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lasiffps02\Docs\OHV\tomas barean\CREPC 2 - vyvoj\portal\dokumentacia\statistiky\2022\"/>
    </mc:Choice>
  </mc:AlternateContent>
  <bookViews>
    <workbookView xWindow="-15" yWindow="-15" windowWidth="14415" windowHeight="11760"/>
  </bookViews>
  <sheets>
    <sheet name="BLOKY" sheetId="1" r:id="rId1"/>
    <sheet name="BLOKY_PODIELY" sheetId="2" r:id="rId2"/>
    <sheet name="SKUPINY" sheetId="3" r:id="rId3"/>
    <sheet name="SKUPINY_PODIELY" sheetId="4" r:id="rId4"/>
    <sheet name="VSETKY" sheetId="5" r:id="rId5"/>
    <sheet name="VSETKY_PODIELY" sheetId="6" r:id="rId6"/>
    <sheet name="DATA" sheetId="7" r:id="rId7"/>
  </sheets>
  <definedNames>
    <definedName name="_xlnm._FilterDatabase" localSheetId="6" hidden="1">DATA!$A$1:$F$898</definedName>
  </definedNames>
  <calcPr calcId="152511"/>
</workbook>
</file>

<file path=xl/calcChain.xml><?xml version="1.0" encoding="utf-8"?>
<calcChain xmlns="http://schemas.openxmlformats.org/spreadsheetml/2006/main">
  <c r="A19" i="5" l="1"/>
  <c r="A19" i="6"/>
  <c r="F1" i="7"/>
  <c r="H1" i="7"/>
  <c r="A2" i="7"/>
  <c r="C2" i="7"/>
  <c r="A3" i="7"/>
  <c r="C3" i="7"/>
  <c r="A4" i="7"/>
  <c r="C4" i="7"/>
  <c r="A5" i="7"/>
  <c r="C5" i="7"/>
  <c r="A6" i="7"/>
  <c r="C6" i="7"/>
  <c r="A7" i="7"/>
  <c r="C7" i="7"/>
  <c r="A8" i="7"/>
  <c r="C8" i="7"/>
  <c r="A9" i="7"/>
  <c r="C9" i="7"/>
  <c r="A10" i="7"/>
  <c r="C10" i="7"/>
  <c r="A11" i="7"/>
  <c r="C11" i="7"/>
  <c r="A12" i="7"/>
  <c r="C12" i="7"/>
  <c r="A13" i="7"/>
  <c r="C13" i="7"/>
  <c r="A14" i="7"/>
  <c r="C14" i="7"/>
  <c r="A15" i="7"/>
  <c r="C15" i="7"/>
  <c r="A16" i="7"/>
  <c r="C16" i="7"/>
  <c r="A17" i="7"/>
  <c r="C17" i="7"/>
  <c r="A18" i="7"/>
  <c r="C18" i="7"/>
  <c r="A19" i="7"/>
  <c r="C19" i="7"/>
  <c r="A20" i="7"/>
  <c r="C20" i="7"/>
  <c r="A21" i="7"/>
  <c r="C21" i="7"/>
  <c r="A22" i="7"/>
  <c r="C22" i="7"/>
  <c r="A23" i="7"/>
  <c r="C23" i="7"/>
  <c r="A24" i="7"/>
  <c r="C24" i="7"/>
  <c r="A25" i="7"/>
  <c r="C25" i="7"/>
  <c r="A26" i="7"/>
  <c r="C26" i="7"/>
  <c r="A27" i="7"/>
  <c r="C27" i="7"/>
  <c r="A28" i="7"/>
  <c r="C28" i="7"/>
  <c r="A29" i="7"/>
  <c r="C29" i="7"/>
  <c r="A30" i="7"/>
  <c r="C30" i="7"/>
  <c r="A31" i="7"/>
  <c r="C31" i="7"/>
  <c r="A32" i="7"/>
  <c r="C32" i="7"/>
  <c r="A33" i="7"/>
  <c r="C33" i="7"/>
  <c r="A34" i="7"/>
  <c r="C34" i="7"/>
  <c r="A35" i="7"/>
  <c r="C35" i="7"/>
  <c r="A36" i="7"/>
  <c r="C36" i="7"/>
  <c r="A37" i="7"/>
  <c r="C37" i="7"/>
  <c r="A38" i="7"/>
  <c r="C38" i="7"/>
  <c r="A39" i="7"/>
  <c r="C39" i="7"/>
  <c r="A40" i="7"/>
  <c r="C40" i="7"/>
  <c r="A41" i="7"/>
  <c r="C41" i="7"/>
  <c r="A42" i="7"/>
  <c r="C42" i="7"/>
  <c r="A43" i="7"/>
  <c r="C43" i="7"/>
  <c r="A44" i="7"/>
  <c r="C44" i="7"/>
  <c r="A45" i="7"/>
  <c r="C45" i="7"/>
  <c r="A46" i="7"/>
  <c r="C46" i="7"/>
  <c r="A47" i="7"/>
  <c r="C47" i="7"/>
  <c r="A48" i="7"/>
  <c r="C48" i="7"/>
  <c r="A49" i="7"/>
  <c r="C49" i="7"/>
  <c r="A50" i="7"/>
  <c r="C50" i="7"/>
  <c r="A51" i="7"/>
  <c r="C51" i="7"/>
  <c r="A52" i="7"/>
  <c r="C52" i="7"/>
  <c r="A53" i="7"/>
  <c r="C53" i="7"/>
  <c r="A54" i="7"/>
  <c r="C54" i="7"/>
  <c r="A55" i="7"/>
  <c r="C55" i="7"/>
  <c r="A56" i="7"/>
  <c r="C56" i="7"/>
  <c r="A57" i="7"/>
  <c r="C57" i="7"/>
  <c r="A58" i="7"/>
  <c r="C58" i="7"/>
  <c r="A59" i="7"/>
  <c r="C59" i="7"/>
  <c r="A60" i="7"/>
  <c r="C60" i="7"/>
  <c r="A61" i="7"/>
  <c r="C61" i="7"/>
  <c r="A62" i="7"/>
  <c r="C62" i="7"/>
  <c r="A63" i="7"/>
  <c r="C63" i="7"/>
  <c r="A64" i="7"/>
  <c r="C64" i="7"/>
  <c r="A65" i="7"/>
  <c r="C65" i="7"/>
  <c r="A66" i="7"/>
  <c r="C66" i="7"/>
  <c r="A67" i="7"/>
  <c r="C67" i="7"/>
  <c r="A68" i="7"/>
  <c r="C68" i="7"/>
  <c r="A69" i="7"/>
  <c r="C69" i="7"/>
  <c r="A70" i="7"/>
  <c r="C70" i="7"/>
  <c r="A71" i="7"/>
  <c r="C71" i="7"/>
  <c r="A72" i="7"/>
  <c r="C72" i="7"/>
  <c r="A73" i="7"/>
  <c r="C73" i="7"/>
  <c r="A74" i="7"/>
  <c r="C74" i="7"/>
  <c r="A75" i="7"/>
  <c r="C75" i="7"/>
  <c r="A76" i="7"/>
  <c r="C76" i="7"/>
  <c r="A77" i="7"/>
  <c r="C77" i="7"/>
  <c r="A78" i="7"/>
  <c r="C78" i="7"/>
  <c r="A79" i="7"/>
  <c r="C79" i="7"/>
  <c r="A80" i="7"/>
  <c r="C80" i="7"/>
  <c r="A81" i="7"/>
  <c r="C81" i="7"/>
  <c r="A82" i="7"/>
  <c r="C82" i="7"/>
  <c r="A83" i="7"/>
  <c r="C83" i="7"/>
  <c r="A84" i="7"/>
  <c r="C84" i="7"/>
  <c r="A85" i="7"/>
  <c r="C85" i="7"/>
  <c r="A86" i="7"/>
  <c r="C86" i="7"/>
  <c r="A87" i="7"/>
  <c r="C87" i="7"/>
  <c r="A88" i="7"/>
  <c r="C88" i="7"/>
  <c r="A89" i="7"/>
  <c r="C89" i="7"/>
  <c r="A90" i="7"/>
  <c r="C90" i="7"/>
  <c r="A91" i="7"/>
  <c r="C91" i="7"/>
  <c r="A92" i="7"/>
  <c r="C92" i="7"/>
  <c r="A93" i="7"/>
  <c r="C93" i="7"/>
  <c r="A94" i="7"/>
  <c r="C94" i="7"/>
  <c r="A95" i="7"/>
  <c r="C95" i="7"/>
  <c r="A96" i="7"/>
  <c r="C96" i="7"/>
  <c r="A97" i="7"/>
  <c r="C97" i="7"/>
  <c r="A98" i="7"/>
  <c r="C98" i="7"/>
  <c r="A99" i="7"/>
  <c r="C99" i="7"/>
  <c r="A100" i="7"/>
  <c r="C100" i="7"/>
  <c r="A101" i="7"/>
  <c r="C101" i="7"/>
  <c r="A102" i="7"/>
  <c r="C102" i="7"/>
  <c r="A103" i="7"/>
  <c r="C103" i="7"/>
  <c r="A104" i="7"/>
  <c r="C104" i="7"/>
  <c r="A105" i="7"/>
  <c r="C105" i="7"/>
  <c r="A106" i="7"/>
  <c r="C106" i="7"/>
  <c r="A107" i="7"/>
  <c r="C107" i="7"/>
  <c r="A108" i="7"/>
  <c r="C108" i="7"/>
  <c r="A109" i="7"/>
  <c r="C109" i="7"/>
  <c r="A110" i="7"/>
  <c r="C110" i="7"/>
  <c r="A111" i="7"/>
  <c r="C111" i="7"/>
  <c r="A112" i="7"/>
  <c r="C112" i="7"/>
  <c r="A113" i="7"/>
  <c r="C113" i="7"/>
  <c r="A114" i="7"/>
  <c r="C114" i="7"/>
  <c r="A115" i="7"/>
  <c r="C115" i="7"/>
  <c r="A116" i="7"/>
  <c r="C116" i="7"/>
  <c r="A117" i="7"/>
  <c r="C117" i="7"/>
  <c r="A118" i="7"/>
  <c r="C118" i="7"/>
  <c r="A119" i="7"/>
  <c r="C119" i="7"/>
  <c r="A120" i="7"/>
  <c r="C120" i="7"/>
  <c r="A121" i="7"/>
  <c r="C121" i="7"/>
  <c r="A122" i="7"/>
  <c r="C122" i="7"/>
  <c r="A123" i="7"/>
  <c r="C123" i="7"/>
  <c r="A124" i="7"/>
  <c r="C124" i="7"/>
  <c r="A125" i="7"/>
  <c r="C125" i="7"/>
  <c r="A126" i="7"/>
  <c r="C126" i="7"/>
  <c r="A127" i="7"/>
  <c r="C127" i="7"/>
  <c r="A128" i="7"/>
  <c r="C128" i="7"/>
  <c r="A129" i="7"/>
  <c r="C129" i="7"/>
  <c r="A130" i="7"/>
  <c r="C130" i="7"/>
  <c r="A131" i="7"/>
  <c r="C131" i="7"/>
  <c r="A132" i="7"/>
  <c r="C132" i="7"/>
  <c r="A133" i="7"/>
  <c r="C133" i="7"/>
  <c r="A134" i="7"/>
  <c r="C134" i="7"/>
  <c r="A135" i="7"/>
  <c r="C135" i="7"/>
  <c r="A136" i="7"/>
  <c r="C136" i="7"/>
  <c r="A137" i="7"/>
  <c r="C137" i="7"/>
  <c r="A138" i="7"/>
  <c r="C138" i="7"/>
  <c r="A139" i="7"/>
  <c r="C139" i="7"/>
  <c r="A140" i="7"/>
  <c r="C140" i="7"/>
  <c r="A141" i="7"/>
  <c r="C141" i="7"/>
  <c r="A142" i="7"/>
  <c r="C142" i="7"/>
  <c r="A143" i="7"/>
  <c r="C143" i="7"/>
  <c r="A144" i="7"/>
  <c r="C144" i="7"/>
  <c r="A145" i="7"/>
  <c r="C145" i="7"/>
  <c r="A146" i="7"/>
  <c r="C146" i="7"/>
  <c r="A147" i="7"/>
  <c r="C147" i="7"/>
  <c r="A148" i="7"/>
  <c r="C148" i="7"/>
  <c r="A149" i="7"/>
  <c r="C149" i="7"/>
  <c r="A150" i="7"/>
  <c r="C150" i="7"/>
  <c r="A151" i="7"/>
  <c r="C151" i="7"/>
  <c r="A152" i="7"/>
  <c r="C152" i="7"/>
  <c r="A153" i="7"/>
  <c r="C153" i="7"/>
  <c r="A154" i="7"/>
  <c r="C154" i="7"/>
  <c r="A155" i="7"/>
  <c r="C155" i="7"/>
  <c r="A156" i="7"/>
  <c r="C156" i="7"/>
  <c r="A157" i="7"/>
  <c r="C157" i="7"/>
  <c r="A158" i="7"/>
  <c r="C158" i="7"/>
  <c r="A159" i="7"/>
  <c r="C159" i="7"/>
  <c r="A160" i="7"/>
  <c r="C160" i="7"/>
  <c r="A161" i="7"/>
  <c r="C161" i="7"/>
  <c r="A162" i="7"/>
  <c r="C162" i="7"/>
  <c r="A163" i="7"/>
  <c r="C163" i="7"/>
  <c r="A164" i="7"/>
  <c r="C164" i="7"/>
  <c r="A165" i="7"/>
  <c r="C165" i="7"/>
  <c r="A166" i="7"/>
  <c r="C166" i="7"/>
  <c r="A167" i="7"/>
  <c r="C167" i="7"/>
  <c r="A168" i="7"/>
  <c r="C168" i="7"/>
  <c r="A169" i="7"/>
  <c r="C169" i="7"/>
  <c r="A170" i="7"/>
  <c r="C170" i="7"/>
  <c r="A171" i="7"/>
  <c r="C171" i="7"/>
  <c r="A172" i="7"/>
  <c r="C172" i="7"/>
  <c r="A173" i="7"/>
  <c r="C173" i="7"/>
  <c r="A174" i="7"/>
  <c r="C174" i="7"/>
  <c r="A175" i="7"/>
  <c r="C175" i="7"/>
  <c r="A176" i="7"/>
  <c r="C176" i="7"/>
  <c r="A177" i="7"/>
  <c r="C177" i="7"/>
  <c r="A178" i="7"/>
  <c r="C178" i="7"/>
  <c r="A179" i="7"/>
  <c r="C179" i="7"/>
  <c r="A180" i="7"/>
  <c r="C180" i="7"/>
  <c r="A181" i="7"/>
  <c r="C181" i="7"/>
  <c r="A182" i="7"/>
  <c r="C182" i="7"/>
  <c r="A183" i="7"/>
  <c r="C183" i="7"/>
  <c r="A184" i="7"/>
  <c r="C184" i="7"/>
  <c r="A185" i="7"/>
  <c r="C185" i="7"/>
  <c r="A186" i="7"/>
  <c r="C186" i="7"/>
  <c r="A187" i="7"/>
  <c r="C187" i="7"/>
  <c r="A188" i="7"/>
  <c r="C188" i="7"/>
  <c r="A189" i="7"/>
  <c r="C189" i="7"/>
  <c r="A190" i="7"/>
  <c r="C190" i="7"/>
  <c r="A191" i="7"/>
  <c r="C191" i="7"/>
  <c r="A192" i="7"/>
  <c r="C192" i="7"/>
  <c r="A193" i="7"/>
  <c r="C193" i="7"/>
  <c r="A194" i="7"/>
  <c r="C194" i="7"/>
  <c r="A195" i="7"/>
  <c r="C195" i="7"/>
  <c r="A196" i="7"/>
  <c r="C196" i="7"/>
  <c r="A197" i="7"/>
  <c r="C197" i="7"/>
  <c r="A198" i="7"/>
  <c r="C198" i="7"/>
  <c r="A199" i="7"/>
  <c r="C199" i="7"/>
  <c r="A200" i="7"/>
  <c r="C200" i="7"/>
  <c r="A201" i="7"/>
  <c r="C201" i="7"/>
  <c r="A202" i="7"/>
  <c r="C202" i="7"/>
  <c r="A203" i="7"/>
  <c r="C203" i="7"/>
  <c r="A204" i="7"/>
  <c r="C204" i="7"/>
  <c r="A205" i="7"/>
  <c r="C205" i="7"/>
  <c r="A206" i="7"/>
  <c r="C206" i="7"/>
  <c r="A207" i="7"/>
  <c r="C207" i="7"/>
  <c r="A208" i="7"/>
  <c r="C208" i="7"/>
  <c r="A209" i="7"/>
  <c r="C209" i="7"/>
  <c r="A210" i="7"/>
  <c r="C210" i="7"/>
  <c r="A211" i="7"/>
  <c r="C211" i="7"/>
  <c r="A212" i="7"/>
  <c r="C212" i="7"/>
  <c r="A213" i="7"/>
  <c r="C213" i="7"/>
  <c r="A214" i="7"/>
  <c r="C214" i="7"/>
  <c r="A215" i="7"/>
  <c r="C215" i="7"/>
  <c r="A216" i="7"/>
  <c r="C216" i="7"/>
  <c r="A217" i="7"/>
  <c r="C217" i="7"/>
  <c r="A218" i="7"/>
  <c r="C218" i="7"/>
  <c r="A219" i="7"/>
  <c r="C219" i="7"/>
  <c r="A220" i="7"/>
  <c r="C220" i="7"/>
  <c r="A221" i="7"/>
  <c r="C221" i="7"/>
  <c r="A222" i="7"/>
  <c r="C222" i="7"/>
  <c r="A223" i="7"/>
  <c r="C223" i="7"/>
  <c r="A224" i="7"/>
  <c r="C224" i="7"/>
  <c r="A225" i="7"/>
  <c r="C225" i="7"/>
  <c r="A226" i="7"/>
  <c r="C226" i="7"/>
  <c r="A227" i="7"/>
  <c r="C227" i="7"/>
  <c r="A228" i="7"/>
  <c r="C228" i="7"/>
  <c r="A229" i="7"/>
  <c r="C229" i="7"/>
  <c r="A230" i="7"/>
  <c r="C230" i="7"/>
  <c r="A231" i="7"/>
  <c r="C231" i="7"/>
  <c r="A232" i="7"/>
  <c r="C232" i="7"/>
  <c r="A233" i="7"/>
  <c r="C233" i="7"/>
  <c r="A234" i="7"/>
  <c r="C234" i="7"/>
  <c r="A235" i="7"/>
  <c r="C235" i="7"/>
  <c r="A236" i="7"/>
  <c r="C236" i="7"/>
  <c r="A237" i="7"/>
  <c r="C237" i="7"/>
  <c r="A238" i="7"/>
  <c r="C238" i="7"/>
  <c r="A239" i="7"/>
  <c r="C239" i="7"/>
  <c r="A240" i="7"/>
  <c r="C240" i="7"/>
  <c r="A241" i="7"/>
  <c r="C241" i="7"/>
  <c r="A242" i="7"/>
  <c r="C242" i="7"/>
  <c r="A243" i="7"/>
  <c r="C243" i="7"/>
  <c r="A244" i="7"/>
  <c r="C244" i="7"/>
  <c r="A245" i="7"/>
  <c r="C245" i="7"/>
  <c r="A246" i="7"/>
  <c r="C246" i="7"/>
  <c r="A247" i="7"/>
  <c r="C247" i="7"/>
  <c r="A248" i="7"/>
  <c r="C248" i="7"/>
  <c r="A249" i="7"/>
  <c r="C249" i="7"/>
  <c r="A250" i="7"/>
  <c r="C250" i="7"/>
  <c r="A251" i="7"/>
  <c r="C251" i="7"/>
  <c r="A252" i="7"/>
  <c r="C252" i="7"/>
  <c r="A253" i="7"/>
  <c r="C253" i="7"/>
  <c r="A254" i="7"/>
  <c r="C254" i="7"/>
  <c r="A255" i="7"/>
  <c r="C255" i="7"/>
  <c r="A256" i="7"/>
  <c r="C256" i="7"/>
  <c r="A257" i="7"/>
  <c r="C257" i="7"/>
  <c r="A258" i="7"/>
  <c r="C258" i="7"/>
  <c r="A259" i="7"/>
  <c r="C259" i="7"/>
  <c r="A260" i="7"/>
  <c r="C260" i="7"/>
  <c r="A261" i="7"/>
  <c r="C261" i="7"/>
  <c r="A262" i="7"/>
  <c r="C262" i="7"/>
  <c r="A263" i="7"/>
  <c r="C263" i="7"/>
  <c r="A264" i="7"/>
  <c r="C264" i="7"/>
  <c r="A265" i="7"/>
  <c r="C265" i="7"/>
  <c r="A266" i="7"/>
  <c r="C266" i="7"/>
  <c r="A267" i="7"/>
  <c r="C267" i="7"/>
  <c r="A268" i="7"/>
  <c r="C268" i="7"/>
  <c r="A269" i="7"/>
  <c r="C269" i="7"/>
  <c r="A270" i="7"/>
  <c r="C270" i="7"/>
  <c r="A271" i="7"/>
  <c r="C271" i="7"/>
  <c r="A272" i="7"/>
  <c r="C272" i="7"/>
  <c r="A273" i="7"/>
  <c r="C273" i="7"/>
  <c r="A274" i="7"/>
  <c r="C274" i="7"/>
  <c r="A275" i="7"/>
  <c r="C275" i="7"/>
  <c r="A276" i="7"/>
  <c r="C276" i="7"/>
  <c r="A277" i="7"/>
  <c r="C277" i="7"/>
  <c r="A278" i="7"/>
  <c r="C278" i="7"/>
  <c r="A279" i="7"/>
  <c r="C279" i="7"/>
  <c r="A280" i="7"/>
  <c r="C280" i="7"/>
  <c r="A281" i="7"/>
  <c r="C281" i="7"/>
  <c r="A282" i="7"/>
  <c r="C282" i="7"/>
  <c r="A283" i="7"/>
  <c r="C283" i="7"/>
  <c r="A284" i="7"/>
  <c r="C284" i="7"/>
  <c r="A285" i="7"/>
  <c r="C285" i="7"/>
  <c r="A286" i="7"/>
  <c r="C286" i="7"/>
  <c r="A287" i="7"/>
  <c r="C287" i="7"/>
  <c r="A288" i="7"/>
  <c r="C288" i="7"/>
  <c r="A289" i="7"/>
  <c r="C289" i="7"/>
  <c r="A290" i="7"/>
  <c r="C290" i="7"/>
  <c r="A291" i="7"/>
  <c r="C291" i="7"/>
  <c r="A292" i="7"/>
  <c r="C292" i="7"/>
  <c r="A293" i="7"/>
  <c r="C293" i="7"/>
  <c r="A294" i="7"/>
  <c r="C294" i="7"/>
  <c r="A295" i="7"/>
  <c r="C295" i="7"/>
  <c r="A296" i="7"/>
  <c r="C296" i="7"/>
  <c r="A297" i="7"/>
  <c r="C297" i="7"/>
  <c r="A298" i="7"/>
  <c r="C298" i="7"/>
  <c r="A299" i="7"/>
  <c r="C299" i="7"/>
  <c r="A300" i="7"/>
  <c r="C300" i="7"/>
  <c r="A301" i="7"/>
  <c r="C301" i="7"/>
  <c r="A302" i="7"/>
  <c r="C302" i="7"/>
  <c r="A303" i="7"/>
  <c r="C303" i="7"/>
  <c r="A304" i="7"/>
  <c r="C304" i="7"/>
  <c r="A305" i="7"/>
  <c r="C305" i="7"/>
  <c r="A306" i="7"/>
  <c r="C306" i="7"/>
  <c r="A307" i="7"/>
  <c r="C307" i="7"/>
  <c r="A308" i="7"/>
  <c r="C308" i="7"/>
  <c r="A309" i="7"/>
  <c r="C309" i="7"/>
  <c r="A310" i="7"/>
  <c r="C310" i="7"/>
  <c r="A311" i="7"/>
  <c r="C311" i="7"/>
  <c r="A312" i="7"/>
  <c r="C312" i="7"/>
  <c r="A313" i="7"/>
  <c r="C313" i="7"/>
  <c r="A314" i="7"/>
  <c r="C314" i="7"/>
  <c r="A315" i="7"/>
  <c r="C315" i="7"/>
  <c r="A316" i="7"/>
  <c r="C316" i="7"/>
  <c r="A317" i="7"/>
  <c r="C317" i="7"/>
  <c r="A318" i="7"/>
  <c r="C318" i="7"/>
  <c r="A319" i="7"/>
  <c r="C319" i="7"/>
  <c r="A320" i="7"/>
  <c r="C320" i="7"/>
  <c r="A321" i="7"/>
  <c r="C321" i="7"/>
  <c r="A322" i="7"/>
  <c r="C322" i="7"/>
  <c r="A323" i="7"/>
  <c r="C323" i="7"/>
  <c r="A324" i="7"/>
  <c r="C324" i="7"/>
  <c r="A325" i="7"/>
  <c r="C325" i="7"/>
  <c r="A326" i="7"/>
  <c r="C326" i="7"/>
  <c r="A327" i="7"/>
  <c r="C327" i="7"/>
  <c r="A328" i="7"/>
  <c r="C328" i="7"/>
  <c r="A329" i="7"/>
  <c r="C329" i="7"/>
  <c r="A330" i="7"/>
  <c r="C330" i="7"/>
  <c r="A331" i="7"/>
  <c r="C331" i="7"/>
  <c r="A332" i="7"/>
  <c r="C332" i="7"/>
  <c r="A333" i="7"/>
  <c r="C333" i="7"/>
  <c r="A334" i="7"/>
  <c r="C334" i="7"/>
  <c r="A335" i="7"/>
  <c r="C335" i="7"/>
  <c r="A336" i="7"/>
  <c r="C336" i="7"/>
  <c r="A337" i="7"/>
  <c r="C337" i="7"/>
  <c r="A338" i="7"/>
  <c r="C338" i="7"/>
  <c r="A339" i="7"/>
  <c r="C339" i="7"/>
  <c r="A340" i="7"/>
  <c r="C340" i="7"/>
  <c r="A341" i="7"/>
  <c r="C341" i="7"/>
  <c r="A342" i="7"/>
  <c r="C342" i="7"/>
  <c r="A343" i="7"/>
  <c r="C343" i="7"/>
  <c r="A344" i="7"/>
  <c r="C344" i="7"/>
  <c r="A345" i="7"/>
  <c r="C345" i="7"/>
  <c r="A346" i="7"/>
  <c r="C346" i="7"/>
  <c r="A347" i="7"/>
  <c r="C347" i="7"/>
  <c r="A348" i="7"/>
  <c r="C348" i="7"/>
  <c r="A349" i="7"/>
  <c r="C349" i="7"/>
  <c r="A350" i="7"/>
  <c r="C350" i="7"/>
  <c r="A351" i="7"/>
  <c r="C351" i="7"/>
  <c r="A352" i="7"/>
  <c r="C352" i="7"/>
  <c r="A353" i="7"/>
  <c r="C353" i="7"/>
  <c r="A354" i="7"/>
  <c r="C354" i="7"/>
  <c r="A355" i="7"/>
  <c r="C355" i="7"/>
  <c r="A356" i="7"/>
  <c r="C356" i="7"/>
  <c r="A357" i="7"/>
  <c r="C357" i="7"/>
  <c r="A358" i="7"/>
  <c r="C358" i="7"/>
  <c r="A359" i="7"/>
  <c r="C359" i="7"/>
  <c r="A360" i="7"/>
  <c r="C360" i="7"/>
  <c r="A361" i="7"/>
  <c r="C361" i="7"/>
  <c r="A362" i="7"/>
  <c r="C362" i="7"/>
  <c r="A363" i="7"/>
  <c r="C363" i="7"/>
  <c r="A364" i="7"/>
  <c r="C364" i="7"/>
  <c r="A365" i="7"/>
  <c r="C365" i="7"/>
  <c r="A366" i="7"/>
  <c r="C366" i="7"/>
  <c r="A367" i="7"/>
  <c r="C367" i="7"/>
  <c r="A368" i="7"/>
  <c r="C368" i="7"/>
  <c r="A369" i="7"/>
  <c r="C369" i="7"/>
  <c r="A370" i="7"/>
  <c r="C370" i="7"/>
  <c r="A371" i="7"/>
  <c r="C371" i="7"/>
  <c r="A372" i="7"/>
  <c r="C372" i="7"/>
  <c r="A373" i="7"/>
  <c r="C373" i="7"/>
  <c r="A374" i="7"/>
  <c r="C374" i="7"/>
  <c r="A375" i="7"/>
  <c r="C375" i="7"/>
  <c r="A376" i="7"/>
  <c r="C376" i="7"/>
  <c r="A377" i="7"/>
  <c r="C377" i="7"/>
  <c r="A378" i="7"/>
  <c r="C378" i="7"/>
  <c r="A379" i="7"/>
  <c r="C379" i="7"/>
  <c r="A380" i="7"/>
  <c r="C380" i="7"/>
  <c r="A381" i="7"/>
  <c r="C381" i="7"/>
  <c r="A382" i="7"/>
  <c r="C382" i="7"/>
  <c r="A383" i="7"/>
  <c r="C383" i="7"/>
  <c r="A384" i="7"/>
  <c r="C384" i="7"/>
  <c r="A385" i="7"/>
  <c r="C385" i="7"/>
  <c r="A386" i="7"/>
  <c r="C386" i="7"/>
  <c r="A387" i="7"/>
  <c r="C387" i="7"/>
  <c r="A388" i="7"/>
  <c r="C388" i="7"/>
  <c r="A389" i="7"/>
  <c r="C389" i="7"/>
  <c r="A390" i="7"/>
  <c r="C390" i="7"/>
  <c r="A391" i="7"/>
  <c r="C391" i="7"/>
  <c r="A392" i="7"/>
  <c r="C392" i="7"/>
  <c r="A393" i="7"/>
  <c r="C393" i="7"/>
  <c r="A394" i="7"/>
  <c r="C394" i="7"/>
  <c r="A395" i="7"/>
  <c r="C395" i="7"/>
  <c r="A396" i="7"/>
  <c r="C396" i="7"/>
  <c r="A397" i="7"/>
  <c r="C397" i="7"/>
  <c r="A398" i="7"/>
  <c r="C398" i="7"/>
  <c r="A399" i="7"/>
  <c r="C399" i="7"/>
  <c r="A400" i="7"/>
  <c r="C400" i="7"/>
  <c r="A401" i="7"/>
  <c r="C401" i="7"/>
  <c r="A402" i="7"/>
  <c r="C402" i="7"/>
  <c r="A403" i="7"/>
  <c r="C403" i="7"/>
  <c r="A404" i="7"/>
  <c r="C404" i="7"/>
  <c r="A405" i="7"/>
  <c r="C405" i="7"/>
  <c r="A406" i="7"/>
  <c r="C406" i="7"/>
  <c r="A407" i="7"/>
  <c r="C407" i="7"/>
  <c r="A408" i="7"/>
  <c r="C408" i="7"/>
  <c r="A409" i="7"/>
  <c r="C409" i="7"/>
  <c r="A410" i="7"/>
  <c r="C410" i="7"/>
  <c r="A411" i="7"/>
  <c r="C411" i="7"/>
  <c r="A412" i="7"/>
  <c r="C412" i="7"/>
  <c r="A413" i="7"/>
  <c r="C413" i="7"/>
  <c r="A414" i="7"/>
  <c r="C414" i="7"/>
  <c r="A415" i="7"/>
  <c r="C415" i="7"/>
  <c r="A416" i="7"/>
  <c r="C416" i="7"/>
  <c r="A417" i="7"/>
  <c r="C417" i="7"/>
  <c r="A418" i="7"/>
  <c r="C418" i="7"/>
  <c r="A419" i="7"/>
  <c r="C419" i="7"/>
  <c r="A420" i="7"/>
  <c r="C420" i="7"/>
  <c r="A421" i="7"/>
  <c r="C421" i="7"/>
  <c r="A422" i="7"/>
  <c r="C422" i="7"/>
  <c r="A423" i="7"/>
  <c r="C423" i="7"/>
  <c r="A424" i="7"/>
  <c r="C424" i="7"/>
  <c r="A425" i="7"/>
  <c r="C425" i="7"/>
  <c r="A426" i="7"/>
  <c r="C426" i="7"/>
  <c r="A427" i="7"/>
  <c r="C427" i="7"/>
  <c r="A428" i="7"/>
  <c r="C428" i="7"/>
  <c r="A429" i="7"/>
  <c r="C429" i="7"/>
  <c r="A430" i="7"/>
  <c r="C430" i="7"/>
  <c r="A431" i="7"/>
  <c r="C431" i="7"/>
  <c r="A432" i="7"/>
  <c r="C432" i="7"/>
  <c r="A433" i="7"/>
  <c r="C433" i="7"/>
  <c r="A434" i="7"/>
  <c r="C434" i="7"/>
  <c r="A435" i="7"/>
  <c r="C435" i="7"/>
  <c r="A436" i="7"/>
  <c r="C436" i="7"/>
  <c r="A437" i="7"/>
  <c r="C437" i="7"/>
  <c r="A438" i="7"/>
  <c r="C438" i="7"/>
  <c r="A439" i="7"/>
  <c r="C439" i="7"/>
  <c r="A440" i="7"/>
  <c r="C440" i="7"/>
  <c r="A441" i="7"/>
  <c r="C441" i="7"/>
  <c r="A442" i="7"/>
  <c r="C442" i="7"/>
  <c r="A443" i="7"/>
  <c r="C443" i="7"/>
  <c r="A444" i="7"/>
  <c r="C444" i="7"/>
  <c r="A445" i="7"/>
  <c r="C445" i="7"/>
  <c r="A446" i="7"/>
  <c r="C446" i="7"/>
  <c r="A447" i="7"/>
  <c r="C447" i="7"/>
  <c r="A448" i="7"/>
  <c r="C448" i="7"/>
  <c r="A449" i="7"/>
  <c r="C449" i="7"/>
  <c r="A450" i="7"/>
  <c r="C450" i="7"/>
  <c r="A451" i="7"/>
  <c r="C451" i="7"/>
  <c r="A452" i="7"/>
  <c r="C452" i="7"/>
  <c r="A453" i="7"/>
  <c r="C453" i="7"/>
  <c r="A454" i="7"/>
  <c r="C454" i="7"/>
  <c r="A455" i="7"/>
  <c r="C455" i="7"/>
  <c r="A456" i="7"/>
  <c r="C456" i="7"/>
  <c r="A457" i="7"/>
  <c r="C457" i="7"/>
  <c r="A458" i="7"/>
  <c r="C458" i="7"/>
  <c r="A459" i="7"/>
  <c r="C459" i="7"/>
  <c r="A460" i="7"/>
  <c r="C460" i="7"/>
  <c r="A461" i="7"/>
  <c r="C461" i="7"/>
  <c r="A462" i="7"/>
  <c r="C462" i="7"/>
  <c r="A463" i="7"/>
  <c r="C463" i="7"/>
  <c r="A464" i="7"/>
  <c r="C464" i="7"/>
  <c r="A465" i="7"/>
  <c r="C465" i="7"/>
  <c r="A466" i="7"/>
  <c r="C466" i="7"/>
  <c r="A467" i="7"/>
  <c r="C467" i="7"/>
  <c r="A468" i="7"/>
  <c r="C468" i="7"/>
  <c r="A469" i="7"/>
  <c r="C469" i="7"/>
  <c r="A470" i="7"/>
  <c r="C470" i="7"/>
  <c r="A471" i="7"/>
  <c r="C471" i="7"/>
  <c r="A472" i="7"/>
  <c r="C472" i="7"/>
  <c r="A473" i="7"/>
  <c r="C473" i="7"/>
  <c r="A474" i="7"/>
  <c r="C474" i="7"/>
  <c r="A475" i="7"/>
  <c r="C475" i="7"/>
  <c r="A476" i="7"/>
  <c r="C476" i="7"/>
  <c r="A477" i="7"/>
  <c r="C477" i="7"/>
  <c r="A478" i="7"/>
  <c r="C478" i="7"/>
  <c r="A479" i="7"/>
  <c r="C479" i="7"/>
  <c r="A480" i="7"/>
  <c r="C480" i="7"/>
  <c r="A481" i="7"/>
  <c r="C481" i="7"/>
  <c r="A482" i="7"/>
  <c r="C482" i="7"/>
  <c r="A483" i="7"/>
  <c r="C483" i="7"/>
  <c r="A484" i="7"/>
  <c r="C484" i="7"/>
  <c r="A485" i="7"/>
  <c r="C485" i="7"/>
  <c r="A486" i="7"/>
  <c r="C486" i="7"/>
  <c r="A487" i="7"/>
  <c r="C487" i="7"/>
  <c r="A488" i="7"/>
  <c r="C488" i="7"/>
  <c r="A489" i="7"/>
  <c r="C489" i="7"/>
  <c r="A490" i="7"/>
  <c r="C490" i="7"/>
  <c r="A491" i="7"/>
  <c r="C491" i="7"/>
  <c r="A492" i="7"/>
  <c r="C492" i="7"/>
  <c r="A493" i="7"/>
  <c r="C493" i="7"/>
  <c r="A494" i="7"/>
  <c r="C494" i="7"/>
  <c r="A495" i="7"/>
  <c r="C495" i="7"/>
  <c r="A496" i="7"/>
  <c r="C496" i="7"/>
  <c r="A497" i="7"/>
  <c r="C497" i="7"/>
  <c r="A498" i="7"/>
  <c r="C498" i="7"/>
  <c r="A499" i="7"/>
  <c r="C499" i="7"/>
  <c r="A500" i="7"/>
  <c r="C500" i="7"/>
  <c r="A501" i="7"/>
  <c r="C501" i="7"/>
  <c r="A502" i="7"/>
  <c r="C502" i="7"/>
  <c r="A503" i="7"/>
  <c r="C503" i="7"/>
  <c r="A504" i="7"/>
  <c r="C504" i="7"/>
  <c r="A505" i="7"/>
  <c r="C505" i="7"/>
  <c r="A506" i="7"/>
  <c r="C506" i="7"/>
  <c r="A507" i="7"/>
  <c r="C507" i="7"/>
  <c r="A508" i="7"/>
  <c r="C508" i="7"/>
  <c r="A509" i="7"/>
  <c r="C509" i="7"/>
  <c r="A510" i="7"/>
  <c r="C510" i="7"/>
  <c r="A511" i="7"/>
  <c r="C511" i="7"/>
  <c r="A512" i="7"/>
  <c r="C512" i="7"/>
  <c r="A513" i="7"/>
  <c r="C513" i="7"/>
  <c r="A514" i="7"/>
  <c r="C514" i="7"/>
  <c r="A515" i="7"/>
  <c r="C515" i="7"/>
  <c r="A516" i="7"/>
  <c r="C516" i="7"/>
  <c r="A517" i="7"/>
  <c r="C517" i="7"/>
  <c r="A518" i="7"/>
  <c r="C518" i="7"/>
  <c r="A519" i="7"/>
  <c r="C519" i="7"/>
  <c r="A520" i="7"/>
  <c r="C520" i="7"/>
  <c r="A521" i="7"/>
  <c r="C521" i="7"/>
  <c r="A522" i="7"/>
  <c r="C522" i="7"/>
  <c r="A523" i="7"/>
  <c r="C523" i="7"/>
  <c r="A524" i="7"/>
  <c r="C524" i="7"/>
  <c r="A525" i="7"/>
  <c r="C525" i="7"/>
  <c r="A526" i="7"/>
  <c r="C526" i="7"/>
  <c r="A527" i="7"/>
  <c r="C527" i="7"/>
  <c r="A528" i="7"/>
  <c r="C528" i="7"/>
  <c r="A529" i="7"/>
  <c r="C529" i="7"/>
  <c r="A530" i="7"/>
  <c r="C530" i="7"/>
  <c r="A531" i="7"/>
  <c r="C531" i="7"/>
  <c r="A532" i="7"/>
  <c r="C532" i="7"/>
  <c r="A533" i="7"/>
  <c r="C533" i="7"/>
  <c r="A534" i="7"/>
  <c r="C534" i="7"/>
  <c r="A535" i="7"/>
  <c r="C535" i="7"/>
  <c r="A536" i="7"/>
  <c r="C536" i="7"/>
  <c r="A537" i="7"/>
  <c r="C537" i="7"/>
  <c r="A538" i="7"/>
  <c r="C538" i="7"/>
  <c r="A539" i="7"/>
  <c r="C539" i="7"/>
  <c r="A540" i="7"/>
  <c r="C540" i="7"/>
  <c r="A541" i="7"/>
  <c r="C541" i="7"/>
  <c r="A542" i="7"/>
  <c r="C542" i="7"/>
  <c r="A543" i="7"/>
  <c r="C543" i="7"/>
  <c r="A544" i="7"/>
  <c r="C544" i="7"/>
  <c r="A545" i="7"/>
  <c r="C545" i="7"/>
  <c r="A546" i="7"/>
  <c r="C546" i="7"/>
  <c r="A547" i="7"/>
  <c r="C547" i="7"/>
  <c r="A548" i="7"/>
  <c r="C548" i="7"/>
  <c r="A549" i="7"/>
  <c r="C549" i="7"/>
  <c r="A550" i="7"/>
  <c r="C550" i="7"/>
  <c r="A551" i="7"/>
  <c r="C551" i="7"/>
  <c r="A552" i="7"/>
  <c r="C552" i="7"/>
  <c r="A553" i="7"/>
  <c r="C553" i="7"/>
  <c r="A554" i="7"/>
  <c r="C554" i="7"/>
  <c r="A555" i="7"/>
  <c r="C555" i="7"/>
  <c r="A556" i="7"/>
  <c r="C556" i="7"/>
  <c r="A557" i="7"/>
  <c r="C557" i="7"/>
  <c r="A558" i="7"/>
  <c r="C558" i="7"/>
  <c r="A559" i="7"/>
  <c r="C559" i="7"/>
  <c r="A560" i="7"/>
  <c r="C560" i="7"/>
  <c r="A561" i="7"/>
  <c r="C561" i="7"/>
  <c r="A562" i="7"/>
  <c r="C562" i="7"/>
  <c r="A563" i="7"/>
  <c r="C563" i="7"/>
  <c r="A564" i="7"/>
  <c r="C564" i="7"/>
  <c r="A565" i="7"/>
  <c r="C565" i="7"/>
  <c r="A566" i="7"/>
  <c r="C566" i="7"/>
  <c r="A567" i="7"/>
  <c r="C567" i="7"/>
  <c r="A568" i="7"/>
  <c r="C568" i="7"/>
  <c r="A569" i="7"/>
  <c r="C569" i="7"/>
  <c r="A570" i="7"/>
  <c r="C570" i="7"/>
  <c r="A571" i="7"/>
  <c r="C571" i="7"/>
  <c r="A572" i="7"/>
  <c r="C572" i="7"/>
  <c r="A573" i="7"/>
  <c r="C573" i="7"/>
  <c r="A574" i="7"/>
  <c r="C574" i="7"/>
  <c r="A575" i="7"/>
  <c r="C575" i="7"/>
  <c r="A576" i="7"/>
  <c r="C576" i="7"/>
  <c r="A577" i="7"/>
  <c r="C577" i="7"/>
  <c r="A578" i="7"/>
  <c r="C578" i="7"/>
  <c r="A579" i="7"/>
  <c r="C579" i="7"/>
  <c r="A580" i="7"/>
  <c r="C580" i="7"/>
  <c r="A581" i="7"/>
  <c r="C581" i="7"/>
  <c r="A582" i="7"/>
  <c r="C582" i="7"/>
  <c r="A583" i="7"/>
  <c r="C583" i="7"/>
  <c r="A584" i="7"/>
  <c r="C584" i="7"/>
  <c r="A585" i="7"/>
  <c r="C585" i="7"/>
  <c r="A586" i="7"/>
  <c r="C586" i="7"/>
  <c r="A587" i="7"/>
  <c r="C587" i="7"/>
  <c r="A588" i="7"/>
  <c r="C588" i="7"/>
  <c r="A589" i="7"/>
  <c r="C589" i="7"/>
  <c r="A590" i="7"/>
  <c r="C590" i="7"/>
  <c r="A591" i="7"/>
  <c r="C591" i="7"/>
  <c r="A592" i="7"/>
  <c r="C592" i="7"/>
  <c r="A593" i="7"/>
  <c r="C593" i="7"/>
  <c r="A594" i="7"/>
  <c r="C594" i="7"/>
  <c r="A595" i="7"/>
  <c r="C595" i="7"/>
  <c r="A596" i="7"/>
  <c r="C596" i="7"/>
  <c r="A597" i="7"/>
  <c r="C597" i="7"/>
  <c r="A598" i="7"/>
  <c r="C598" i="7"/>
  <c r="A599" i="7"/>
  <c r="C599" i="7"/>
  <c r="A600" i="7"/>
  <c r="C600" i="7"/>
  <c r="A601" i="7"/>
  <c r="C601" i="7"/>
  <c r="A602" i="7"/>
  <c r="C602" i="7"/>
  <c r="A603" i="7"/>
  <c r="C603" i="7"/>
  <c r="A604" i="7"/>
  <c r="C604" i="7"/>
  <c r="A605" i="7"/>
  <c r="C605" i="7"/>
  <c r="A606" i="7"/>
  <c r="C606" i="7"/>
  <c r="A607" i="7"/>
  <c r="C607" i="7"/>
  <c r="A608" i="7"/>
  <c r="C608" i="7"/>
  <c r="A609" i="7"/>
  <c r="C609" i="7"/>
  <c r="A610" i="7"/>
  <c r="C610" i="7"/>
  <c r="A611" i="7"/>
  <c r="C611" i="7"/>
  <c r="A612" i="7"/>
  <c r="C612" i="7"/>
  <c r="A613" i="7"/>
  <c r="C613" i="7"/>
  <c r="A614" i="7"/>
  <c r="C614" i="7"/>
  <c r="A615" i="7"/>
  <c r="C615" i="7"/>
  <c r="A616" i="7"/>
  <c r="C616" i="7"/>
  <c r="A617" i="7"/>
  <c r="C617" i="7"/>
  <c r="A618" i="7"/>
  <c r="C618" i="7"/>
  <c r="A619" i="7"/>
  <c r="C619" i="7"/>
  <c r="A620" i="7"/>
  <c r="C620" i="7"/>
  <c r="A621" i="7"/>
  <c r="C621" i="7"/>
  <c r="A622" i="7"/>
  <c r="C622" i="7"/>
  <c r="A623" i="7"/>
  <c r="C623" i="7"/>
  <c r="A624" i="7"/>
  <c r="C624" i="7"/>
  <c r="A625" i="7"/>
  <c r="C625" i="7"/>
  <c r="A626" i="7"/>
  <c r="C626" i="7"/>
  <c r="A627" i="7"/>
  <c r="C627" i="7"/>
  <c r="A628" i="7"/>
  <c r="C628" i="7"/>
  <c r="A629" i="7"/>
  <c r="C629" i="7"/>
  <c r="A630" i="7"/>
  <c r="C630" i="7"/>
  <c r="A631" i="7"/>
  <c r="C631" i="7"/>
  <c r="A632" i="7"/>
  <c r="C632" i="7"/>
  <c r="A633" i="7"/>
  <c r="C633" i="7"/>
  <c r="A634" i="7"/>
  <c r="C634" i="7"/>
  <c r="A635" i="7"/>
  <c r="C635" i="7"/>
  <c r="A636" i="7"/>
  <c r="C636" i="7"/>
  <c r="A637" i="7"/>
  <c r="C637" i="7"/>
  <c r="A638" i="7"/>
  <c r="C638" i="7"/>
  <c r="A639" i="7"/>
  <c r="C639" i="7"/>
  <c r="A640" i="7"/>
  <c r="C640" i="7"/>
  <c r="A641" i="7"/>
  <c r="C641" i="7"/>
  <c r="A642" i="7"/>
  <c r="C642" i="7"/>
  <c r="A643" i="7"/>
  <c r="C643" i="7"/>
  <c r="A644" i="7"/>
  <c r="C644" i="7"/>
  <c r="A645" i="7"/>
  <c r="C645" i="7"/>
  <c r="A646" i="7"/>
  <c r="C646" i="7"/>
  <c r="A647" i="7"/>
  <c r="C647" i="7"/>
  <c r="A648" i="7"/>
  <c r="C648" i="7"/>
  <c r="A649" i="7"/>
  <c r="C649" i="7"/>
  <c r="A650" i="7"/>
  <c r="C650" i="7"/>
  <c r="A651" i="7"/>
  <c r="C651" i="7"/>
  <c r="A652" i="7"/>
  <c r="C652" i="7"/>
  <c r="A653" i="7"/>
  <c r="C653" i="7"/>
  <c r="A654" i="7"/>
  <c r="C654" i="7"/>
  <c r="A655" i="7"/>
  <c r="C655" i="7"/>
  <c r="A656" i="7"/>
  <c r="C656" i="7"/>
  <c r="A657" i="7"/>
  <c r="C657" i="7"/>
  <c r="A658" i="7"/>
  <c r="C658" i="7"/>
  <c r="A659" i="7"/>
  <c r="C659" i="7"/>
  <c r="A660" i="7"/>
  <c r="C660" i="7"/>
  <c r="A661" i="7"/>
  <c r="C661" i="7"/>
  <c r="A662" i="7"/>
  <c r="C662" i="7"/>
  <c r="A663" i="7"/>
  <c r="C663" i="7"/>
  <c r="A664" i="7"/>
  <c r="C664" i="7"/>
  <c r="A665" i="7"/>
  <c r="C665" i="7"/>
  <c r="A666" i="7"/>
  <c r="C666" i="7"/>
  <c r="A667" i="7"/>
  <c r="C667" i="7"/>
  <c r="A668" i="7"/>
  <c r="C668" i="7"/>
  <c r="A669" i="7"/>
  <c r="C669" i="7"/>
  <c r="A670" i="7"/>
  <c r="C670" i="7"/>
  <c r="A671" i="7"/>
  <c r="C671" i="7"/>
  <c r="A672" i="7"/>
  <c r="C672" i="7"/>
  <c r="A673" i="7"/>
  <c r="C673" i="7"/>
  <c r="A674" i="7"/>
  <c r="C674" i="7"/>
  <c r="A675" i="7"/>
  <c r="C675" i="7"/>
  <c r="A676" i="7"/>
  <c r="C676" i="7"/>
  <c r="A677" i="7"/>
  <c r="C677" i="7"/>
  <c r="A678" i="7"/>
  <c r="C678" i="7"/>
  <c r="A679" i="7"/>
  <c r="C679" i="7"/>
  <c r="A680" i="7"/>
  <c r="C680" i="7"/>
  <c r="A681" i="7"/>
  <c r="C681" i="7"/>
  <c r="A682" i="7"/>
  <c r="C682" i="7"/>
  <c r="A683" i="7"/>
  <c r="C683" i="7"/>
  <c r="A684" i="7"/>
  <c r="C684" i="7"/>
  <c r="A685" i="7"/>
  <c r="C685" i="7"/>
  <c r="A686" i="7"/>
  <c r="C686" i="7"/>
  <c r="A687" i="7"/>
  <c r="C687" i="7"/>
  <c r="A688" i="7"/>
  <c r="C688" i="7"/>
  <c r="A689" i="7"/>
  <c r="C689" i="7"/>
  <c r="A690" i="7"/>
  <c r="C690" i="7"/>
  <c r="A691" i="7"/>
  <c r="C691" i="7"/>
  <c r="A692" i="7"/>
  <c r="C692" i="7"/>
  <c r="A693" i="7"/>
  <c r="C693" i="7"/>
  <c r="A694" i="7"/>
  <c r="C694" i="7"/>
  <c r="A695" i="7"/>
  <c r="C695" i="7"/>
  <c r="A696" i="7"/>
  <c r="C696" i="7"/>
  <c r="A697" i="7"/>
  <c r="C697" i="7"/>
  <c r="A698" i="7"/>
  <c r="C698" i="7"/>
  <c r="A699" i="7"/>
  <c r="C699" i="7"/>
  <c r="A700" i="7"/>
  <c r="C700" i="7"/>
  <c r="A701" i="7"/>
  <c r="C701" i="7"/>
  <c r="A702" i="7"/>
  <c r="C702" i="7"/>
  <c r="A703" i="7"/>
  <c r="C703" i="7"/>
  <c r="A704" i="7"/>
  <c r="C704" i="7"/>
  <c r="A705" i="7"/>
  <c r="C705" i="7"/>
  <c r="A706" i="7"/>
  <c r="C706" i="7"/>
  <c r="A707" i="7"/>
  <c r="C707" i="7"/>
  <c r="A708" i="7"/>
  <c r="C708" i="7"/>
  <c r="A709" i="7"/>
  <c r="C709" i="7"/>
  <c r="A710" i="7"/>
  <c r="C710" i="7"/>
  <c r="A711" i="7"/>
  <c r="C711" i="7"/>
  <c r="A712" i="7"/>
  <c r="C712" i="7"/>
  <c r="A713" i="7"/>
  <c r="C713" i="7"/>
  <c r="A714" i="7"/>
  <c r="C714" i="7"/>
  <c r="A715" i="7"/>
  <c r="C715" i="7"/>
  <c r="A716" i="7"/>
  <c r="C716" i="7"/>
  <c r="A717" i="7"/>
  <c r="C717" i="7"/>
  <c r="A718" i="7"/>
  <c r="C718" i="7"/>
  <c r="A719" i="7"/>
  <c r="C719" i="7"/>
  <c r="A720" i="7"/>
  <c r="C720" i="7"/>
  <c r="A721" i="7"/>
  <c r="C721" i="7"/>
  <c r="A722" i="7"/>
  <c r="C722" i="7"/>
  <c r="A723" i="7"/>
  <c r="C723" i="7"/>
  <c r="A724" i="7"/>
  <c r="C724" i="7"/>
  <c r="A725" i="7"/>
  <c r="C725" i="7"/>
  <c r="A726" i="7"/>
  <c r="C726" i="7"/>
  <c r="A727" i="7"/>
  <c r="C727" i="7"/>
  <c r="A728" i="7"/>
  <c r="C728" i="7"/>
  <c r="A729" i="7"/>
  <c r="C729" i="7"/>
  <c r="A730" i="7"/>
  <c r="C730" i="7"/>
  <c r="A731" i="7"/>
  <c r="C731" i="7"/>
  <c r="A732" i="7"/>
  <c r="C732" i="7"/>
  <c r="A733" i="7"/>
  <c r="C733" i="7"/>
  <c r="A734" i="7"/>
  <c r="C734" i="7"/>
  <c r="A735" i="7"/>
  <c r="C735" i="7"/>
  <c r="A736" i="7"/>
  <c r="C736" i="7"/>
  <c r="A737" i="7"/>
  <c r="C737" i="7"/>
  <c r="A738" i="7"/>
  <c r="C738" i="7"/>
  <c r="A739" i="7"/>
  <c r="C739" i="7"/>
  <c r="A740" i="7"/>
  <c r="C740" i="7"/>
  <c r="A741" i="7"/>
  <c r="C741" i="7"/>
  <c r="A742" i="7"/>
  <c r="C742" i="7"/>
  <c r="A743" i="7"/>
  <c r="C743" i="7"/>
  <c r="A744" i="7"/>
  <c r="C744" i="7"/>
  <c r="A745" i="7"/>
  <c r="C745" i="7"/>
  <c r="A746" i="7"/>
  <c r="C746" i="7"/>
  <c r="A747" i="7"/>
  <c r="C747" i="7"/>
  <c r="A748" i="7"/>
  <c r="C748" i="7"/>
  <c r="A749" i="7"/>
  <c r="C749" i="7"/>
  <c r="A750" i="7"/>
  <c r="C750" i="7"/>
  <c r="A751" i="7"/>
  <c r="C751" i="7"/>
  <c r="A752" i="7"/>
  <c r="C752" i="7"/>
  <c r="A753" i="7"/>
  <c r="C753" i="7"/>
  <c r="A754" i="7"/>
  <c r="C754" i="7"/>
  <c r="A755" i="7"/>
  <c r="C755" i="7"/>
  <c r="A756" i="7"/>
  <c r="C756" i="7"/>
  <c r="A757" i="7"/>
  <c r="C757" i="7"/>
  <c r="A758" i="7"/>
  <c r="C758" i="7"/>
  <c r="A759" i="7"/>
  <c r="C759" i="7"/>
  <c r="A760" i="7"/>
  <c r="C760" i="7"/>
  <c r="A761" i="7"/>
  <c r="C761" i="7"/>
  <c r="A762" i="7"/>
  <c r="C762" i="7"/>
  <c r="A763" i="7"/>
  <c r="C763" i="7"/>
  <c r="A764" i="7"/>
  <c r="C764" i="7"/>
  <c r="A765" i="7"/>
  <c r="C765" i="7"/>
  <c r="A766" i="7"/>
  <c r="C766" i="7"/>
  <c r="A767" i="7"/>
  <c r="C767" i="7"/>
  <c r="A768" i="7"/>
  <c r="C768" i="7"/>
  <c r="A769" i="7"/>
  <c r="C769" i="7"/>
  <c r="A770" i="7"/>
  <c r="C770" i="7"/>
  <c r="A771" i="7"/>
  <c r="C771" i="7"/>
  <c r="A772" i="7"/>
  <c r="C772" i="7"/>
  <c r="A773" i="7"/>
  <c r="C773" i="7"/>
  <c r="A774" i="7"/>
  <c r="C774" i="7"/>
  <c r="A775" i="7"/>
  <c r="C775" i="7"/>
  <c r="A776" i="7"/>
  <c r="C776" i="7"/>
  <c r="A777" i="7"/>
  <c r="C777" i="7"/>
  <c r="A778" i="7"/>
  <c r="C778" i="7"/>
  <c r="A779" i="7"/>
  <c r="C779" i="7"/>
  <c r="A780" i="7"/>
  <c r="C780" i="7"/>
  <c r="A781" i="7"/>
  <c r="C781" i="7"/>
  <c r="A782" i="7"/>
  <c r="C782" i="7"/>
  <c r="A783" i="7"/>
  <c r="C783" i="7"/>
  <c r="A784" i="7"/>
  <c r="C784" i="7"/>
  <c r="A785" i="7"/>
  <c r="C785" i="7"/>
  <c r="A786" i="7"/>
  <c r="C786" i="7"/>
  <c r="A787" i="7"/>
  <c r="C787" i="7"/>
  <c r="A788" i="7"/>
  <c r="C788" i="7"/>
  <c r="A789" i="7"/>
  <c r="C789" i="7"/>
  <c r="A790" i="7"/>
  <c r="C790" i="7"/>
  <c r="A791" i="7"/>
  <c r="C791" i="7"/>
  <c r="A792" i="7"/>
  <c r="C792" i="7"/>
  <c r="A793" i="7"/>
  <c r="C793" i="7"/>
  <c r="A794" i="7"/>
  <c r="C794" i="7"/>
  <c r="A795" i="7"/>
  <c r="C795" i="7"/>
  <c r="A796" i="7"/>
  <c r="C796" i="7"/>
  <c r="A797" i="7"/>
  <c r="C797" i="7"/>
  <c r="A798" i="7"/>
  <c r="C798" i="7"/>
  <c r="A799" i="7"/>
  <c r="C799" i="7"/>
  <c r="A800" i="7"/>
  <c r="C800" i="7"/>
  <c r="A801" i="7"/>
  <c r="C801" i="7"/>
  <c r="A802" i="7"/>
  <c r="C802" i="7"/>
  <c r="A803" i="7"/>
  <c r="C803" i="7"/>
  <c r="A804" i="7"/>
  <c r="C804" i="7"/>
  <c r="A805" i="7"/>
  <c r="C805" i="7"/>
  <c r="A806" i="7"/>
  <c r="C806" i="7"/>
  <c r="A807" i="7"/>
  <c r="C807" i="7"/>
  <c r="A808" i="7"/>
  <c r="C808" i="7"/>
  <c r="A809" i="7"/>
  <c r="C809" i="7"/>
  <c r="A810" i="7"/>
  <c r="C810" i="7"/>
  <c r="A811" i="7"/>
  <c r="C811" i="7"/>
  <c r="A812" i="7"/>
  <c r="C812" i="7"/>
  <c r="A813" i="7"/>
  <c r="C813" i="7"/>
  <c r="A814" i="7"/>
  <c r="C814" i="7"/>
  <c r="A815" i="7"/>
  <c r="C815" i="7"/>
  <c r="A816" i="7"/>
  <c r="C816" i="7"/>
  <c r="A817" i="7"/>
  <c r="C817" i="7"/>
  <c r="A818" i="7"/>
  <c r="C818" i="7"/>
  <c r="A819" i="7"/>
  <c r="C819" i="7"/>
  <c r="A820" i="7"/>
  <c r="C820" i="7"/>
  <c r="A821" i="7"/>
  <c r="C821" i="7"/>
  <c r="A822" i="7"/>
  <c r="C822" i="7"/>
  <c r="A823" i="7"/>
  <c r="C823" i="7"/>
  <c r="A824" i="7"/>
  <c r="C824" i="7"/>
  <c r="A825" i="7"/>
  <c r="C825" i="7"/>
  <c r="A826" i="7"/>
  <c r="C826" i="7"/>
  <c r="A827" i="7"/>
  <c r="C827" i="7"/>
  <c r="A828" i="7"/>
  <c r="C828" i="7"/>
  <c r="A829" i="7"/>
  <c r="C829" i="7"/>
  <c r="A830" i="7"/>
  <c r="C830" i="7"/>
  <c r="A831" i="7"/>
  <c r="C831" i="7"/>
  <c r="A832" i="7"/>
  <c r="C832" i="7"/>
  <c r="A833" i="7"/>
  <c r="C833" i="7"/>
  <c r="A834" i="7"/>
  <c r="C834" i="7"/>
  <c r="A835" i="7"/>
  <c r="C835" i="7"/>
  <c r="A836" i="7"/>
  <c r="C836" i="7"/>
  <c r="A837" i="7"/>
  <c r="C837" i="7"/>
  <c r="A838" i="7"/>
  <c r="C838" i="7"/>
  <c r="A839" i="7"/>
  <c r="C839" i="7"/>
  <c r="A840" i="7"/>
  <c r="C840" i="7"/>
  <c r="A841" i="7"/>
  <c r="C841" i="7"/>
  <c r="A842" i="7"/>
  <c r="C842" i="7"/>
  <c r="A843" i="7"/>
  <c r="C843" i="7"/>
  <c r="A844" i="7"/>
  <c r="C844" i="7"/>
  <c r="A845" i="7"/>
  <c r="C845" i="7"/>
  <c r="A846" i="7"/>
  <c r="C846" i="7"/>
  <c r="A847" i="7"/>
  <c r="C847" i="7"/>
  <c r="A848" i="7"/>
  <c r="C848" i="7"/>
  <c r="A849" i="7"/>
  <c r="C849" i="7"/>
  <c r="A850" i="7"/>
  <c r="C850" i="7"/>
  <c r="A851" i="7"/>
  <c r="C851" i="7"/>
  <c r="A852" i="7"/>
  <c r="C852" i="7"/>
  <c r="A853" i="7"/>
  <c r="C853" i="7"/>
  <c r="A854" i="7"/>
  <c r="C854" i="7"/>
  <c r="A855" i="7"/>
  <c r="C855" i="7"/>
  <c r="A856" i="7"/>
  <c r="C856" i="7"/>
  <c r="A857" i="7"/>
  <c r="C857" i="7"/>
  <c r="A858" i="7"/>
  <c r="C858" i="7"/>
  <c r="A859" i="7"/>
  <c r="C859" i="7"/>
  <c r="A860" i="7"/>
  <c r="C860" i="7"/>
  <c r="A861" i="7"/>
  <c r="C861" i="7"/>
  <c r="A862" i="7"/>
  <c r="C862" i="7"/>
  <c r="A863" i="7"/>
  <c r="C863" i="7"/>
  <c r="A864" i="7"/>
  <c r="C864" i="7"/>
  <c r="A865" i="7"/>
  <c r="C865" i="7"/>
  <c r="A866" i="7"/>
  <c r="C866" i="7"/>
  <c r="A867" i="7"/>
  <c r="C867" i="7"/>
  <c r="A868" i="7"/>
  <c r="C868" i="7"/>
  <c r="A869" i="7"/>
  <c r="C869" i="7"/>
  <c r="A870" i="7"/>
  <c r="C870" i="7"/>
  <c r="A871" i="7"/>
  <c r="C871" i="7"/>
  <c r="A872" i="7"/>
  <c r="C872" i="7"/>
  <c r="A873" i="7"/>
  <c r="C873" i="7"/>
  <c r="A874" i="7"/>
  <c r="C874" i="7"/>
  <c r="A875" i="7"/>
  <c r="C875" i="7"/>
  <c r="A876" i="7"/>
  <c r="C876" i="7"/>
  <c r="A877" i="7"/>
  <c r="C877" i="7"/>
  <c r="A878" i="7"/>
  <c r="C878" i="7"/>
  <c r="A879" i="7"/>
  <c r="C879" i="7"/>
  <c r="A880" i="7"/>
  <c r="C880" i="7"/>
  <c r="A881" i="7"/>
  <c r="C881" i="7"/>
  <c r="A882" i="7"/>
  <c r="C882" i="7"/>
  <c r="A883" i="7"/>
  <c r="C883" i="7"/>
  <c r="A884" i="7"/>
  <c r="C884" i="7"/>
  <c r="A885" i="7"/>
  <c r="C885" i="7"/>
  <c r="A886" i="7"/>
  <c r="C886" i="7"/>
  <c r="A887" i="7"/>
  <c r="C887" i="7"/>
  <c r="A888" i="7"/>
  <c r="C888" i="7"/>
  <c r="A889" i="7"/>
  <c r="C889" i="7"/>
  <c r="A890" i="7"/>
  <c r="C890" i="7"/>
  <c r="A891" i="7"/>
  <c r="C891" i="7"/>
  <c r="A892" i="7"/>
  <c r="C892" i="7"/>
  <c r="A893" i="7"/>
  <c r="C893" i="7"/>
  <c r="A894" i="7"/>
  <c r="C894" i="7"/>
  <c r="A895" i="7"/>
  <c r="C895" i="7"/>
  <c r="A896" i="7"/>
  <c r="C896" i="7"/>
  <c r="A897" i="7"/>
  <c r="C897" i="7"/>
  <c r="A898" i="7"/>
  <c r="C898" i="7"/>
  <c r="A899" i="7"/>
  <c r="C899" i="7"/>
  <c r="A900" i="7"/>
  <c r="C900" i="7"/>
  <c r="A901" i="7"/>
  <c r="C901" i="7"/>
  <c r="A902" i="7"/>
  <c r="C902" i="7"/>
  <c r="A903" i="7"/>
  <c r="C903" i="7"/>
  <c r="A904" i="7"/>
  <c r="C904" i="7"/>
  <c r="A905" i="7"/>
  <c r="C905" i="7"/>
  <c r="A906" i="7"/>
  <c r="C906" i="7"/>
  <c r="A907" i="7"/>
  <c r="C907" i="7"/>
  <c r="A908" i="7"/>
  <c r="C908" i="7"/>
  <c r="A909" i="7"/>
  <c r="C909" i="7"/>
  <c r="A910" i="7"/>
  <c r="C910" i="7"/>
  <c r="A911" i="7"/>
  <c r="C911" i="7"/>
  <c r="A912" i="7"/>
  <c r="C912" i="7"/>
  <c r="A913" i="7"/>
  <c r="C913" i="7"/>
  <c r="A914" i="7"/>
  <c r="C914" i="7"/>
  <c r="A915" i="7"/>
  <c r="C915" i="7"/>
  <c r="A916" i="7"/>
  <c r="C916" i="7"/>
  <c r="A917" i="7"/>
  <c r="C917" i="7"/>
  <c r="A918" i="7"/>
  <c r="C918" i="7"/>
  <c r="A919" i="7"/>
  <c r="C919" i="7"/>
  <c r="A920" i="7"/>
  <c r="C920" i="7"/>
  <c r="A921" i="7"/>
  <c r="C921" i="7"/>
  <c r="A922" i="7"/>
  <c r="C922" i="7"/>
  <c r="A923" i="7"/>
  <c r="C923" i="7"/>
  <c r="A924" i="7"/>
  <c r="C924" i="7"/>
  <c r="A925" i="7"/>
  <c r="C925" i="7"/>
  <c r="A926" i="7"/>
  <c r="C926" i="7"/>
  <c r="A927" i="7"/>
  <c r="C927" i="7"/>
  <c r="A928" i="7"/>
  <c r="C928" i="7"/>
  <c r="A929" i="7"/>
  <c r="C929" i="7"/>
  <c r="A930" i="7"/>
  <c r="C930" i="7"/>
  <c r="A931" i="7"/>
  <c r="C931" i="7"/>
  <c r="A932" i="7"/>
  <c r="C932" i="7"/>
  <c r="A933" i="7"/>
  <c r="C933" i="7"/>
  <c r="A934" i="7"/>
  <c r="C934" i="7"/>
  <c r="A935" i="7"/>
  <c r="C935" i="7"/>
  <c r="A936" i="7"/>
  <c r="C936" i="7"/>
  <c r="A937" i="7"/>
  <c r="C937" i="7"/>
  <c r="A938" i="7"/>
  <c r="C938" i="7"/>
  <c r="A939" i="7"/>
  <c r="C939" i="7"/>
  <c r="A940" i="7"/>
  <c r="C940" i="7"/>
  <c r="A941" i="7"/>
  <c r="C941" i="7"/>
  <c r="A942" i="7"/>
  <c r="C942" i="7"/>
  <c r="A943" i="7"/>
  <c r="C943" i="7"/>
  <c r="A944" i="7"/>
  <c r="C944" i="7"/>
  <c r="A945" i="7"/>
  <c r="C945" i="7"/>
  <c r="A946" i="7"/>
  <c r="C946" i="7"/>
  <c r="A947" i="7"/>
  <c r="C947" i="7"/>
  <c r="A948" i="7"/>
  <c r="C948" i="7"/>
  <c r="A949" i="7"/>
  <c r="C949" i="7"/>
  <c r="A950" i="7"/>
  <c r="C950" i="7"/>
  <c r="A951" i="7"/>
  <c r="C951" i="7"/>
  <c r="A952" i="7"/>
  <c r="C952" i="7"/>
  <c r="A953" i="7"/>
  <c r="C953" i="7"/>
  <c r="A954" i="7"/>
  <c r="C954" i="7"/>
  <c r="A955" i="7"/>
  <c r="C955" i="7"/>
  <c r="A956" i="7"/>
  <c r="C956" i="7"/>
  <c r="A957" i="7"/>
  <c r="C957" i="7"/>
  <c r="A958" i="7"/>
  <c r="C958" i="7"/>
  <c r="A959" i="7"/>
  <c r="C959" i="7"/>
  <c r="A960" i="7"/>
  <c r="C960" i="7"/>
  <c r="A961" i="7"/>
  <c r="C961" i="7"/>
  <c r="A962" i="7"/>
  <c r="C962" i="7"/>
  <c r="A963" i="7"/>
  <c r="C963" i="7"/>
  <c r="A964" i="7"/>
  <c r="C964" i="7"/>
  <c r="A965" i="7"/>
  <c r="C965" i="7"/>
  <c r="A966" i="7"/>
  <c r="C966" i="7"/>
  <c r="A967" i="7"/>
  <c r="C967" i="7"/>
  <c r="A968" i="7"/>
  <c r="C968" i="7"/>
  <c r="A969" i="7"/>
  <c r="C969" i="7"/>
  <c r="A970" i="7"/>
  <c r="C970" i="7"/>
  <c r="A971" i="7"/>
  <c r="C971" i="7"/>
  <c r="A972" i="7"/>
  <c r="C972" i="7"/>
  <c r="A973" i="7"/>
  <c r="C973" i="7"/>
  <c r="A974" i="7"/>
  <c r="C974" i="7"/>
  <c r="A975" i="7"/>
  <c r="C975" i="7"/>
  <c r="A976" i="7"/>
  <c r="C976" i="7"/>
  <c r="A977" i="7"/>
  <c r="C977" i="7"/>
  <c r="A978" i="7"/>
  <c r="C978" i="7"/>
  <c r="A979" i="7"/>
  <c r="C979" i="7"/>
  <c r="A980" i="7"/>
  <c r="C980" i="7"/>
  <c r="A981" i="7"/>
  <c r="C981" i="7"/>
  <c r="A982" i="7"/>
  <c r="C982" i="7"/>
  <c r="A983" i="7"/>
  <c r="C983" i="7"/>
  <c r="A984" i="7"/>
  <c r="C984" i="7"/>
  <c r="A985" i="7"/>
  <c r="C985" i="7"/>
  <c r="A986" i="7"/>
  <c r="C986" i="7"/>
  <c r="A987" i="7"/>
  <c r="C987" i="7"/>
  <c r="A988" i="7"/>
  <c r="C988" i="7"/>
  <c r="A989" i="7"/>
  <c r="C989" i="7"/>
  <c r="A990" i="7"/>
  <c r="C990" i="7"/>
  <c r="A991" i="7"/>
  <c r="C991" i="7"/>
  <c r="A992" i="7"/>
  <c r="C992" i="7"/>
  <c r="A993" i="7"/>
  <c r="C993" i="7"/>
  <c r="A994" i="7"/>
  <c r="C994" i="7"/>
  <c r="A995" i="7"/>
  <c r="C995" i="7"/>
  <c r="A996" i="7"/>
  <c r="C996" i="7"/>
  <c r="A997" i="7"/>
  <c r="C997" i="7"/>
  <c r="A998" i="7"/>
  <c r="C998" i="7"/>
  <c r="A999" i="7"/>
  <c r="C999" i="7"/>
  <c r="A1000" i="7"/>
  <c r="C1000" i="7"/>
  <c r="A1001" i="7"/>
  <c r="C1001" i="7"/>
  <c r="A1002" i="7"/>
  <c r="C1002" i="7"/>
  <c r="A1003" i="7"/>
  <c r="C1003" i="7"/>
  <c r="A1004" i="7"/>
  <c r="C1004" i="7"/>
  <c r="A1005" i="7"/>
  <c r="C1005" i="7"/>
  <c r="A1006" i="7"/>
  <c r="C1006" i="7"/>
  <c r="A1007" i="7"/>
  <c r="C1007" i="7"/>
  <c r="A1008" i="7"/>
  <c r="C1008" i="7"/>
  <c r="A1009" i="7"/>
  <c r="C1009" i="7"/>
  <c r="A1010" i="7"/>
  <c r="C1010" i="7"/>
  <c r="A1011" i="7"/>
  <c r="C1011" i="7"/>
  <c r="A1012" i="7"/>
  <c r="C1012" i="7"/>
  <c r="A1013" i="7"/>
  <c r="C1013" i="7"/>
  <c r="A1014" i="7"/>
  <c r="C1014" i="7"/>
  <c r="A1015" i="7"/>
  <c r="C1015" i="7"/>
  <c r="A1016" i="7"/>
  <c r="C1016" i="7"/>
  <c r="A1017" i="7"/>
  <c r="C1017" i="7"/>
  <c r="A1018" i="7"/>
  <c r="C1018" i="7"/>
  <c r="A1019" i="7"/>
  <c r="C1019" i="7"/>
  <c r="A1020" i="7"/>
  <c r="C1020" i="7"/>
  <c r="A1021" i="7"/>
  <c r="C1021" i="7"/>
  <c r="A1022" i="7"/>
  <c r="C1022" i="7"/>
  <c r="A1023" i="7"/>
  <c r="C1023" i="7"/>
  <c r="A1024" i="7"/>
  <c r="C1024" i="7"/>
  <c r="A1025" i="7"/>
  <c r="C1025" i="7"/>
  <c r="A1026" i="7"/>
  <c r="C1026" i="7"/>
  <c r="A1027" i="7"/>
  <c r="C1027" i="7"/>
  <c r="A1028" i="7"/>
  <c r="C1028" i="7"/>
  <c r="A1029" i="7"/>
  <c r="C1029" i="7"/>
  <c r="A1030" i="7"/>
  <c r="C1030" i="7"/>
  <c r="A1031" i="7"/>
  <c r="C1031" i="7"/>
  <c r="A1032" i="7"/>
  <c r="C1032" i="7"/>
  <c r="A1033" i="7"/>
  <c r="C1033" i="7"/>
  <c r="A1034" i="7"/>
  <c r="C1034" i="7"/>
  <c r="A1035" i="7"/>
  <c r="C1035" i="7"/>
  <c r="A1036" i="7"/>
  <c r="C1036" i="7"/>
  <c r="A1037" i="7"/>
  <c r="C1037" i="7"/>
  <c r="A1038" i="7"/>
  <c r="C1038" i="7"/>
  <c r="A1039" i="7"/>
  <c r="C1039" i="7"/>
  <c r="A1040" i="7"/>
  <c r="C1040" i="7"/>
  <c r="A1041" i="7"/>
  <c r="C1041" i="7"/>
  <c r="A1042" i="7"/>
  <c r="C1042" i="7"/>
  <c r="A1043" i="7"/>
  <c r="C1043" i="7"/>
  <c r="E43" i="1"/>
  <c r="K43" i="1"/>
  <c r="H44" i="1"/>
  <c r="E45" i="1"/>
  <c r="K45" i="1"/>
  <c r="H46" i="1"/>
  <c r="E47" i="1"/>
  <c r="K47" i="1"/>
  <c r="H48" i="1"/>
  <c r="E49" i="1"/>
  <c r="K49" i="1"/>
  <c r="H50" i="1"/>
  <c r="E51" i="1"/>
  <c r="K51" i="1"/>
  <c r="H52" i="1"/>
  <c r="E53" i="1"/>
  <c r="K53" i="1"/>
  <c r="H54" i="1"/>
  <c r="E55" i="1"/>
  <c r="K55" i="1"/>
  <c r="H56" i="1"/>
  <c r="E57" i="1"/>
  <c r="K57" i="1"/>
  <c r="H58" i="1"/>
  <c r="E59" i="1"/>
  <c r="K59" i="1"/>
  <c r="H43" i="1"/>
  <c r="E44" i="1"/>
  <c r="K44" i="1"/>
  <c r="H45" i="1"/>
  <c r="E46" i="1"/>
  <c r="K46" i="1"/>
  <c r="H47" i="1"/>
  <c r="E48" i="1"/>
  <c r="K48" i="1"/>
  <c r="H49" i="1"/>
  <c r="E50" i="1"/>
  <c r="K50" i="1"/>
  <c r="D43" i="1"/>
  <c r="J43" i="1"/>
  <c r="G44" i="1"/>
  <c r="D45" i="1"/>
  <c r="J45" i="1"/>
  <c r="G46" i="1"/>
  <c r="D47" i="1"/>
  <c r="C43" i="1"/>
  <c r="F44" i="1"/>
  <c r="I45" i="1"/>
  <c r="C47" i="1"/>
  <c r="D48" i="1"/>
  <c r="D49" i="1"/>
  <c r="D50" i="1"/>
  <c r="D51" i="1"/>
  <c r="C52" i="1"/>
  <c r="J52" i="1"/>
  <c r="H53" i="1"/>
  <c r="F54" i="1"/>
  <c r="D55" i="1"/>
  <c r="C56" i="1"/>
  <c r="J56" i="1"/>
  <c r="H57" i="1"/>
  <c r="F58" i="1"/>
  <c r="D59" i="1"/>
  <c r="C60" i="1"/>
  <c r="I60" i="1"/>
  <c r="F61" i="1"/>
  <c r="C62" i="1"/>
  <c r="I62" i="1"/>
  <c r="F63" i="1"/>
  <c r="C64" i="1"/>
  <c r="I64" i="1"/>
  <c r="F65" i="1"/>
  <c r="C66" i="1"/>
  <c r="I66" i="1"/>
  <c r="F67" i="1"/>
  <c r="C68" i="1"/>
  <c r="I68" i="1"/>
  <c r="F69" i="1"/>
  <c r="C70" i="1"/>
  <c r="I70" i="1"/>
  <c r="F71" i="1"/>
  <c r="C72" i="1"/>
  <c r="I72" i="1"/>
  <c r="F73" i="1"/>
  <c r="C74" i="1"/>
  <c r="I74" i="1"/>
  <c r="F75" i="1"/>
  <c r="C76" i="1"/>
  <c r="I76" i="1"/>
  <c r="F77" i="1"/>
  <c r="C78" i="1"/>
  <c r="I78" i="1"/>
  <c r="F79" i="1"/>
  <c r="C80" i="1"/>
  <c r="I80" i="1"/>
  <c r="F81" i="1"/>
  <c r="C82" i="1"/>
  <c r="I82" i="1"/>
  <c r="F83" i="1"/>
  <c r="C84" i="1"/>
  <c r="I84" i="1"/>
  <c r="F43" i="1"/>
  <c r="I44" i="1"/>
  <c r="C46" i="1"/>
  <c r="F47" i="1"/>
  <c r="F48" i="1"/>
  <c r="F49" i="1"/>
  <c r="F50" i="1"/>
  <c r="F51" i="1"/>
  <c r="D52" i="1"/>
  <c r="K52" i="1"/>
  <c r="I53" i="1"/>
  <c r="G54" i="1"/>
  <c r="F55" i="1"/>
  <c r="D56" i="1"/>
  <c r="K56" i="1"/>
  <c r="I57" i="1"/>
  <c r="G58" i="1"/>
  <c r="F59" i="1"/>
  <c r="D60" i="1"/>
  <c r="J60" i="1"/>
  <c r="G61" i="1"/>
  <c r="D62" i="1"/>
  <c r="J62" i="1"/>
  <c r="G63" i="1"/>
  <c r="D64" i="1"/>
  <c r="J64" i="1"/>
  <c r="G65" i="1"/>
  <c r="D66" i="1"/>
  <c r="J66" i="1"/>
  <c r="G67" i="1"/>
  <c r="D68" i="1"/>
  <c r="J68" i="1"/>
  <c r="G69" i="1"/>
  <c r="D70" i="1"/>
  <c r="J70" i="1"/>
  <c r="G71" i="1"/>
  <c r="D72" i="1"/>
  <c r="J72" i="1"/>
  <c r="G73" i="1"/>
  <c r="D74" i="1"/>
  <c r="J74" i="1"/>
  <c r="G75" i="1"/>
  <c r="D76" i="1"/>
  <c r="J76" i="1"/>
  <c r="G77" i="1"/>
  <c r="D78" i="1"/>
  <c r="J78" i="1"/>
  <c r="I43" i="1"/>
  <c r="C45" i="1"/>
  <c r="F46" i="1"/>
  <c r="I47" i="1"/>
  <c r="I48" i="1"/>
  <c r="I49" i="1"/>
  <c r="I50" i="1"/>
  <c r="H51" i="1"/>
  <c r="F52" i="1"/>
  <c r="D53" i="1"/>
  <c r="C54" i="1"/>
  <c r="J54" i="1"/>
  <c r="H55" i="1"/>
  <c r="F56" i="1"/>
  <c r="D57" i="1"/>
  <c r="C58" i="1"/>
  <c r="J58" i="1"/>
  <c r="H59" i="1"/>
  <c r="F60" i="1"/>
  <c r="C61" i="1"/>
  <c r="I61" i="1"/>
  <c r="F62" i="1"/>
  <c r="C63" i="1"/>
  <c r="I63" i="1"/>
  <c r="F64" i="1"/>
  <c r="C65" i="1"/>
  <c r="I65" i="1"/>
  <c r="F66" i="1"/>
  <c r="C67" i="1"/>
  <c r="I67" i="1"/>
  <c r="F68" i="1"/>
  <c r="C69" i="1"/>
  <c r="I69" i="1"/>
  <c r="F70" i="1"/>
  <c r="C71" i="1"/>
  <c r="I71" i="1"/>
  <c r="F72" i="1"/>
  <c r="C73" i="1"/>
  <c r="I73" i="1"/>
  <c r="F74" i="1"/>
  <c r="C75" i="1"/>
  <c r="I75" i="1"/>
  <c r="F76" i="1"/>
  <c r="C77" i="1"/>
  <c r="I77" i="1"/>
  <c r="G43" i="1"/>
  <c r="D46" i="1"/>
  <c r="G48" i="1"/>
  <c r="G50" i="1"/>
  <c r="E52" i="1"/>
  <c r="J53" i="1"/>
  <c r="G55" i="1"/>
  <c r="C57" i="1"/>
  <c r="I58" i="1"/>
  <c r="E60" i="1"/>
  <c r="H61" i="1"/>
  <c r="K62" i="1"/>
  <c r="E64" i="1"/>
  <c r="H65" i="1"/>
  <c r="K66" i="1"/>
  <c r="E68" i="1"/>
  <c r="H69" i="1"/>
  <c r="K70" i="1"/>
  <c r="E72" i="1"/>
  <c r="H73" i="1"/>
  <c r="K74" i="1"/>
  <c r="E76" i="1"/>
  <c r="H77" i="1"/>
  <c r="H78" i="1"/>
  <c r="H79" i="1"/>
  <c r="F80" i="1"/>
  <c r="D81" i="1"/>
  <c r="K81" i="1"/>
  <c r="J82" i="1"/>
  <c r="H83" i="1"/>
  <c r="F84" i="1"/>
  <c r="D85" i="1"/>
  <c r="J85" i="1"/>
  <c r="G86" i="1"/>
  <c r="D87" i="1"/>
  <c r="J87" i="1"/>
  <c r="G88" i="1"/>
  <c r="D89" i="1"/>
  <c r="J89" i="1"/>
  <c r="G90" i="1"/>
  <c r="D91" i="1"/>
  <c r="J91" i="1"/>
  <c r="G92" i="1"/>
  <c r="D93" i="1"/>
  <c r="J93" i="1"/>
  <c r="G94" i="1"/>
  <c r="D95" i="1"/>
  <c r="J95" i="1"/>
  <c r="G96" i="1"/>
  <c r="D97" i="1"/>
  <c r="J97" i="1"/>
  <c r="G98" i="1"/>
  <c r="D99" i="1"/>
  <c r="J99" i="1"/>
  <c r="G100" i="1"/>
  <c r="D101" i="1"/>
  <c r="J101" i="1"/>
  <c r="G102" i="1"/>
  <c r="D103" i="1"/>
  <c r="J103" i="1"/>
  <c r="G104" i="1"/>
  <c r="D105" i="1"/>
  <c r="J105" i="1"/>
  <c r="G106" i="1"/>
  <c r="D107" i="1"/>
  <c r="J107" i="1"/>
  <c r="G108" i="1"/>
  <c r="D109" i="1"/>
  <c r="J109" i="1"/>
  <c r="G110" i="1"/>
  <c r="D111" i="1"/>
  <c r="F45" i="1"/>
  <c r="C48" i="1"/>
  <c r="J50" i="1"/>
  <c r="I52" i="1"/>
  <c r="I54" i="1"/>
  <c r="G56" i="1"/>
  <c r="E58" i="1"/>
  <c r="G60" i="1"/>
  <c r="K61" i="1"/>
  <c r="H63" i="1"/>
  <c r="D65" i="1"/>
  <c r="H66" i="1"/>
  <c r="G68" i="1"/>
  <c r="K69" i="1"/>
  <c r="H71" i="1"/>
  <c r="D73" i="1"/>
  <c r="H74" i="1"/>
  <c r="G76" i="1"/>
  <c r="K77" i="1"/>
  <c r="D79" i="1"/>
  <c r="D80" i="1"/>
  <c r="C81" i="1"/>
  <c r="D82" i="1"/>
  <c r="C83" i="1"/>
  <c r="K83" i="1"/>
  <c r="K84" i="1"/>
  <c r="I85" i="1"/>
  <c r="H86" i="1"/>
  <c r="F87" i="1"/>
  <c r="D88" i="1"/>
  <c r="K88" i="1"/>
  <c r="I89" i="1"/>
  <c r="H90" i="1"/>
  <c r="F91" i="1"/>
  <c r="D92" i="1"/>
  <c r="K92" i="1"/>
  <c r="I93" i="1"/>
  <c r="H94" i="1"/>
  <c r="F95" i="1"/>
  <c r="D96" i="1"/>
  <c r="K96" i="1"/>
  <c r="I97" i="1"/>
  <c r="H98" i="1"/>
  <c r="F99" i="1"/>
  <c r="D100" i="1"/>
  <c r="K100" i="1"/>
  <c r="I101" i="1"/>
  <c r="H102" i="1"/>
  <c r="F103" i="1"/>
  <c r="D104" i="1"/>
  <c r="K104" i="1"/>
  <c r="I105" i="1"/>
  <c r="H106" i="1"/>
  <c r="F107" i="1"/>
  <c r="D108" i="1"/>
  <c r="K108" i="1"/>
  <c r="I109" i="1"/>
  <c r="H110" i="1"/>
  <c r="F111" i="1"/>
  <c r="C112" i="1"/>
  <c r="I112" i="1"/>
  <c r="F113" i="1"/>
  <c r="C114" i="1"/>
  <c r="I114" i="1"/>
  <c r="F115" i="1"/>
  <c r="C116" i="1"/>
  <c r="I116" i="1"/>
  <c r="F117" i="1"/>
  <c r="C118" i="1"/>
  <c r="I118" i="1"/>
  <c r="F119" i="1"/>
  <c r="C120" i="1"/>
  <c r="I120" i="1"/>
  <c r="F121" i="1"/>
  <c r="C122" i="1"/>
  <c r="I122" i="1"/>
  <c r="F123" i="1"/>
  <c r="C124" i="1"/>
  <c r="I124" i="1"/>
  <c r="C44" i="1"/>
  <c r="J46" i="1"/>
  <c r="G49" i="1"/>
  <c r="I51" i="1"/>
  <c r="G53" i="1"/>
  <c r="I55" i="1"/>
  <c r="G57" i="1"/>
  <c r="G59" i="1"/>
  <c r="D61" i="1"/>
  <c r="H62" i="1"/>
  <c r="G64" i="1"/>
  <c r="K65" i="1"/>
  <c r="H67" i="1"/>
  <c r="D69" i="1"/>
  <c r="H70" i="1"/>
  <c r="G72" i="1"/>
  <c r="K73" i="1"/>
  <c r="H75" i="1"/>
  <c r="D77" i="1"/>
  <c r="G78" i="1"/>
  <c r="I79" i="1"/>
  <c r="H80" i="1"/>
  <c r="H81" i="1"/>
  <c r="G82" i="1"/>
  <c r="G83" i="1"/>
  <c r="G84" i="1"/>
  <c r="F85" i="1"/>
  <c r="D86" i="1"/>
  <c r="K86" i="1"/>
  <c r="I87" i="1"/>
  <c r="H88" i="1"/>
  <c r="F89" i="1"/>
  <c r="D90" i="1"/>
  <c r="K90" i="1"/>
  <c r="I91" i="1"/>
  <c r="H92" i="1"/>
  <c r="F93" i="1"/>
  <c r="D94" i="1"/>
  <c r="K94" i="1"/>
  <c r="I95" i="1"/>
  <c r="H96" i="1"/>
  <c r="F97" i="1"/>
  <c r="D98" i="1"/>
  <c r="K98" i="1"/>
  <c r="I99" i="1"/>
  <c r="H100" i="1"/>
  <c r="F101" i="1"/>
  <c r="D102" i="1"/>
  <c r="K102" i="1"/>
  <c r="I103" i="1"/>
  <c r="H104" i="1"/>
  <c r="F105" i="1"/>
  <c r="D106" i="1"/>
  <c r="K106" i="1"/>
  <c r="I107" i="1"/>
  <c r="H108" i="1"/>
  <c r="F109" i="1"/>
  <c r="D110" i="1"/>
  <c r="K110" i="1"/>
  <c r="I111" i="1"/>
  <c r="F112" i="1"/>
  <c r="C113" i="1"/>
  <c r="I113" i="1"/>
  <c r="F114" i="1"/>
  <c r="C115" i="1"/>
  <c r="I115" i="1"/>
  <c r="F116" i="1"/>
  <c r="C117" i="1"/>
  <c r="I117" i="1"/>
  <c r="F118" i="1"/>
  <c r="C119" i="1"/>
  <c r="I119" i="1"/>
  <c r="F120" i="1"/>
  <c r="J44" i="1"/>
  <c r="J47" i="1"/>
  <c r="C50" i="1"/>
  <c r="G52" i="1"/>
  <c r="E54" i="1"/>
  <c r="E56" i="1"/>
  <c r="D58" i="1"/>
  <c r="J59" i="1"/>
  <c r="J61" i="1"/>
  <c r="E63" i="1"/>
  <c r="K64" i="1"/>
  <c r="G66" i="1"/>
  <c r="K67" i="1"/>
  <c r="J69" i="1"/>
  <c r="E71" i="1"/>
  <c r="K72" i="1"/>
  <c r="G74" i="1"/>
  <c r="K75" i="1"/>
  <c r="J77" i="1"/>
  <c r="C79" i="1"/>
  <c r="K79" i="1"/>
  <c r="K80" i="1"/>
  <c r="J81" i="1"/>
  <c r="K82" i="1"/>
  <c r="J83" i="1"/>
  <c r="J84" i="1"/>
  <c r="H85" i="1"/>
  <c r="F86" i="1"/>
  <c r="E87" i="1"/>
  <c r="C88" i="1"/>
  <c r="J88" i="1"/>
  <c r="H89" i="1"/>
  <c r="F90" i="1"/>
  <c r="E91" i="1"/>
  <c r="C92" i="1"/>
  <c r="J92" i="1"/>
  <c r="H93" i="1"/>
  <c r="F94" i="1"/>
  <c r="E95" i="1"/>
  <c r="C96" i="1"/>
  <c r="J96" i="1"/>
  <c r="H97" i="1"/>
  <c r="F98" i="1"/>
  <c r="E99" i="1"/>
  <c r="C100" i="1"/>
  <c r="J100" i="1"/>
  <c r="H101" i="1"/>
  <c r="F102" i="1"/>
  <c r="E103" i="1"/>
  <c r="C104" i="1"/>
  <c r="J104" i="1"/>
  <c r="H105" i="1"/>
  <c r="F106" i="1"/>
  <c r="E107" i="1"/>
  <c r="C108" i="1"/>
  <c r="J108" i="1"/>
  <c r="H109" i="1"/>
  <c r="F110" i="1"/>
  <c r="E111" i="1"/>
  <c r="K111" i="1"/>
  <c r="H112" i="1"/>
  <c r="E113" i="1"/>
  <c r="K113" i="1"/>
  <c r="H114" i="1"/>
  <c r="E115" i="1"/>
  <c r="K115" i="1"/>
  <c r="H116" i="1"/>
  <c r="E117" i="1"/>
  <c r="K117" i="1"/>
  <c r="I46" i="1"/>
  <c r="G51" i="1"/>
  <c r="C55" i="1"/>
  <c r="C59" i="1"/>
  <c r="G62" i="1"/>
  <c r="J65" i="1"/>
  <c r="K68" i="1"/>
  <c r="K71" i="1"/>
  <c r="E75" i="1"/>
  <c r="F78" i="1"/>
  <c r="G80" i="1"/>
  <c r="F82" i="1"/>
  <c r="E84" i="1"/>
  <c r="C86" i="1"/>
  <c r="H87" i="1"/>
  <c r="E89" i="1"/>
  <c r="J90" i="1"/>
  <c r="F92" i="1"/>
  <c r="C94" i="1"/>
  <c r="H95" i="1"/>
  <c r="E97" i="1"/>
  <c r="J98" i="1"/>
  <c r="F100" i="1"/>
  <c r="C102" i="1"/>
  <c r="H103" i="1"/>
  <c r="E105" i="1"/>
  <c r="J106" i="1"/>
  <c r="F108" i="1"/>
  <c r="C110" i="1"/>
  <c r="H111" i="1"/>
  <c r="K112" i="1"/>
  <c r="E114" i="1"/>
  <c r="H115" i="1"/>
  <c r="K116" i="1"/>
  <c r="E118" i="1"/>
  <c r="E119" i="1"/>
  <c r="E120" i="1"/>
  <c r="D121" i="1"/>
  <c r="K121" i="1"/>
  <c r="J122" i="1"/>
  <c r="H123" i="1"/>
  <c r="F124" i="1"/>
  <c r="D125" i="1"/>
  <c r="J125" i="1"/>
  <c r="G126" i="1"/>
  <c r="D127" i="1"/>
  <c r="J127" i="1"/>
  <c r="G128" i="1"/>
  <c r="D129" i="1"/>
  <c r="J129" i="1"/>
  <c r="G130" i="1"/>
  <c r="D131" i="1"/>
  <c r="J131" i="1"/>
  <c r="G132" i="1"/>
  <c r="D133" i="1"/>
  <c r="J133" i="1"/>
  <c r="G134" i="1"/>
  <c r="D135" i="1"/>
  <c r="J135" i="1"/>
  <c r="G136" i="1"/>
  <c r="D137" i="1"/>
  <c r="J137" i="1"/>
  <c r="G138" i="1"/>
  <c r="D139" i="1"/>
  <c r="J139" i="1"/>
  <c r="G140" i="1"/>
  <c r="D141" i="1"/>
  <c r="J141" i="1"/>
  <c r="G142" i="1"/>
  <c r="D143" i="1"/>
  <c r="J143" i="1"/>
  <c r="G144" i="1"/>
  <c r="D145" i="1"/>
  <c r="J145" i="1"/>
  <c r="G146" i="1"/>
  <c r="D147" i="1"/>
  <c r="J147" i="1"/>
  <c r="G148" i="1"/>
  <c r="D149" i="1"/>
  <c r="G47" i="1"/>
  <c r="J51" i="1"/>
  <c r="J55" i="1"/>
  <c r="I59" i="1"/>
  <c r="D63" i="1"/>
  <c r="E66" i="1"/>
  <c r="E69" i="1"/>
  <c r="H72" i="1"/>
  <c r="J75" i="1"/>
  <c r="K78" i="1"/>
  <c r="J80" i="1"/>
  <c r="H82" i="1"/>
  <c r="H84" i="1"/>
  <c r="E86" i="1"/>
  <c r="K87" i="1"/>
  <c r="G89" i="1"/>
  <c r="C91" i="1"/>
  <c r="I92" i="1"/>
  <c r="E94" i="1"/>
  <c r="K95" i="1"/>
  <c r="G97" i="1"/>
  <c r="C99" i="1"/>
  <c r="I100" i="1"/>
  <c r="E102" i="1"/>
  <c r="K103" i="1"/>
  <c r="G105" i="1"/>
  <c r="C107" i="1"/>
  <c r="I108" i="1"/>
  <c r="E110" i="1"/>
  <c r="J111" i="1"/>
  <c r="D113" i="1"/>
  <c r="G114" i="1"/>
  <c r="J115" i="1"/>
  <c r="D117" i="1"/>
  <c r="G118" i="1"/>
  <c r="G119" i="1"/>
  <c r="G120" i="1"/>
  <c r="E121" i="1"/>
  <c r="D122" i="1"/>
  <c r="K122" i="1"/>
  <c r="I123" i="1"/>
  <c r="G124" i="1"/>
  <c r="E125" i="1"/>
  <c r="K125" i="1"/>
  <c r="H126" i="1"/>
  <c r="E127" i="1"/>
  <c r="K127" i="1"/>
  <c r="H128" i="1"/>
  <c r="E129" i="1"/>
  <c r="K129" i="1"/>
  <c r="H130" i="1"/>
  <c r="E131" i="1"/>
  <c r="K131" i="1"/>
  <c r="H132" i="1"/>
  <c r="E133" i="1"/>
  <c r="K133" i="1"/>
  <c r="H134" i="1"/>
  <c r="E135" i="1"/>
  <c r="K135" i="1"/>
  <c r="H136" i="1"/>
  <c r="E137" i="1"/>
  <c r="K137" i="1"/>
  <c r="H138" i="1"/>
  <c r="E139" i="1"/>
  <c r="K139" i="1"/>
  <c r="H140" i="1"/>
  <c r="E141" i="1"/>
  <c r="K141" i="1"/>
  <c r="H142" i="1"/>
  <c r="E143" i="1"/>
  <c r="K143" i="1"/>
  <c r="J49" i="1"/>
  <c r="I56" i="1"/>
  <c r="J48" i="1"/>
  <c r="D54" i="1"/>
  <c r="H60" i="1"/>
  <c r="H64" i="1"/>
  <c r="E70" i="1"/>
  <c r="E74" i="1"/>
  <c r="E79" i="1"/>
  <c r="I81" i="1"/>
  <c r="C85" i="1"/>
  <c r="C87" i="1"/>
  <c r="K89" i="1"/>
  <c r="K91" i="1"/>
  <c r="I94" i="1"/>
  <c r="I96" i="1"/>
  <c r="G99" i="1"/>
  <c r="G101" i="1"/>
  <c r="E104" i="1"/>
  <c r="E106" i="1"/>
  <c r="C109" i="1"/>
  <c r="C111" i="1"/>
  <c r="G113" i="1"/>
  <c r="D115" i="1"/>
  <c r="G117" i="1"/>
  <c r="K118" i="1"/>
  <c r="H120" i="1"/>
  <c r="I121" i="1"/>
  <c r="C123" i="1"/>
  <c r="D124" i="1"/>
  <c r="F125" i="1"/>
  <c r="E126" i="1"/>
  <c r="F127" i="1"/>
  <c r="E128" i="1"/>
  <c r="F129" i="1"/>
  <c r="E130" i="1"/>
  <c r="F131" i="1"/>
  <c r="E132" i="1"/>
  <c r="F133" i="1"/>
  <c r="E134" i="1"/>
  <c r="F135" i="1"/>
  <c r="E136" i="1"/>
  <c r="F137" i="1"/>
  <c r="E138" i="1"/>
  <c r="F139" i="1"/>
  <c r="E140" i="1"/>
  <c r="F141" i="1"/>
  <c r="E142" i="1"/>
  <c r="F143" i="1"/>
  <c r="E144" i="1"/>
  <c r="C145" i="1"/>
  <c r="K145" i="1"/>
  <c r="I146" i="1"/>
  <c r="G147" i="1"/>
  <c r="E148" i="1"/>
  <c r="C149" i="1"/>
  <c r="J149" i="1"/>
  <c r="G150" i="1"/>
  <c r="D151" i="1"/>
  <c r="J151" i="1"/>
  <c r="G152" i="1"/>
  <c r="D153" i="1"/>
  <c r="J153" i="1"/>
  <c r="G154" i="1"/>
  <c r="D155" i="1"/>
  <c r="J155" i="1"/>
  <c r="G156" i="1"/>
  <c r="D157" i="1"/>
  <c r="J157" i="1"/>
  <c r="G158" i="1"/>
  <c r="D159" i="1"/>
  <c r="J159" i="1"/>
  <c r="G160" i="1"/>
  <c r="D161" i="1"/>
  <c r="J161" i="1"/>
  <c r="G162" i="1"/>
  <c r="D163" i="1"/>
  <c r="J163" i="1"/>
  <c r="G164" i="1"/>
  <c r="D165" i="1"/>
  <c r="J165" i="1"/>
  <c r="G166" i="1"/>
  <c r="D167" i="1"/>
  <c r="J167" i="1"/>
  <c r="G168" i="1"/>
  <c r="D169" i="1"/>
  <c r="J169" i="1"/>
  <c r="G170" i="1"/>
  <c r="D171" i="1"/>
  <c r="J171" i="1"/>
  <c r="G172" i="1"/>
  <c r="D173" i="1"/>
  <c r="J173" i="1"/>
  <c r="G174" i="1"/>
  <c r="D175" i="1"/>
  <c r="J175" i="1"/>
  <c r="G176" i="1"/>
  <c r="D177" i="1"/>
  <c r="J177" i="1"/>
  <c r="G178" i="1"/>
  <c r="D179" i="1"/>
  <c r="J179" i="1"/>
  <c r="G180" i="1"/>
  <c r="D181" i="1"/>
  <c r="J181" i="1"/>
  <c r="G182" i="1"/>
  <c r="D183" i="1"/>
  <c r="J183" i="1"/>
  <c r="G184" i="1"/>
  <c r="D185" i="1"/>
  <c r="J185" i="1"/>
  <c r="G186" i="1"/>
  <c r="D187" i="1"/>
  <c r="J187" i="1"/>
  <c r="G188" i="1"/>
  <c r="D189" i="1"/>
  <c r="J189" i="1"/>
  <c r="G190" i="1"/>
  <c r="D191" i="1"/>
  <c r="J191" i="1"/>
  <c r="G192" i="1"/>
  <c r="D193" i="1"/>
  <c r="J193" i="1"/>
  <c r="G194" i="1"/>
  <c r="D195" i="1"/>
  <c r="J195" i="1"/>
  <c r="G196" i="1"/>
  <c r="D197" i="1"/>
  <c r="J197" i="1"/>
  <c r="G198" i="1"/>
  <c r="D199" i="1"/>
  <c r="J199" i="1"/>
  <c r="G200" i="1"/>
  <c r="C49" i="1"/>
  <c r="K54" i="1"/>
  <c r="K60" i="1"/>
  <c r="E65" i="1"/>
  <c r="G70" i="1"/>
  <c r="D75" i="1"/>
  <c r="G79" i="1"/>
  <c r="E82" i="1"/>
  <c r="E85" i="1"/>
  <c r="G87" i="1"/>
  <c r="C90" i="1"/>
  <c r="E92" i="1"/>
  <c r="J94" i="1"/>
  <c r="C97" i="1"/>
  <c r="H99" i="1"/>
  <c r="K101" i="1"/>
  <c r="F104" i="1"/>
  <c r="I106" i="1"/>
  <c r="E109" i="1"/>
  <c r="G111" i="1"/>
  <c r="H113" i="1"/>
  <c r="G115" i="1"/>
  <c r="H117" i="1"/>
  <c r="D119" i="1"/>
  <c r="J120" i="1"/>
  <c r="J121" i="1"/>
  <c r="D123" i="1"/>
  <c r="E124" i="1"/>
  <c r="G125" i="1"/>
  <c r="F126" i="1"/>
  <c r="G127" i="1"/>
  <c r="F128" i="1"/>
  <c r="G129" i="1"/>
  <c r="F130" i="1"/>
  <c r="G131" i="1"/>
  <c r="F132" i="1"/>
  <c r="G133" i="1"/>
  <c r="F134" i="1"/>
  <c r="G135" i="1"/>
  <c r="F136" i="1"/>
  <c r="G137" i="1"/>
  <c r="F138" i="1"/>
  <c r="G139" i="1"/>
  <c r="F140" i="1"/>
  <c r="G141" i="1"/>
  <c r="F142" i="1"/>
  <c r="G143" i="1"/>
  <c r="F144" i="1"/>
  <c r="E145" i="1"/>
  <c r="C146" i="1"/>
  <c r="J146" i="1"/>
  <c r="H147" i="1"/>
  <c r="F148" i="1"/>
  <c r="E149" i="1"/>
  <c r="K149" i="1"/>
  <c r="H150" i="1"/>
  <c r="E151" i="1"/>
  <c r="K151" i="1"/>
  <c r="H152" i="1"/>
  <c r="E153" i="1"/>
  <c r="K153" i="1"/>
  <c r="H154" i="1"/>
  <c r="E155" i="1"/>
  <c r="K155" i="1"/>
  <c r="H156" i="1"/>
  <c r="E157" i="1"/>
  <c r="K157" i="1"/>
  <c r="H158" i="1"/>
  <c r="E159" i="1"/>
  <c r="K159" i="1"/>
  <c r="H160" i="1"/>
  <c r="E161" i="1"/>
  <c r="K161" i="1"/>
  <c r="H162" i="1"/>
  <c r="E163" i="1"/>
  <c r="K163" i="1"/>
  <c r="H164" i="1"/>
  <c r="E165" i="1"/>
  <c r="K165" i="1"/>
  <c r="H166" i="1"/>
  <c r="E167" i="1"/>
  <c r="K167" i="1"/>
  <c r="H168" i="1"/>
  <c r="E169" i="1"/>
  <c r="K169" i="1"/>
  <c r="H170" i="1"/>
  <c r="E171" i="1"/>
  <c r="K171" i="1"/>
  <c r="H172" i="1"/>
  <c r="E173" i="1"/>
  <c r="K173" i="1"/>
  <c r="H174" i="1"/>
  <c r="E175" i="1"/>
  <c r="K175" i="1"/>
  <c r="H176" i="1"/>
  <c r="E177" i="1"/>
  <c r="K177" i="1"/>
  <c r="H178" i="1"/>
  <c r="E179" i="1"/>
  <c r="K179" i="1"/>
  <c r="H180" i="1"/>
  <c r="E181" i="1"/>
  <c r="K181" i="1"/>
  <c r="H182" i="1"/>
  <c r="E183" i="1"/>
  <c r="K183" i="1"/>
  <c r="H184" i="1"/>
  <c r="E185" i="1"/>
  <c r="K185" i="1"/>
  <c r="H186" i="1"/>
  <c r="E187" i="1"/>
  <c r="K187" i="1"/>
  <c r="H188" i="1"/>
  <c r="E189" i="1"/>
  <c r="K189" i="1"/>
  <c r="H190" i="1"/>
  <c r="E191" i="1"/>
  <c r="K191" i="1"/>
  <c r="H192" i="1"/>
  <c r="E193" i="1"/>
  <c r="K193" i="1"/>
  <c r="H194" i="1"/>
  <c r="E195" i="1"/>
  <c r="K195" i="1"/>
  <c r="H196" i="1"/>
  <c r="E197" i="1"/>
  <c r="K197" i="1"/>
  <c r="H198" i="1"/>
  <c r="E199" i="1"/>
  <c r="K199" i="1"/>
  <c r="H200" i="1"/>
  <c r="F57" i="1"/>
  <c r="K63" i="1"/>
  <c r="J71" i="1"/>
  <c r="E78" i="1"/>
  <c r="E83" i="1"/>
  <c r="J86" i="1"/>
  <c r="I90" i="1"/>
  <c r="K93" i="1"/>
  <c r="C98" i="1"/>
  <c r="E101" i="1"/>
  <c r="C105" i="1"/>
  <c r="E108" i="1"/>
  <c r="E112" i="1"/>
  <c r="K114" i="1"/>
  <c r="D118" i="1"/>
  <c r="D120" i="1"/>
  <c r="F122" i="1"/>
  <c r="K123" i="1"/>
  <c r="I125" i="1"/>
  <c r="C127" i="1"/>
  <c r="J128" i="1"/>
  <c r="D130" i="1"/>
  <c r="I131" i="1"/>
  <c r="C133" i="1"/>
  <c r="J134" i="1"/>
  <c r="D136" i="1"/>
  <c r="I137" i="1"/>
  <c r="C139" i="1"/>
  <c r="J140" i="1"/>
  <c r="D142" i="1"/>
  <c r="I143" i="1"/>
  <c r="K144" i="1"/>
  <c r="E146" i="1"/>
  <c r="F147" i="1"/>
  <c r="I148" i="1"/>
  <c r="I149" i="1"/>
  <c r="J150" i="1"/>
  <c r="I151" i="1"/>
  <c r="J152" i="1"/>
  <c r="I153" i="1"/>
  <c r="J154" i="1"/>
  <c r="I155" i="1"/>
  <c r="J156" i="1"/>
  <c r="I157" i="1"/>
  <c r="J158" i="1"/>
  <c r="I159" i="1"/>
  <c r="J160" i="1"/>
  <c r="I161" i="1"/>
  <c r="J162" i="1"/>
  <c r="I163" i="1"/>
  <c r="J164" i="1"/>
  <c r="I165" i="1"/>
  <c r="J166" i="1"/>
  <c r="I167" i="1"/>
  <c r="J168" i="1"/>
  <c r="I169" i="1"/>
  <c r="J170" i="1"/>
  <c r="I171" i="1"/>
  <c r="J172" i="1"/>
  <c r="I173" i="1"/>
  <c r="J174" i="1"/>
  <c r="I175" i="1"/>
  <c r="J176" i="1"/>
  <c r="I177" i="1"/>
  <c r="J178" i="1"/>
  <c r="I179" i="1"/>
  <c r="J180" i="1"/>
  <c r="I181" i="1"/>
  <c r="J182" i="1"/>
  <c r="I183" i="1"/>
  <c r="J184" i="1"/>
  <c r="I185" i="1"/>
  <c r="J186" i="1"/>
  <c r="I187" i="1"/>
  <c r="J188" i="1"/>
  <c r="I189" i="1"/>
  <c r="J190" i="1"/>
  <c r="I191" i="1"/>
  <c r="J192" i="1"/>
  <c r="I193" i="1"/>
  <c r="J194" i="1"/>
  <c r="I195" i="1"/>
  <c r="J196" i="1"/>
  <c r="I197" i="1"/>
  <c r="J198" i="1"/>
  <c r="I199" i="1"/>
  <c r="J200" i="1"/>
  <c r="F43" i="2"/>
  <c r="C44" i="2"/>
  <c r="I44" i="2"/>
  <c r="F45" i="2"/>
  <c r="C46" i="2"/>
  <c r="I46" i="2"/>
  <c r="F47" i="2"/>
  <c r="C48" i="2"/>
  <c r="I48" i="2"/>
  <c r="F49" i="2"/>
  <c r="C50" i="2"/>
  <c r="I50" i="2"/>
  <c r="F51" i="2"/>
  <c r="C52" i="2"/>
  <c r="I52" i="2"/>
  <c r="F53" i="2"/>
  <c r="C54" i="2"/>
  <c r="I54" i="2"/>
  <c r="F55" i="2"/>
  <c r="C56" i="2"/>
  <c r="I56" i="2"/>
  <c r="F57" i="2"/>
  <c r="C58" i="2"/>
  <c r="I58" i="2"/>
  <c r="F59" i="2"/>
  <c r="C60" i="2"/>
  <c r="I60" i="2"/>
  <c r="F61" i="2"/>
  <c r="C62" i="2"/>
  <c r="I62" i="2"/>
  <c r="D44" i="1"/>
  <c r="J57" i="1"/>
  <c r="D67" i="1"/>
  <c r="E73" i="1"/>
  <c r="J79" i="1"/>
  <c r="I83" i="1"/>
  <c r="E88" i="1"/>
  <c r="G91" i="1"/>
  <c r="C95" i="1"/>
  <c r="E98" i="1"/>
  <c r="I102" i="1"/>
  <c r="K105" i="1"/>
  <c r="G109" i="1"/>
  <c r="G112" i="1"/>
  <c r="D116" i="1"/>
  <c r="H118" i="1"/>
  <c r="K120" i="1"/>
  <c r="G122" i="1"/>
  <c r="H124" i="1"/>
  <c r="C126" i="1"/>
  <c r="H127" i="1"/>
  <c r="K128" i="1"/>
  <c r="I130" i="1"/>
  <c r="C132" i="1"/>
  <c r="H133" i="1"/>
  <c r="K134" i="1"/>
  <c r="I136" i="1"/>
  <c r="C138" i="1"/>
  <c r="H139" i="1"/>
  <c r="K140" i="1"/>
  <c r="I142" i="1"/>
  <c r="C144" i="1"/>
  <c r="F145" i="1"/>
  <c r="F146" i="1"/>
  <c r="I147" i="1"/>
  <c r="J148" i="1"/>
  <c r="C150" i="1"/>
  <c r="K150" i="1"/>
  <c r="C152" i="1"/>
  <c r="K152" i="1"/>
  <c r="C154" i="1"/>
  <c r="K154" i="1"/>
  <c r="C156" i="1"/>
  <c r="K156" i="1"/>
  <c r="C158" i="1"/>
  <c r="K158" i="1"/>
  <c r="C160" i="1"/>
  <c r="K160" i="1"/>
  <c r="C162" i="1"/>
  <c r="K162" i="1"/>
  <c r="C164" i="1"/>
  <c r="K164" i="1"/>
  <c r="C166" i="1"/>
  <c r="K166" i="1"/>
  <c r="C168" i="1"/>
  <c r="K168" i="1"/>
  <c r="C170" i="1"/>
  <c r="K170" i="1"/>
  <c r="C172" i="1"/>
  <c r="K172" i="1"/>
  <c r="C174" i="1"/>
  <c r="K174" i="1"/>
  <c r="C176" i="1"/>
  <c r="K176" i="1"/>
  <c r="C178" i="1"/>
  <c r="K178" i="1"/>
  <c r="C180" i="1"/>
  <c r="K180" i="1"/>
  <c r="C182" i="1"/>
  <c r="K182" i="1"/>
  <c r="C184" i="1"/>
  <c r="K184" i="1"/>
  <c r="C186" i="1"/>
  <c r="K186" i="1"/>
  <c r="C188" i="1"/>
  <c r="K188" i="1"/>
  <c r="C190" i="1"/>
  <c r="K190" i="1"/>
  <c r="C192" i="1"/>
  <c r="K192" i="1"/>
  <c r="C194" i="1"/>
  <c r="K194" i="1"/>
  <c r="C196" i="1"/>
  <c r="G45" i="1"/>
  <c r="K58" i="1"/>
  <c r="E67" i="1"/>
  <c r="J73" i="1"/>
  <c r="E80" i="1"/>
  <c r="D84" i="1"/>
  <c r="F88" i="1"/>
  <c r="H91" i="1"/>
  <c r="G95" i="1"/>
  <c r="I98" i="1"/>
  <c r="J102" i="1"/>
  <c r="C106" i="1"/>
  <c r="K109" i="1"/>
  <c r="J112" i="1"/>
  <c r="E116" i="1"/>
  <c r="J118" i="1"/>
  <c r="C121" i="1"/>
  <c r="H122" i="1"/>
  <c r="J124" i="1"/>
  <c r="D126" i="1"/>
  <c r="I127" i="1"/>
  <c r="C129" i="1"/>
  <c r="J130" i="1"/>
  <c r="D132" i="1"/>
  <c r="I133" i="1"/>
  <c r="C135" i="1"/>
  <c r="J136" i="1"/>
  <c r="D138" i="1"/>
  <c r="I139" i="1"/>
  <c r="C141" i="1"/>
  <c r="J142" i="1"/>
  <c r="D144" i="1"/>
  <c r="G145" i="1"/>
  <c r="H146" i="1"/>
  <c r="K147" i="1"/>
  <c r="K148" i="1"/>
  <c r="D150" i="1"/>
  <c r="C151" i="1"/>
  <c r="D152" i="1"/>
  <c r="C153" i="1"/>
  <c r="D154" i="1"/>
  <c r="C155" i="1"/>
  <c r="D156" i="1"/>
  <c r="C157" i="1"/>
  <c r="D158" i="1"/>
  <c r="C159" i="1"/>
  <c r="D160" i="1"/>
  <c r="C161" i="1"/>
  <c r="D162" i="1"/>
  <c r="C163" i="1"/>
  <c r="D164" i="1"/>
  <c r="C165" i="1"/>
  <c r="D166" i="1"/>
  <c r="C167" i="1"/>
  <c r="D168" i="1"/>
  <c r="C169" i="1"/>
  <c r="D170" i="1"/>
  <c r="C171" i="1"/>
  <c r="D172" i="1"/>
  <c r="C173" i="1"/>
  <c r="D174" i="1"/>
  <c r="C175" i="1"/>
  <c r="D176" i="1"/>
  <c r="C177" i="1"/>
  <c r="D178" i="1"/>
  <c r="C179" i="1"/>
  <c r="D180" i="1"/>
  <c r="C181" i="1"/>
  <c r="D182" i="1"/>
  <c r="C183" i="1"/>
  <c r="D184" i="1"/>
  <c r="C185" i="1"/>
  <c r="D186" i="1"/>
  <c r="C187" i="1"/>
  <c r="D188" i="1"/>
  <c r="C189" i="1"/>
  <c r="D190" i="1"/>
  <c r="C191" i="1"/>
  <c r="D192" i="1"/>
  <c r="C193" i="1"/>
  <c r="D194" i="1"/>
  <c r="C195" i="1"/>
  <c r="D196" i="1"/>
  <c r="C197" i="1"/>
  <c r="D198" i="1"/>
  <c r="C51" i="1"/>
  <c r="E61" i="1"/>
  <c r="J67" i="1"/>
  <c r="H76" i="1"/>
  <c r="E81" i="1"/>
  <c r="G85" i="1"/>
  <c r="I88" i="1"/>
  <c r="C93" i="1"/>
  <c r="E96" i="1"/>
  <c r="K99" i="1"/>
  <c r="C103" i="1"/>
  <c r="G107" i="1"/>
  <c r="I110" i="1"/>
  <c r="J113" i="1"/>
  <c r="G116" i="1"/>
  <c r="H119" i="1"/>
  <c r="G121" i="1"/>
  <c r="E123" i="1"/>
  <c r="K124" i="1"/>
  <c r="I126" i="1"/>
  <c r="C128" i="1"/>
  <c r="H129" i="1"/>
  <c r="K130" i="1"/>
  <c r="I132" i="1"/>
  <c r="C134" i="1"/>
  <c r="H135" i="1"/>
  <c r="K136" i="1"/>
  <c r="I138" i="1"/>
  <c r="C140" i="1"/>
  <c r="H141" i="1"/>
  <c r="K142" i="1"/>
  <c r="H144" i="1"/>
  <c r="H145" i="1"/>
  <c r="K146" i="1"/>
  <c r="C148" i="1"/>
  <c r="F149" i="1"/>
  <c r="E150" i="1"/>
  <c r="F151" i="1"/>
  <c r="E152" i="1"/>
  <c r="F153" i="1"/>
  <c r="E154" i="1"/>
  <c r="F155" i="1"/>
  <c r="E156" i="1"/>
  <c r="F157" i="1"/>
  <c r="E158" i="1"/>
  <c r="F159" i="1"/>
  <c r="E160" i="1"/>
  <c r="F161" i="1"/>
  <c r="E162" i="1"/>
  <c r="F163" i="1"/>
  <c r="E164" i="1"/>
  <c r="F165" i="1"/>
  <c r="E166" i="1"/>
  <c r="F167" i="1"/>
  <c r="E168" i="1"/>
  <c r="F169" i="1"/>
  <c r="E170" i="1"/>
  <c r="F171" i="1"/>
  <c r="E172" i="1"/>
  <c r="F173" i="1"/>
  <c r="E174" i="1"/>
  <c r="F175" i="1"/>
  <c r="E176" i="1"/>
  <c r="F177" i="1"/>
  <c r="E178" i="1"/>
  <c r="F179" i="1"/>
  <c r="E180" i="1"/>
  <c r="F181" i="1"/>
  <c r="E182" i="1"/>
  <c r="F183" i="1"/>
  <c r="E184" i="1"/>
  <c r="F185" i="1"/>
  <c r="E186" i="1"/>
  <c r="F187" i="1"/>
  <c r="E188" i="1"/>
  <c r="F189" i="1"/>
  <c r="E190" i="1"/>
  <c r="F191" i="1"/>
  <c r="E192" i="1"/>
  <c r="F193" i="1"/>
  <c r="E194" i="1"/>
  <c r="F195" i="1"/>
  <c r="E196" i="1"/>
  <c r="F197" i="1"/>
  <c r="E198" i="1"/>
  <c r="F199" i="1"/>
  <c r="E200" i="1"/>
  <c r="F53" i="1"/>
  <c r="J63" i="1"/>
  <c r="D71" i="1"/>
  <c r="E77" i="1"/>
  <c r="D83" i="1"/>
  <c r="I86" i="1"/>
  <c r="E90" i="1"/>
  <c r="G93" i="1"/>
  <c r="K97" i="1"/>
  <c r="C101" i="1"/>
  <c r="I104" i="1"/>
  <c r="K107" i="1"/>
  <c r="D112" i="1"/>
  <c r="J114" i="1"/>
  <c r="J117" i="1"/>
  <c r="K119" i="1"/>
  <c r="E122" i="1"/>
  <c r="J123" i="1"/>
  <c r="H125" i="1"/>
  <c r="K126" i="1"/>
  <c r="I128" i="1"/>
  <c r="C130" i="1"/>
  <c r="H131" i="1"/>
  <c r="K132" i="1"/>
  <c r="I134" i="1"/>
  <c r="C136" i="1"/>
  <c r="H137" i="1"/>
  <c r="K138" i="1"/>
  <c r="I140" i="1"/>
  <c r="C142" i="1"/>
  <c r="H143" i="1"/>
  <c r="J144" i="1"/>
  <c r="D146" i="1"/>
  <c r="E147" i="1"/>
  <c r="H148" i="1"/>
  <c r="H149" i="1"/>
  <c r="I150" i="1"/>
  <c r="H151" i="1"/>
  <c r="I152" i="1"/>
  <c r="H153" i="1"/>
  <c r="I154" i="1"/>
  <c r="H155" i="1"/>
  <c r="I156" i="1"/>
  <c r="H157" i="1"/>
  <c r="I158" i="1"/>
  <c r="H159" i="1"/>
  <c r="I160" i="1"/>
  <c r="H161" i="1"/>
  <c r="I162" i="1"/>
  <c r="H163" i="1"/>
  <c r="I164" i="1"/>
  <c r="H165" i="1"/>
  <c r="I166" i="1"/>
  <c r="H167" i="1"/>
  <c r="I168" i="1"/>
  <c r="H169" i="1"/>
  <c r="I170" i="1"/>
  <c r="H171" i="1"/>
  <c r="I172" i="1"/>
  <c r="H173" i="1"/>
  <c r="I174" i="1"/>
  <c r="H175" i="1"/>
  <c r="I176" i="1"/>
  <c r="H177" i="1"/>
  <c r="I178" i="1"/>
  <c r="H179" i="1"/>
  <c r="I180" i="1"/>
  <c r="H181" i="1"/>
  <c r="I182" i="1"/>
  <c r="H183" i="1"/>
  <c r="I184" i="1"/>
  <c r="H185" i="1"/>
  <c r="I186" i="1"/>
  <c r="H187" i="1"/>
  <c r="I188" i="1"/>
  <c r="H189" i="1"/>
  <c r="I190" i="1"/>
  <c r="H191" i="1"/>
  <c r="I192" i="1"/>
  <c r="H193" i="1"/>
  <c r="I194" i="1"/>
  <c r="H195" i="1"/>
  <c r="I196" i="1"/>
  <c r="H197" i="1"/>
  <c r="I198" i="1"/>
  <c r="H199" i="1"/>
  <c r="I200" i="1"/>
  <c r="E43" i="2"/>
  <c r="K43" i="2"/>
  <c r="H44" i="2"/>
  <c r="E45" i="2"/>
  <c r="K45" i="2"/>
  <c r="H46" i="2"/>
  <c r="E47" i="2"/>
  <c r="K47" i="2"/>
  <c r="H48" i="2"/>
  <c r="E49" i="2"/>
  <c r="K49" i="2"/>
  <c r="H50" i="2"/>
  <c r="E51" i="2"/>
  <c r="K51" i="2"/>
  <c r="H52" i="2"/>
  <c r="E53" i="2"/>
  <c r="K53" i="2"/>
  <c r="H54" i="2"/>
  <c r="E55" i="2"/>
  <c r="K55" i="2"/>
  <c r="H56" i="2"/>
  <c r="E57" i="2"/>
  <c r="K57" i="2"/>
  <c r="H58" i="2"/>
  <c r="E59" i="2"/>
  <c r="K59" i="2"/>
  <c r="H60" i="2"/>
  <c r="E61" i="2"/>
  <c r="K61" i="2"/>
  <c r="H62" i="2"/>
  <c r="E63" i="2"/>
  <c r="K63" i="2"/>
  <c r="H64" i="2"/>
  <c r="E65" i="2"/>
  <c r="K65" i="2"/>
  <c r="H66" i="2"/>
  <c r="E67" i="2"/>
  <c r="K67" i="2"/>
  <c r="H68" i="2"/>
  <c r="E69" i="2"/>
  <c r="K69" i="2"/>
  <c r="H70" i="2"/>
  <c r="E71" i="2"/>
  <c r="K71" i="2"/>
  <c r="H72" i="2"/>
  <c r="E73" i="2"/>
  <c r="K73" i="2"/>
  <c r="H74" i="2"/>
  <c r="E75" i="2"/>
  <c r="K75" i="2"/>
  <c r="H76" i="2"/>
  <c r="E77" i="2"/>
  <c r="K77" i="2"/>
  <c r="H78" i="2"/>
  <c r="E79" i="2"/>
  <c r="K79" i="2"/>
  <c r="H80" i="2"/>
  <c r="E81" i="2"/>
  <c r="K81" i="2"/>
  <c r="H82" i="2"/>
  <c r="E83" i="2"/>
  <c r="K83" i="2"/>
  <c r="H84" i="2"/>
  <c r="E85" i="2"/>
  <c r="K85" i="2"/>
  <c r="H86" i="2"/>
  <c r="E87" i="2"/>
  <c r="K87" i="2"/>
  <c r="H88" i="2"/>
  <c r="E89" i="2"/>
  <c r="K89" i="2"/>
  <c r="H90" i="2"/>
  <c r="E91" i="2"/>
  <c r="K91" i="2"/>
  <c r="H92" i="2"/>
  <c r="E93" i="2"/>
  <c r="K93" i="2"/>
  <c r="H94" i="2"/>
  <c r="E95" i="2"/>
  <c r="K95" i="2"/>
  <c r="H96" i="2"/>
  <c r="E97" i="2"/>
  <c r="K97" i="2"/>
  <c r="H98" i="2"/>
  <c r="E99" i="2"/>
  <c r="K99" i="2"/>
  <c r="H100" i="2"/>
  <c r="E101" i="2"/>
  <c r="K101" i="2"/>
  <c r="H102" i="2"/>
  <c r="E103" i="2"/>
  <c r="K103" i="2"/>
  <c r="H104" i="2"/>
  <c r="E105" i="2"/>
  <c r="K105" i="2"/>
  <c r="H106" i="2"/>
  <c r="E107" i="2"/>
  <c r="K107" i="2"/>
  <c r="H108" i="2"/>
  <c r="E109" i="2"/>
  <c r="K109" i="2"/>
  <c r="H110" i="2"/>
  <c r="E111" i="2"/>
  <c r="K111" i="2"/>
  <c r="H112" i="2"/>
  <c r="E113" i="2"/>
  <c r="K113" i="2"/>
  <c r="H114" i="2"/>
  <c r="E115" i="2"/>
  <c r="K115" i="2"/>
  <c r="H116" i="2"/>
  <c r="E117" i="2"/>
  <c r="K117" i="2"/>
  <c r="H118" i="2"/>
  <c r="E119" i="2"/>
  <c r="K119" i="2"/>
  <c r="H120" i="2"/>
  <c r="E121" i="2"/>
  <c r="K121" i="2"/>
  <c r="H122" i="2"/>
  <c r="E123" i="2"/>
  <c r="K123" i="2"/>
  <c r="H124" i="2"/>
  <c r="E125" i="2"/>
  <c r="K125" i="2"/>
  <c r="H126" i="2"/>
  <c r="E127" i="2"/>
  <c r="K127" i="2"/>
  <c r="H128" i="2"/>
  <c r="E129" i="2"/>
  <c r="K129" i="2"/>
  <c r="H130" i="2"/>
  <c r="E131" i="2"/>
  <c r="K131" i="2"/>
  <c r="H132" i="2"/>
  <c r="E133" i="2"/>
  <c r="K133" i="2"/>
  <c r="H134" i="2"/>
  <c r="E135" i="2"/>
  <c r="K135" i="2"/>
  <c r="H136" i="2"/>
  <c r="E137" i="2"/>
  <c r="K137" i="2"/>
  <c r="H138" i="2"/>
  <c r="E139" i="2"/>
  <c r="K139" i="2"/>
  <c r="H140" i="2"/>
  <c r="E141" i="2"/>
  <c r="G81" i="1"/>
  <c r="G103" i="1"/>
  <c r="H121" i="1"/>
  <c r="C131" i="1"/>
  <c r="D140" i="1"/>
  <c r="D148" i="1"/>
  <c r="F154" i="1"/>
  <c r="F160" i="1"/>
  <c r="F166" i="1"/>
  <c r="F172" i="1"/>
  <c r="F178" i="1"/>
  <c r="F184" i="1"/>
  <c r="F190" i="1"/>
  <c r="F196" i="1"/>
  <c r="C199" i="1"/>
  <c r="H201" i="1"/>
  <c r="J43" i="2"/>
  <c r="K44" i="2"/>
  <c r="J45" i="2"/>
  <c r="K46" i="2"/>
  <c r="J47" i="2"/>
  <c r="K48" i="2"/>
  <c r="J49" i="2"/>
  <c r="K50" i="2"/>
  <c r="J51" i="2"/>
  <c r="K52" i="2"/>
  <c r="J53" i="2"/>
  <c r="K54" i="2"/>
  <c r="J55" i="2"/>
  <c r="K56" i="2"/>
  <c r="J57" i="2"/>
  <c r="K58" i="2"/>
  <c r="J59" i="2"/>
  <c r="K60" i="2"/>
  <c r="J61" i="2"/>
  <c r="K62" i="2"/>
  <c r="I63" i="2"/>
  <c r="G64" i="2"/>
  <c r="F65" i="2"/>
  <c r="D66" i="2"/>
  <c r="K66" i="2"/>
  <c r="I67" i="2"/>
  <c r="G68" i="2"/>
  <c r="F69" i="2"/>
  <c r="D70" i="2"/>
  <c r="K70" i="2"/>
  <c r="I71" i="2"/>
  <c r="G72" i="2"/>
  <c r="F73" i="2"/>
  <c r="D74" i="2"/>
  <c r="K74" i="2"/>
  <c r="I75" i="2"/>
  <c r="G76" i="2"/>
  <c r="F77" i="2"/>
  <c r="D78" i="2"/>
  <c r="K78" i="2"/>
  <c r="I79" i="2"/>
  <c r="G80" i="2"/>
  <c r="F81" i="2"/>
  <c r="D82" i="2"/>
  <c r="K82" i="2"/>
  <c r="I83" i="2"/>
  <c r="G84" i="2"/>
  <c r="F85" i="2"/>
  <c r="D86" i="2"/>
  <c r="K86" i="2"/>
  <c r="I87" i="2"/>
  <c r="G88" i="2"/>
  <c r="F89" i="2"/>
  <c r="D90" i="2"/>
  <c r="K90" i="2"/>
  <c r="I91" i="2"/>
  <c r="G92" i="2"/>
  <c r="F93" i="2"/>
  <c r="D94" i="2"/>
  <c r="K94" i="2"/>
  <c r="I95" i="2"/>
  <c r="G96" i="2"/>
  <c r="F97" i="2"/>
  <c r="D98" i="2"/>
  <c r="K98" i="2"/>
  <c r="I99" i="2"/>
  <c r="G100" i="2"/>
  <c r="F101" i="2"/>
  <c r="D102" i="2"/>
  <c r="K102" i="2"/>
  <c r="I103" i="2"/>
  <c r="G104" i="2"/>
  <c r="F105" i="2"/>
  <c r="D106" i="2"/>
  <c r="K106" i="2"/>
  <c r="I107" i="2"/>
  <c r="G108" i="2"/>
  <c r="F109" i="2"/>
  <c r="D110" i="2"/>
  <c r="K110" i="2"/>
  <c r="I111" i="2"/>
  <c r="G112" i="2"/>
  <c r="F113" i="2"/>
  <c r="D114" i="2"/>
  <c r="K114" i="2"/>
  <c r="I115" i="2"/>
  <c r="G116" i="2"/>
  <c r="F117" i="2"/>
  <c r="D118" i="2"/>
  <c r="K118" i="2"/>
  <c r="I119" i="2"/>
  <c r="G120" i="2"/>
  <c r="F121" i="2"/>
  <c r="D122" i="2"/>
  <c r="K122" i="2"/>
  <c r="I123" i="2"/>
  <c r="G124" i="2"/>
  <c r="F125" i="2"/>
  <c r="D126" i="2"/>
  <c r="K126" i="2"/>
  <c r="I127" i="2"/>
  <c r="G128" i="2"/>
  <c r="F129" i="2"/>
  <c r="D130" i="2"/>
  <c r="K130" i="2"/>
  <c r="I131" i="2"/>
  <c r="G132" i="2"/>
  <c r="F133" i="2"/>
  <c r="D134" i="2"/>
  <c r="K134" i="2"/>
  <c r="I135" i="2"/>
  <c r="G136" i="2"/>
  <c r="F137" i="2"/>
  <c r="D138" i="2"/>
  <c r="K138" i="2"/>
  <c r="I139" i="2"/>
  <c r="G140" i="2"/>
  <c r="F141" i="2"/>
  <c r="C142" i="2"/>
  <c r="I142" i="2"/>
  <c r="F143" i="2"/>
  <c r="C144" i="2"/>
  <c r="K85" i="1"/>
  <c r="H107" i="1"/>
  <c r="G123" i="1"/>
  <c r="J132" i="1"/>
  <c r="I141" i="1"/>
  <c r="G149" i="1"/>
  <c r="G155" i="1"/>
  <c r="G161" i="1"/>
  <c r="G167" i="1"/>
  <c r="G173" i="1"/>
  <c r="G179" i="1"/>
  <c r="G185" i="1"/>
  <c r="G191" i="1"/>
  <c r="K196" i="1"/>
  <c r="G199" i="1"/>
  <c r="C43" i="2"/>
  <c r="D44" i="2"/>
  <c r="C45" i="2"/>
  <c r="D46" i="2"/>
  <c r="C47" i="2"/>
  <c r="D48" i="2"/>
  <c r="C49" i="2"/>
  <c r="D50" i="2"/>
  <c r="C51" i="2"/>
  <c r="D52" i="2"/>
  <c r="C53" i="2"/>
  <c r="D54" i="2"/>
  <c r="C55" i="2"/>
  <c r="D56" i="2"/>
  <c r="C57" i="2"/>
  <c r="C53" i="1"/>
  <c r="C89" i="1"/>
  <c r="J110" i="1"/>
  <c r="C125" i="1"/>
  <c r="D134" i="1"/>
  <c r="C143" i="1"/>
  <c r="F150" i="1"/>
  <c r="F156" i="1"/>
  <c r="F162" i="1"/>
  <c r="F168" i="1"/>
  <c r="F174" i="1"/>
  <c r="F180" i="1"/>
  <c r="F186" i="1"/>
  <c r="F192" i="1"/>
  <c r="G197" i="1"/>
  <c r="C200" i="1"/>
  <c r="D43" i="2"/>
  <c r="E44" i="2"/>
  <c r="D45" i="2"/>
  <c r="E46" i="2"/>
  <c r="D47" i="2"/>
  <c r="E48" i="2"/>
  <c r="D49" i="2"/>
  <c r="E50" i="2"/>
  <c r="D51" i="2"/>
  <c r="E52" i="2"/>
  <c r="D53" i="2"/>
  <c r="E54" i="2"/>
  <c r="D55" i="2"/>
  <c r="E62" i="1"/>
  <c r="E93" i="1"/>
  <c r="D114" i="1"/>
  <c r="J126" i="1"/>
  <c r="I135" i="1"/>
  <c r="I144" i="1"/>
  <c r="G151" i="1"/>
  <c r="G157" i="1"/>
  <c r="G163" i="1"/>
  <c r="G169" i="1"/>
  <c r="G175" i="1"/>
  <c r="G181" i="1"/>
  <c r="G187" i="1"/>
  <c r="G193" i="1"/>
  <c r="C198" i="1"/>
  <c r="D200" i="1"/>
  <c r="G43" i="2"/>
  <c r="F44" i="2"/>
  <c r="G45" i="2"/>
  <c r="F46" i="2"/>
  <c r="G47" i="2"/>
  <c r="F48" i="2"/>
  <c r="G49" i="2"/>
  <c r="F50" i="2"/>
  <c r="G51" i="2"/>
  <c r="F52" i="2"/>
  <c r="G53" i="2"/>
  <c r="F54" i="2"/>
  <c r="G55" i="2"/>
  <c r="F56" i="2"/>
  <c r="G57" i="2"/>
  <c r="F58" i="2"/>
  <c r="G59" i="2"/>
  <c r="F60" i="2"/>
  <c r="G61" i="2"/>
  <c r="F62" i="2"/>
  <c r="F63" i="2"/>
  <c r="D64" i="2"/>
  <c r="K64" i="2"/>
  <c r="I65" i="2"/>
  <c r="G66" i="2"/>
  <c r="F67" i="2"/>
  <c r="D68" i="2"/>
  <c r="K76" i="1"/>
  <c r="E100" i="1"/>
  <c r="J119" i="1"/>
  <c r="I129" i="1"/>
  <c r="J138" i="1"/>
  <c r="C147" i="1"/>
  <c r="G153" i="1"/>
  <c r="G159" i="1"/>
  <c r="G165" i="1"/>
  <c r="G171" i="1"/>
  <c r="G177" i="1"/>
  <c r="G183" i="1"/>
  <c r="G189" i="1"/>
  <c r="G195" i="1"/>
  <c r="K198" i="1"/>
  <c r="K200" i="1"/>
  <c r="I43" i="2"/>
  <c r="J44" i="2"/>
  <c r="I45" i="2"/>
  <c r="J46" i="2"/>
  <c r="I47" i="2"/>
  <c r="J48" i="2"/>
  <c r="I49" i="2"/>
  <c r="J50" i="2"/>
  <c r="I51" i="2"/>
  <c r="J52" i="2"/>
  <c r="I53" i="2"/>
  <c r="J54" i="2"/>
  <c r="I55" i="2"/>
  <c r="J56" i="2"/>
  <c r="I57" i="2"/>
  <c r="J58" i="2"/>
  <c r="I59" i="2"/>
  <c r="J60" i="2"/>
  <c r="I61" i="2"/>
  <c r="J62" i="2"/>
  <c r="H63" i="2"/>
  <c r="F64" i="2"/>
  <c r="D65" i="2"/>
  <c r="C66" i="2"/>
  <c r="J66" i="2"/>
  <c r="H67" i="2"/>
  <c r="F68" i="2"/>
  <c r="D69" i="2"/>
  <c r="C70" i="2"/>
  <c r="J70" i="2"/>
  <c r="H71" i="2"/>
  <c r="F72" i="2"/>
  <c r="D73" i="2"/>
  <c r="C74" i="2"/>
  <c r="J74" i="2"/>
  <c r="H75" i="2"/>
  <c r="F76" i="2"/>
  <c r="D77" i="2"/>
  <c r="C78" i="2"/>
  <c r="J78" i="2"/>
  <c r="H79" i="2"/>
  <c r="F80" i="2"/>
  <c r="D81" i="2"/>
  <c r="C82" i="2"/>
  <c r="J82" i="2"/>
  <c r="H83" i="2"/>
  <c r="F84" i="2"/>
  <c r="D85" i="2"/>
  <c r="C86" i="2"/>
  <c r="J86" i="2"/>
  <c r="H87" i="2"/>
  <c r="F88" i="2"/>
  <c r="D89" i="2"/>
  <c r="C90" i="2"/>
  <c r="J90" i="2"/>
  <c r="H91" i="2"/>
  <c r="F92" i="2"/>
  <c r="D93" i="2"/>
  <c r="C94" i="2"/>
  <c r="J94" i="2"/>
  <c r="H95" i="2"/>
  <c r="F96" i="2"/>
  <c r="D97" i="2"/>
  <c r="C98" i="2"/>
  <c r="J98" i="2"/>
  <c r="H99" i="2"/>
  <c r="F100" i="2"/>
  <c r="D101" i="2"/>
  <c r="C102" i="2"/>
  <c r="J102" i="2"/>
  <c r="H103" i="2"/>
  <c r="F104" i="2"/>
  <c r="D105" i="2"/>
  <c r="C106" i="2"/>
  <c r="J106" i="2"/>
  <c r="H107" i="2"/>
  <c r="F108" i="2"/>
  <c r="D109" i="2"/>
  <c r="C110" i="2"/>
  <c r="J110" i="2"/>
  <c r="H111" i="2"/>
  <c r="F112" i="2"/>
  <c r="D113" i="2"/>
  <c r="C114" i="2"/>
  <c r="J114" i="2"/>
  <c r="H115" i="2"/>
  <c r="F116" i="2"/>
  <c r="D117" i="2"/>
  <c r="C118" i="2"/>
  <c r="J118" i="2"/>
  <c r="H119" i="2"/>
  <c r="F120" i="2"/>
  <c r="D121" i="2"/>
  <c r="C122" i="2"/>
  <c r="J122" i="2"/>
  <c r="H123" i="2"/>
  <c r="F124" i="2"/>
  <c r="D125" i="2"/>
  <c r="C126" i="2"/>
  <c r="J126" i="2"/>
  <c r="H127" i="2"/>
  <c r="F128" i="2"/>
  <c r="D129" i="2"/>
  <c r="C130" i="2"/>
  <c r="J130" i="2"/>
  <c r="H131" i="2"/>
  <c r="F132" i="2"/>
  <c r="D133" i="2"/>
  <c r="C134" i="2"/>
  <c r="J134" i="2"/>
  <c r="H135" i="2"/>
  <c r="F136" i="2"/>
  <c r="D137" i="2"/>
  <c r="C138" i="2"/>
  <c r="J138" i="2"/>
  <c r="H139" i="2"/>
  <c r="F140" i="2"/>
  <c r="D141" i="2"/>
  <c r="K141" i="2"/>
  <c r="H142" i="2"/>
  <c r="E143" i="2"/>
  <c r="K143" i="2"/>
  <c r="H144" i="2"/>
  <c r="E145" i="2"/>
  <c r="K145" i="2"/>
  <c r="H146" i="2"/>
  <c r="E147" i="2"/>
  <c r="K147" i="2"/>
  <c r="H148" i="2"/>
  <c r="E149" i="2"/>
  <c r="K149" i="2"/>
  <c r="H150" i="2"/>
  <c r="E151" i="2"/>
  <c r="K151" i="2"/>
  <c r="H152" i="2"/>
  <c r="E153" i="2"/>
  <c r="K153" i="2"/>
  <c r="H154" i="2"/>
  <c r="E155" i="2"/>
  <c r="K155" i="2"/>
  <c r="H156" i="2"/>
  <c r="E157" i="2"/>
  <c r="K157" i="2"/>
  <c r="H158" i="2"/>
  <c r="E159" i="2"/>
  <c r="K159" i="2"/>
  <c r="H160" i="2"/>
  <c r="E161" i="2"/>
  <c r="K161" i="2"/>
  <c r="H162" i="2"/>
  <c r="E163" i="2"/>
  <c r="K163" i="2"/>
  <c r="H164" i="2"/>
  <c r="E165" i="2"/>
  <c r="K165" i="2"/>
  <c r="H166" i="2"/>
  <c r="E167" i="2"/>
  <c r="K167" i="2"/>
  <c r="H168" i="2"/>
  <c r="E169" i="2"/>
  <c r="K169" i="2"/>
  <c r="H170" i="2"/>
  <c r="E171" i="2"/>
  <c r="K171" i="2"/>
  <c r="H172" i="2"/>
  <c r="E173" i="2"/>
  <c r="K173" i="2"/>
  <c r="H174" i="2"/>
  <c r="E175" i="2"/>
  <c r="K175" i="2"/>
  <c r="H176" i="2"/>
  <c r="E177" i="2"/>
  <c r="K177" i="2"/>
  <c r="H178" i="2"/>
  <c r="E179" i="2"/>
  <c r="K179" i="2"/>
  <c r="H180" i="2"/>
  <c r="E181" i="2"/>
  <c r="K181" i="2"/>
  <c r="H182" i="2"/>
  <c r="E183" i="2"/>
  <c r="K183" i="2"/>
  <c r="H184" i="2"/>
  <c r="E185" i="2"/>
  <c r="K185" i="2"/>
  <c r="H186" i="2"/>
  <c r="E187" i="2"/>
  <c r="K187" i="2"/>
  <c r="H188" i="2"/>
  <c r="E189" i="2"/>
  <c r="K189" i="2"/>
  <c r="H190" i="2"/>
  <c r="E191" i="2"/>
  <c r="K191" i="2"/>
  <c r="H192" i="2"/>
  <c r="E193" i="2"/>
  <c r="K193" i="2"/>
  <c r="H194" i="2"/>
  <c r="E195" i="2"/>
  <c r="K195" i="2"/>
  <c r="H196" i="2"/>
  <c r="E197" i="2"/>
  <c r="K197" i="2"/>
  <c r="H198" i="2"/>
  <c r="E199" i="2"/>
  <c r="K199" i="2"/>
  <c r="H200" i="2"/>
  <c r="H68" i="1"/>
  <c r="F152" i="1"/>
  <c r="F188" i="1"/>
  <c r="G44" i="2"/>
  <c r="G50" i="2"/>
  <c r="E56" i="2"/>
  <c r="G58" i="2"/>
  <c r="G60" i="2"/>
  <c r="G62" i="2"/>
  <c r="E64" i="2"/>
  <c r="J65" i="2"/>
  <c r="G67" i="2"/>
  <c r="K68" i="2"/>
  <c r="E70" i="2"/>
  <c r="F71" i="2"/>
  <c r="I72" i="2"/>
  <c r="I73" i="2"/>
  <c r="C75" i="2"/>
  <c r="D76" i="2"/>
  <c r="G77" i="2"/>
  <c r="G78" i="2"/>
  <c r="J79" i="2"/>
  <c r="K80" i="2"/>
  <c r="E82" i="2"/>
  <c r="F83" i="2"/>
  <c r="I84" i="2"/>
  <c r="I85" i="2"/>
  <c r="C87" i="2"/>
  <c r="D88" i="2"/>
  <c r="G89" i="2"/>
  <c r="G90" i="2"/>
  <c r="J91" i="2"/>
  <c r="K92" i="2"/>
  <c r="E94" i="2"/>
  <c r="F95" i="2"/>
  <c r="I96" i="2"/>
  <c r="I97" i="2"/>
  <c r="C99" i="2"/>
  <c r="D100" i="2"/>
  <c r="G101" i="2"/>
  <c r="G102" i="2"/>
  <c r="J103" i="2"/>
  <c r="K104" i="2"/>
  <c r="E106" i="2"/>
  <c r="F107" i="2"/>
  <c r="I108" i="2"/>
  <c r="I109" i="2"/>
  <c r="C111" i="2"/>
  <c r="D112" i="2"/>
  <c r="G113" i="2"/>
  <c r="G114" i="2"/>
  <c r="J115" i="2"/>
  <c r="K116" i="2"/>
  <c r="E118" i="2"/>
  <c r="F119" i="2"/>
  <c r="I120" i="2"/>
  <c r="I121" i="2"/>
  <c r="C123" i="2"/>
  <c r="D124" i="2"/>
  <c r="G125" i="2"/>
  <c r="G126" i="2"/>
  <c r="J127" i="2"/>
  <c r="K128" i="2"/>
  <c r="E130" i="2"/>
  <c r="F131" i="2"/>
  <c r="I132" i="2"/>
  <c r="I133" i="2"/>
  <c r="C135" i="2"/>
  <c r="D136" i="2"/>
  <c r="G137" i="2"/>
  <c r="G138" i="2"/>
  <c r="J139" i="2"/>
  <c r="K140" i="2"/>
  <c r="D142" i="2"/>
  <c r="C143" i="2"/>
  <c r="D144" i="2"/>
  <c r="K144" i="2"/>
  <c r="I145" i="2"/>
  <c r="G146" i="2"/>
  <c r="F147" i="2"/>
  <c r="D148" i="2"/>
  <c r="K148" i="2"/>
  <c r="I149" i="2"/>
  <c r="G150" i="2"/>
  <c r="F151" i="2"/>
  <c r="D152" i="2"/>
  <c r="K152" i="2"/>
  <c r="I153" i="2"/>
  <c r="G154" i="2"/>
  <c r="F155" i="2"/>
  <c r="D156" i="2"/>
  <c r="K156" i="2"/>
  <c r="I157" i="2"/>
  <c r="G158" i="2"/>
  <c r="F159" i="2"/>
  <c r="D160" i="2"/>
  <c r="K160" i="2"/>
  <c r="I161" i="2"/>
  <c r="G162" i="2"/>
  <c r="F163" i="2"/>
  <c r="D164" i="2"/>
  <c r="K164" i="2"/>
  <c r="I165" i="2"/>
  <c r="G166" i="2"/>
  <c r="F167" i="2"/>
  <c r="D168" i="2"/>
  <c r="K168" i="2"/>
  <c r="I169" i="2"/>
  <c r="G170" i="2"/>
  <c r="F171" i="2"/>
  <c r="D172" i="2"/>
  <c r="K172" i="2"/>
  <c r="I173" i="2"/>
  <c r="G174" i="2"/>
  <c r="F175" i="2"/>
  <c r="D176" i="2"/>
  <c r="K176" i="2"/>
  <c r="I177" i="2"/>
  <c r="G178" i="2"/>
  <c r="F179" i="2"/>
  <c r="D180" i="2"/>
  <c r="K180" i="2"/>
  <c r="I181" i="2"/>
  <c r="G182" i="2"/>
  <c r="F183" i="2"/>
  <c r="D184" i="2"/>
  <c r="K184" i="2"/>
  <c r="I185" i="2"/>
  <c r="G186" i="2"/>
  <c r="F187" i="2"/>
  <c r="D188" i="2"/>
  <c r="K188" i="2"/>
  <c r="I189" i="2"/>
  <c r="G190" i="2"/>
  <c r="F191" i="2"/>
  <c r="D192" i="2"/>
  <c r="K192" i="2"/>
  <c r="I193" i="2"/>
  <c r="G194" i="2"/>
  <c r="F195" i="2"/>
  <c r="D196" i="2"/>
  <c r="K196" i="2"/>
  <c r="I197" i="2"/>
  <c r="G198" i="2"/>
  <c r="F199" i="2"/>
  <c r="D200" i="2"/>
  <c r="K200" i="2"/>
  <c r="AS3" i="3"/>
  <c r="AY3" i="3"/>
  <c r="BE3" i="3"/>
  <c r="BK3" i="3"/>
  <c r="BQ3" i="3"/>
  <c r="BW3" i="3"/>
  <c r="AT4" i="3"/>
  <c r="AZ4" i="3"/>
  <c r="BF4" i="3"/>
  <c r="BL4" i="3"/>
  <c r="BR4" i="3"/>
  <c r="BX4" i="3"/>
  <c r="AO5" i="3"/>
  <c r="AU5" i="3"/>
  <c r="BA5" i="3"/>
  <c r="BG5" i="3"/>
  <c r="BM5" i="3"/>
  <c r="BS5" i="3"/>
  <c r="BY5" i="3"/>
  <c r="AP6" i="3"/>
  <c r="AV6" i="3"/>
  <c r="BB6" i="3"/>
  <c r="BH6" i="3"/>
  <c r="BN6" i="3"/>
  <c r="BT6" i="3"/>
  <c r="BZ6" i="3"/>
  <c r="F96" i="1"/>
  <c r="F158" i="1"/>
  <c r="F194" i="1"/>
  <c r="H45" i="2"/>
  <c r="H51" i="2"/>
  <c r="G56" i="2"/>
  <c r="C59" i="2"/>
  <c r="C61" i="2"/>
  <c r="C63" i="2"/>
  <c r="I64" i="2"/>
  <c r="E66" i="2"/>
  <c r="J67" i="2"/>
  <c r="C69" i="2"/>
  <c r="F70" i="2"/>
  <c r="G71" i="2"/>
  <c r="J72" i="2"/>
  <c r="J73" i="2"/>
  <c r="D75" i="2"/>
  <c r="E76" i="2"/>
  <c r="H77" i="2"/>
  <c r="I78" i="2"/>
  <c r="C80" i="2"/>
  <c r="C81" i="2"/>
  <c r="F82" i="2"/>
  <c r="G83" i="2"/>
  <c r="J84" i="2"/>
  <c r="J85" i="2"/>
  <c r="D87" i="2"/>
  <c r="E88" i="2"/>
  <c r="H89" i="2"/>
  <c r="I90" i="2"/>
  <c r="C92" i="2"/>
  <c r="C93" i="2"/>
  <c r="F94" i="2"/>
  <c r="G95" i="2"/>
  <c r="J96" i="2"/>
  <c r="J97" i="2"/>
  <c r="D99" i="2"/>
  <c r="E100" i="2"/>
  <c r="H101" i="2"/>
  <c r="I102" i="2"/>
  <c r="C104" i="2"/>
  <c r="C105" i="2"/>
  <c r="F106" i="2"/>
  <c r="G107" i="2"/>
  <c r="J108" i="2"/>
  <c r="J109" i="2"/>
  <c r="D111" i="2"/>
  <c r="E112" i="2"/>
  <c r="H113" i="2"/>
  <c r="I114" i="2"/>
  <c r="C116" i="2"/>
  <c r="C117" i="2"/>
  <c r="F118" i="2"/>
  <c r="G119" i="2"/>
  <c r="J120" i="2"/>
  <c r="J121" i="2"/>
  <c r="D123" i="2"/>
  <c r="E124" i="2"/>
  <c r="H125" i="2"/>
  <c r="I126" i="2"/>
  <c r="C128" i="2"/>
  <c r="C129" i="2"/>
  <c r="F130" i="2"/>
  <c r="G131" i="2"/>
  <c r="J132" i="2"/>
  <c r="J133" i="2"/>
  <c r="D135" i="2"/>
  <c r="E136" i="2"/>
  <c r="H137" i="2"/>
  <c r="I138" i="2"/>
  <c r="C140" i="2"/>
  <c r="C141" i="2"/>
  <c r="E142" i="2"/>
  <c r="D143" i="2"/>
  <c r="E144" i="2"/>
  <c r="C145" i="2"/>
  <c r="J145" i="2"/>
  <c r="I146" i="2"/>
  <c r="G147" i="2"/>
  <c r="E148" i="2"/>
  <c r="C149" i="2"/>
  <c r="J149" i="2"/>
  <c r="I150" i="2"/>
  <c r="G151" i="2"/>
  <c r="E152" i="2"/>
  <c r="C153" i="2"/>
  <c r="J153" i="2"/>
  <c r="I154" i="2"/>
  <c r="G155" i="2"/>
  <c r="E156" i="2"/>
  <c r="C157" i="2"/>
  <c r="J157" i="2"/>
  <c r="I158" i="2"/>
  <c r="G159" i="2"/>
  <c r="E160" i="2"/>
  <c r="C161" i="2"/>
  <c r="J161" i="2"/>
  <c r="I162" i="2"/>
  <c r="G163" i="2"/>
  <c r="E164" i="2"/>
  <c r="C165" i="2"/>
  <c r="J165" i="2"/>
  <c r="I166" i="2"/>
  <c r="G167" i="2"/>
  <c r="E168" i="2"/>
  <c r="C169" i="2"/>
  <c r="J169" i="2"/>
  <c r="I170" i="2"/>
  <c r="G171" i="2"/>
  <c r="E172" i="2"/>
  <c r="C173" i="2"/>
  <c r="J173" i="2"/>
  <c r="I174" i="2"/>
  <c r="J116" i="1"/>
  <c r="F164" i="1"/>
  <c r="F198" i="1"/>
  <c r="G46" i="2"/>
  <c r="G52" i="2"/>
  <c r="D57" i="2"/>
  <c r="D59" i="2"/>
  <c r="D61" i="2"/>
  <c r="D63" i="2"/>
  <c r="J64" i="2"/>
  <c r="F66" i="2"/>
  <c r="C68" i="2"/>
  <c r="G69" i="2"/>
  <c r="G70" i="2"/>
  <c r="J71" i="2"/>
  <c r="K72" i="2"/>
  <c r="E74" i="2"/>
  <c r="F75" i="2"/>
  <c r="I76" i="2"/>
  <c r="I77" i="2"/>
  <c r="C79" i="2"/>
  <c r="D80" i="2"/>
  <c r="G81" i="2"/>
  <c r="G82" i="2"/>
  <c r="J83" i="2"/>
  <c r="K84" i="2"/>
  <c r="E86" i="2"/>
  <c r="F87" i="2"/>
  <c r="I88" i="2"/>
  <c r="I89" i="2"/>
  <c r="C91" i="2"/>
  <c r="D92" i="2"/>
  <c r="G93" i="2"/>
  <c r="G94" i="2"/>
  <c r="J95" i="2"/>
  <c r="K96" i="2"/>
  <c r="E98" i="2"/>
  <c r="F99" i="2"/>
  <c r="I100" i="2"/>
  <c r="I101" i="2"/>
  <c r="C103" i="2"/>
  <c r="D104" i="2"/>
  <c r="G105" i="2"/>
  <c r="G106" i="2"/>
  <c r="J107" i="2"/>
  <c r="K108" i="2"/>
  <c r="E110" i="2"/>
  <c r="F111" i="2"/>
  <c r="I112" i="2"/>
  <c r="I113" i="2"/>
  <c r="C115" i="2"/>
  <c r="D116" i="2"/>
  <c r="G117" i="2"/>
  <c r="G118" i="2"/>
  <c r="J119" i="2"/>
  <c r="K120" i="2"/>
  <c r="E122" i="2"/>
  <c r="F123" i="2"/>
  <c r="I124" i="2"/>
  <c r="I125" i="2"/>
  <c r="C127" i="2"/>
  <c r="D128" i="2"/>
  <c r="G129" i="2"/>
  <c r="G130" i="2"/>
  <c r="J131" i="2"/>
  <c r="K132" i="2"/>
  <c r="E134" i="2"/>
  <c r="F135" i="2"/>
  <c r="I136" i="2"/>
  <c r="I137" i="2"/>
  <c r="C139" i="2"/>
  <c r="D140" i="2"/>
  <c r="G141" i="2"/>
  <c r="F142" i="2"/>
  <c r="G143" i="2"/>
  <c r="F144" i="2"/>
  <c r="D145" i="2"/>
  <c r="C146" i="2"/>
  <c r="J146" i="2"/>
  <c r="H147" i="2"/>
  <c r="F148" i="2"/>
  <c r="D149" i="2"/>
  <c r="C150" i="2"/>
  <c r="J150" i="2"/>
  <c r="H151" i="2"/>
  <c r="F152" i="2"/>
  <c r="D153" i="2"/>
  <c r="C154" i="2"/>
  <c r="J154" i="2"/>
  <c r="H155" i="2"/>
  <c r="F156" i="2"/>
  <c r="D157" i="2"/>
  <c r="C158" i="2"/>
  <c r="J158" i="2"/>
  <c r="H159" i="2"/>
  <c r="F160" i="2"/>
  <c r="D161" i="2"/>
  <c r="C162" i="2"/>
  <c r="J162" i="2"/>
  <c r="H163" i="2"/>
  <c r="F164" i="2"/>
  <c r="D165" i="2"/>
  <c r="C166" i="2"/>
  <c r="J166" i="2"/>
  <c r="H167" i="2"/>
  <c r="F168" i="2"/>
  <c r="D169" i="2"/>
  <c r="C170" i="2"/>
  <c r="J170" i="2"/>
  <c r="H171" i="2"/>
  <c r="F172" i="2"/>
  <c r="D128" i="1"/>
  <c r="F170" i="1"/>
  <c r="F200" i="1"/>
  <c r="H47" i="2"/>
  <c r="H53" i="2"/>
  <c r="H57" i="2"/>
  <c r="H59" i="2"/>
  <c r="H61" i="2"/>
  <c r="G63" i="2"/>
  <c r="C65" i="2"/>
  <c r="I66" i="2"/>
  <c r="E68" i="2"/>
  <c r="H69" i="2"/>
  <c r="I70" i="2"/>
  <c r="C72" i="2"/>
  <c r="C73" i="2"/>
  <c r="F74" i="2"/>
  <c r="G75" i="2"/>
  <c r="J76" i="2"/>
  <c r="J77" i="2"/>
  <c r="D79" i="2"/>
  <c r="E80" i="2"/>
  <c r="H81" i="2"/>
  <c r="I82" i="2"/>
  <c r="C84" i="2"/>
  <c r="C85" i="2"/>
  <c r="F86" i="2"/>
  <c r="G87" i="2"/>
  <c r="J88" i="2"/>
  <c r="J89" i="2"/>
  <c r="D91" i="2"/>
  <c r="E92" i="2"/>
  <c r="H93" i="2"/>
  <c r="I94" i="2"/>
  <c r="C96" i="2"/>
  <c r="C97" i="2"/>
  <c r="F98" i="2"/>
  <c r="G99" i="2"/>
  <c r="J100" i="2"/>
  <c r="J101" i="2"/>
  <c r="D103" i="2"/>
  <c r="E104" i="2"/>
  <c r="H105" i="2"/>
  <c r="I106" i="2"/>
  <c r="C108" i="2"/>
  <c r="C109" i="2"/>
  <c r="F110" i="2"/>
  <c r="G111" i="2"/>
  <c r="J112" i="2"/>
  <c r="J113" i="2"/>
  <c r="D115" i="2"/>
  <c r="E116" i="2"/>
  <c r="H117" i="2"/>
  <c r="I118" i="2"/>
  <c r="C120" i="2"/>
  <c r="C121" i="2"/>
  <c r="F122" i="2"/>
  <c r="G123" i="2"/>
  <c r="J124" i="2"/>
  <c r="J125" i="2"/>
  <c r="D127" i="2"/>
  <c r="E128" i="2"/>
  <c r="H129" i="2"/>
  <c r="I130" i="2"/>
  <c r="C132" i="2"/>
  <c r="C133" i="2"/>
  <c r="F134" i="2"/>
  <c r="G135" i="2"/>
  <c r="J136" i="2"/>
  <c r="J137" i="2"/>
  <c r="D139" i="2"/>
  <c r="E140" i="2"/>
  <c r="H141" i="2"/>
  <c r="G142" i="2"/>
  <c r="H143" i="2"/>
  <c r="G144" i="2"/>
  <c r="F145" i="2"/>
  <c r="D146" i="2"/>
  <c r="K146" i="2"/>
  <c r="I147" i="2"/>
  <c r="G148" i="2"/>
  <c r="F149" i="2"/>
  <c r="D150" i="2"/>
  <c r="K150" i="2"/>
  <c r="I151" i="2"/>
  <c r="G152" i="2"/>
  <c r="F153" i="2"/>
  <c r="D154" i="2"/>
  <c r="K154" i="2"/>
  <c r="I155" i="2"/>
  <c r="G156" i="2"/>
  <c r="F157" i="2"/>
  <c r="D158" i="2"/>
  <c r="K158" i="2"/>
  <c r="I159" i="2"/>
  <c r="G160" i="2"/>
  <c r="F161" i="2"/>
  <c r="D162" i="2"/>
  <c r="K162" i="2"/>
  <c r="I163" i="2"/>
  <c r="G164" i="2"/>
  <c r="F165" i="2"/>
  <c r="D166" i="2"/>
  <c r="K166" i="2"/>
  <c r="I167" i="2"/>
  <c r="G168" i="2"/>
  <c r="F169" i="2"/>
  <c r="D170" i="2"/>
  <c r="K170" i="2"/>
  <c r="I171" i="2"/>
  <c r="G172" i="2"/>
  <c r="F173" i="2"/>
  <c r="D174" i="2"/>
  <c r="K174" i="2"/>
  <c r="I175" i="2"/>
  <c r="G176" i="2"/>
  <c r="F177" i="2"/>
  <c r="D178" i="2"/>
  <c r="K178" i="2"/>
  <c r="I179" i="2"/>
  <c r="G180" i="2"/>
  <c r="F181" i="2"/>
  <c r="D182" i="2"/>
  <c r="K182" i="2"/>
  <c r="I183" i="2"/>
  <c r="G184" i="2"/>
  <c r="F185" i="2"/>
  <c r="I145" i="1"/>
  <c r="F182" i="1"/>
  <c r="H43" i="2"/>
  <c r="H49" i="2"/>
  <c r="H55" i="2"/>
  <c r="E58" i="2"/>
  <c r="E60" i="2"/>
  <c r="E62" i="2"/>
  <c r="C64" i="2"/>
  <c r="H65" i="2"/>
  <c r="D67" i="2"/>
  <c r="J68" i="2"/>
  <c r="J69" i="2"/>
  <c r="D71" i="2"/>
  <c r="E72" i="2"/>
  <c r="H73" i="2"/>
  <c r="I74" i="2"/>
  <c r="C76" i="2"/>
  <c r="C77" i="2"/>
  <c r="F78" i="2"/>
  <c r="G79" i="2"/>
  <c r="J80" i="2"/>
  <c r="J81" i="2"/>
  <c r="D83" i="2"/>
  <c r="E84" i="2"/>
  <c r="H85" i="2"/>
  <c r="I86" i="2"/>
  <c r="C88" i="2"/>
  <c r="C89" i="2"/>
  <c r="F90" i="2"/>
  <c r="G91" i="2"/>
  <c r="J92" i="2"/>
  <c r="J93" i="2"/>
  <c r="D95" i="2"/>
  <c r="E96" i="2"/>
  <c r="H97" i="2"/>
  <c r="I98" i="2"/>
  <c r="C100" i="2"/>
  <c r="C101" i="2"/>
  <c r="F102" i="2"/>
  <c r="G103" i="2"/>
  <c r="J104" i="2"/>
  <c r="J105" i="2"/>
  <c r="D107" i="2"/>
  <c r="E108" i="2"/>
  <c r="H109" i="2"/>
  <c r="I110" i="2"/>
  <c r="C112" i="2"/>
  <c r="C113" i="2"/>
  <c r="F114" i="2"/>
  <c r="G115" i="2"/>
  <c r="J116" i="2"/>
  <c r="J117" i="2"/>
  <c r="D119" i="2"/>
  <c r="E120" i="2"/>
  <c r="H121" i="2"/>
  <c r="I122" i="2"/>
  <c r="C124" i="2"/>
  <c r="C125" i="2"/>
  <c r="F126" i="2"/>
  <c r="G127" i="2"/>
  <c r="J128" i="2"/>
  <c r="J129" i="2"/>
  <c r="D131" i="2"/>
  <c r="E132" i="2"/>
  <c r="H133" i="2"/>
  <c r="I134" i="2"/>
  <c r="C136" i="2"/>
  <c r="C137" i="2"/>
  <c r="F138" i="2"/>
  <c r="G139" i="2"/>
  <c r="J140" i="2"/>
  <c r="J141" i="2"/>
  <c r="K142" i="2"/>
  <c r="J143" i="2"/>
  <c r="J144" i="2"/>
  <c r="H145" i="2"/>
  <c r="F146" i="2"/>
  <c r="D147" i="2"/>
  <c r="C148" i="2"/>
  <c r="J148" i="2"/>
  <c r="H149" i="2"/>
  <c r="F150" i="2"/>
  <c r="D151" i="2"/>
  <c r="C152" i="2"/>
  <c r="J152" i="2"/>
  <c r="H153" i="2"/>
  <c r="F154" i="2"/>
  <c r="D155" i="2"/>
  <c r="C156" i="2"/>
  <c r="J156" i="2"/>
  <c r="H157" i="2"/>
  <c r="F158" i="2"/>
  <c r="D159" i="2"/>
  <c r="C160" i="2"/>
  <c r="J160" i="2"/>
  <c r="H161" i="2"/>
  <c r="F162" i="2"/>
  <c r="D163" i="2"/>
  <c r="C164" i="2"/>
  <c r="J164" i="2"/>
  <c r="H165" i="2"/>
  <c r="F166" i="2"/>
  <c r="D167" i="2"/>
  <c r="C168" i="2"/>
  <c r="J168" i="2"/>
  <c r="H169" i="2"/>
  <c r="F170" i="2"/>
  <c r="D171" i="2"/>
  <c r="C172" i="2"/>
  <c r="J172" i="2"/>
  <c r="H173" i="2"/>
  <c r="F174" i="2"/>
  <c r="D175" i="2"/>
  <c r="C176" i="2"/>
  <c r="J176" i="2"/>
  <c r="H177" i="2"/>
  <c r="F178" i="2"/>
  <c r="D179" i="2"/>
  <c r="C180" i="2"/>
  <c r="J180" i="2"/>
  <c r="H181" i="2"/>
  <c r="F182" i="2"/>
  <c r="D183" i="2"/>
  <c r="C184" i="2"/>
  <c r="J184" i="2"/>
  <c r="H185" i="2"/>
  <c r="F186" i="2"/>
  <c r="D187" i="2"/>
  <c r="C188" i="2"/>
  <c r="J188" i="2"/>
  <c r="H189" i="2"/>
  <c r="F190" i="2"/>
  <c r="D191" i="2"/>
  <c r="C192" i="2"/>
  <c r="J192" i="2"/>
  <c r="H193" i="2"/>
  <c r="F194" i="2"/>
  <c r="D195" i="2"/>
  <c r="C196" i="2"/>
  <c r="J196" i="2"/>
  <c r="H197" i="2"/>
  <c r="F198" i="2"/>
  <c r="D199" i="2"/>
  <c r="C200" i="2"/>
  <c r="J200" i="2"/>
  <c r="AR3" i="3"/>
  <c r="AX3" i="3"/>
  <c r="BD3" i="3"/>
  <c r="BJ3" i="3"/>
  <c r="BP3" i="3"/>
  <c r="BV3" i="3"/>
  <c r="AS4" i="3"/>
  <c r="AY4" i="3"/>
  <c r="BE4" i="3"/>
  <c r="BK4" i="3"/>
  <c r="BQ4" i="3"/>
  <c r="BW4" i="3"/>
  <c r="AT5" i="3"/>
  <c r="AZ5" i="3"/>
  <c r="BF5" i="3"/>
  <c r="BL5" i="3"/>
  <c r="BR5" i="3"/>
  <c r="BX5" i="3"/>
  <c r="AO6" i="3"/>
  <c r="AU6" i="3"/>
  <c r="BA6" i="3"/>
  <c r="BG6" i="3"/>
  <c r="BM6" i="3"/>
  <c r="BS6" i="3"/>
  <c r="BY6" i="3"/>
  <c r="AP7" i="3"/>
  <c r="AV7" i="3"/>
  <c r="BB7" i="3"/>
  <c r="BH7" i="3"/>
  <c r="BN7" i="3"/>
  <c r="BT7" i="3"/>
  <c r="BZ7" i="3"/>
  <c r="AQ8" i="3"/>
  <c r="AW8" i="3"/>
  <c r="BC8" i="3"/>
  <c r="BI8" i="3"/>
  <c r="BO8" i="3"/>
  <c r="BU8" i="3"/>
  <c r="AR9" i="3"/>
  <c r="AX9" i="3"/>
  <c r="BD9" i="3"/>
  <c r="BJ9" i="3"/>
  <c r="BP9" i="3"/>
  <c r="BV9" i="3"/>
  <c r="AS10" i="3"/>
  <c r="AY10" i="3"/>
  <c r="BE10" i="3"/>
  <c r="BK10" i="3"/>
  <c r="BQ10" i="3"/>
  <c r="BW10" i="3"/>
  <c r="AT11" i="3"/>
  <c r="AZ11" i="3"/>
  <c r="BF11" i="3"/>
  <c r="BL11" i="3"/>
  <c r="BR11" i="3"/>
  <c r="BX11" i="3"/>
  <c r="AO12" i="3"/>
  <c r="AU12" i="3"/>
  <c r="BA12" i="3"/>
  <c r="BG12" i="3"/>
  <c r="BM12" i="3"/>
  <c r="BS12" i="3"/>
  <c r="BY12" i="3"/>
  <c r="AP13" i="3"/>
  <c r="AV13" i="3"/>
  <c r="BB13" i="3"/>
  <c r="BH13" i="3"/>
  <c r="BN13" i="3"/>
  <c r="BT13" i="3"/>
  <c r="BZ13" i="3"/>
  <c r="AQ14" i="3"/>
  <c r="AW14" i="3"/>
  <c r="BC14" i="3"/>
  <c r="BI14" i="3"/>
  <c r="BO14" i="3"/>
  <c r="BU14" i="3"/>
  <c r="AR15" i="3"/>
  <c r="AX15" i="3"/>
  <c r="BD15" i="3"/>
  <c r="BJ15" i="3"/>
  <c r="BP15" i="3"/>
  <c r="BV15" i="3"/>
  <c r="AS16" i="3"/>
  <c r="AY16" i="3"/>
  <c r="BE16" i="3"/>
  <c r="BK16" i="3"/>
  <c r="BQ16" i="3"/>
  <c r="BW16" i="3"/>
  <c r="AT17" i="3"/>
  <c r="AZ17" i="3"/>
  <c r="BF17" i="3"/>
  <c r="BL17" i="3"/>
  <c r="C137" i="1"/>
  <c r="D62" i="2"/>
  <c r="C71" i="2"/>
  <c r="E78" i="2"/>
  <c r="G85" i="2"/>
  <c r="I92" i="2"/>
  <c r="J99" i="2"/>
  <c r="C107" i="2"/>
  <c r="E114" i="2"/>
  <c r="G121" i="2"/>
  <c r="I128" i="2"/>
  <c r="J135" i="2"/>
  <c r="J142" i="2"/>
  <c r="J147" i="2"/>
  <c r="I152" i="2"/>
  <c r="G157" i="2"/>
  <c r="E162" i="2"/>
  <c r="C167" i="2"/>
  <c r="J171" i="2"/>
  <c r="J174" i="2"/>
  <c r="F176" i="2"/>
  <c r="C178" i="2"/>
  <c r="H179" i="2"/>
  <c r="D181" i="2"/>
  <c r="J182" i="2"/>
  <c r="F184" i="2"/>
  <c r="C186" i="2"/>
  <c r="C187" i="2"/>
  <c r="F188" i="2"/>
  <c r="G189" i="2"/>
  <c r="J190" i="2"/>
  <c r="J191" i="2"/>
  <c r="D193" i="2"/>
  <c r="E194" i="2"/>
  <c r="H195" i="2"/>
  <c r="I196" i="2"/>
  <c r="C198" i="2"/>
  <c r="C199" i="2"/>
  <c r="F200" i="2"/>
  <c r="AQ3" i="3"/>
  <c r="BA3" i="3"/>
  <c r="BI3" i="3"/>
  <c r="BS3" i="3"/>
  <c r="AV4" i="3"/>
  <c r="BD4" i="3"/>
  <c r="BN4" i="3"/>
  <c r="BV4" i="3"/>
  <c r="AQ5" i="3"/>
  <c r="AY5" i="3"/>
  <c r="BI5" i="3"/>
  <c r="BQ5" i="3"/>
  <c r="AT6" i="3"/>
  <c r="BD6" i="3"/>
  <c r="BL6" i="3"/>
  <c r="BV6" i="3"/>
  <c r="AS7" i="3"/>
  <c r="AZ7" i="3"/>
  <c r="BG7" i="3"/>
  <c r="BO7" i="3"/>
  <c r="BV7" i="3"/>
  <c r="AU8" i="3"/>
  <c r="BB8" i="3"/>
  <c r="BJ8" i="3"/>
  <c r="BQ8" i="3"/>
  <c r="BX8" i="3"/>
  <c r="AP9" i="3"/>
  <c r="AW9" i="3"/>
  <c r="BE9" i="3"/>
  <c r="BL9" i="3"/>
  <c r="BS9" i="3"/>
  <c r="BZ9" i="3"/>
  <c r="AR10" i="3"/>
  <c r="AZ10" i="3"/>
  <c r="BG10" i="3"/>
  <c r="BN10" i="3"/>
  <c r="BU10" i="3"/>
  <c r="AU11" i="3"/>
  <c r="BB11" i="3"/>
  <c r="BI11" i="3"/>
  <c r="BP11" i="3"/>
  <c r="BW11" i="3"/>
  <c r="AP12" i="3"/>
  <c r="AW12" i="3"/>
  <c r="BD12" i="3"/>
  <c r="BK12" i="3"/>
  <c r="BR12" i="3"/>
  <c r="BZ12" i="3"/>
  <c r="AR13" i="3"/>
  <c r="AY13" i="3"/>
  <c r="BF13" i="3"/>
  <c r="BM13" i="3"/>
  <c r="BU13" i="3"/>
  <c r="AT14" i="3"/>
  <c r="BA14" i="3"/>
  <c r="BH14" i="3"/>
  <c r="BP14" i="3"/>
  <c r="BW14" i="3"/>
  <c r="AO15" i="3"/>
  <c r="AV15" i="3"/>
  <c r="BC15" i="3"/>
  <c r="BK15" i="3"/>
  <c r="BR15" i="3"/>
  <c r="BY15" i="3"/>
  <c r="F176" i="1"/>
  <c r="J63" i="2"/>
  <c r="D72" i="2"/>
  <c r="F79" i="2"/>
  <c r="G86" i="2"/>
  <c r="I93" i="2"/>
  <c r="K100" i="2"/>
  <c r="D108" i="2"/>
  <c r="F115" i="2"/>
  <c r="G122" i="2"/>
  <c r="I129" i="2"/>
  <c r="K136" i="2"/>
  <c r="I143" i="2"/>
  <c r="I148" i="2"/>
  <c r="G153" i="2"/>
  <c r="E158" i="2"/>
  <c r="C163" i="2"/>
  <c r="J167" i="2"/>
  <c r="I172" i="2"/>
  <c r="C175" i="2"/>
  <c r="I176" i="2"/>
  <c r="E178" i="2"/>
  <c r="J179" i="2"/>
  <c r="G181" i="2"/>
  <c r="C183" i="2"/>
  <c r="I184" i="2"/>
  <c r="D186" i="2"/>
  <c r="G187" i="2"/>
  <c r="G188" i="2"/>
  <c r="J189" i="2"/>
  <c r="K190" i="2"/>
  <c r="E192" i="2"/>
  <c r="F193" i="2"/>
  <c r="I194" i="2"/>
  <c r="I195" i="2"/>
  <c r="C197" i="2"/>
  <c r="D198" i="2"/>
  <c r="G199" i="2"/>
  <c r="G200" i="2"/>
  <c r="AT3" i="3"/>
  <c r="BB3" i="3"/>
  <c r="BL3" i="3"/>
  <c r="BT3" i="3"/>
  <c r="AO4" i="3"/>
  <c r="AW4" i="3"/>
  <c r="BG4" i="3"/>
  <c r="BO4" i="3"/>
  <c r="BY4" i="3"/>
  <c r="AR5" i="3"/>
  <c r="BB5" i="3"/>
  <c r="BJ5" i="3"/>
  <c r="BT5" i="3"/>
  <c r="AW6" i="3"/>
  <c r="BE6" i="3"/>
  <c r="BO6" i="3"/>
  <c r="BW6" i="3"/>
  <c r="AT7" i="3"/>
  <c r="BA7" i="3"/>
  <c r="BI7" i="3"/>
  <c r="BP7" i="3"/>
  <c r="BW7" i="3"/>
  <c r="AO8" i="3"/>
  <c r="AV8" i="3"/>
  <c r="BD8" i="3"/>
  <c r="BK8" i="3"/>
  <c r="BR8" i="3"/>
  <c r="BY8" i="3"/>
  <c r="AQ9" i="3"/>
  <c r="AY9" i="3"/>
  <c r="BF9" i="3"/>
  <c r="BM9" i="3"/>
  <c r="BT9" i="3"/>
  <c r="AT10" i="3"/>
  <c r="BA10" i="3"/>
  <c r="BH10" i="3"/>
  <c r="BO10" i="3"/>
  <c r="BV10" i="3"/>
  <c r="AO11" i="3"/>
  <c r="AV11" i="3"/>
  <c r="BC11" i="3"/>
  <c r="BJ11" i="3"/>
  <c r="BQ11" i="3"/>
  <c r="BY11" i="3"/>
  <c r="AQ12" i="3"/>
  <c r="AX12" i="3"/>
  <c r="BE12" i="3"/>
  <c r="BL12" i="3"/>
  <c r="BT12" i="3"/>
  <c r="AS13" i="3"/>
  <c r="AZ13" i="3"/>
  <c r="BG13" i="3"/>
  <c r="BO13" i="3"/>
  <c r="BV13" i="3"/>
  <c r="AU14" i="3"/>
  <c r="BB14" i="3"/>
  <c r="BJ14" i="3"/>
  <c r="BQ14" i="3"/>
  <c r="BX14" i="3"/>
  <c r="AP15" i="3"/>
  <c r="AW15" i="3"/>
  <c r="BE15" i="3"/>
  <c r="BL15" i="3"/>
  <c r="BS15" i="3"/>
  <c r="BZ15" i="3"/>
  <c r="G48" i="2"/>
  <c r="G65" i="2"/>
  <c r="G73" i="2"/>
  <c r="I80" i="2"/>
  <c r="J87" i="2"/>
  <c r="C95" i="2"/>
  <c r="E102" i="2"/>
  <c r="G109" i="2"/>
  <c r="I116" i="2"/>
  <c r="J123" i="2"/>
  <c r="C131" i="2"/>
  <c r="E138" i="2"/>
  <c r="I144" i="2"/>
  <c r="G149" i="2"/>
  <c r="E154" i="2"/>
  <c r="C159" i="2"/>
  <c r="J163" i="2"/>
  <c r="I168" i="2"/>
  <c r="D173" i="2"/>
  <c r="G175" i="2"/>
  <c r="C177" i="2"/>
  <c r="I178" i="2"/>
  <c r="E180" i="2"/>
  <c r="J181" i="2"/>
  <c r="G183" i="2"/>
  <c r="C185" i="2"/>
  <c r="E186" i="2"/>
  <c r="H187" i="2"/>
  <c r="I188" i="2"/>
  <c r="C190" i="2"/>
  <c r="C191" i="2"/>
  <c r="F192" i="2"/>
  <c r="G193" i="2"/>
  <c r="J194" i="2"/>
  <c r="J195" i="2"/>
  <c r="D197" i="2"/>
  <c r="E198" i="2"/>
  <c r="H199" i="2"/>
  <c r="I200" i="2"/>
  <c r="AU3" i="3"/>
  <c r="BC3" i="3"/>
  <c r="BM3" i="3"/>
  <c r="BU3" i="3"/>
  <c r="AP4" i="3"/>
  <c r="AX4" i="3"/>
  <c r="BH4" i="3"/>
  <c r="BP4" i="3"/>
  <c r="BZ4" i="3"/>
  <c r="AS5" i="3"/>
  <c r="BC5" i="3"/>
  <c r="BK5" i="3"/>
  <c r="BU5" i="3"/>
  <c r="AX6" i="3"/>
  <c r="BF6" i="3"/>
  <c r="BP6" i="3"/>
  <c r="BX6" i="3"/>
  <c r="AU7" i="3"/>
  <c r="BC7" i="3"/>
  <c r="BJ7" i="3"/>
  <c r="BQ7" i="3"/>
  <c r="BX7" i="3"/>
  <c r="AP8" i="3"/>
  <c r="AX8" i="3"/>
  <c r="BE8" i="3"/>
  <c r="BL8" i="3"/>
  <c r="BS8" i="3"/>
  <c r="BZ8" i="3"/>
  <c r="AS9" i="3"/>
  <c r="AZ9" i="3"/>
  <c r="BG9" i="3"/>
  <c r="BN9" i="3"/>
  <c r="BU9" i="3"/>
  <c r="AU10" i="3"/>
  <c r="BB10" i="3"/>
  <c r="BI10" i="3"/>
  <c r="BP10" i="3"/>
  <c r="BX10" i="3"/>
  <c r="AP11" i="3"/>
  <c r="AW11" i="3"/>
  <c r="BD11" i="3"/>
  <c r="BK11" i="3"/>
  <c r="G54" i="2"/>
  <c r="C67" i="2"/>
  <c r="G74" i="2"/>
  <c r="I81" i="2"/>
  <c r="K88" i="2"/>
  <c r="D96" i="2"/>
  <c r="F103" i="2"/>
  <c r="G110" i="2"/>
  <c r="I117" i="2"/>
  <c r="K124" i="2"/>
  <c r="D132" i="2"/>
  <c r="F139" i="2"/>
  <c r="G145" i="2"/>
  <c r="E150" i="2"/>
  <c r="C155" i="2"/>
  <c r="J159" i="2"/>
  <c r="I164" i="2"/>
  <c r="G169" i="2"/>
  <c r="G173" i="2"/>
  <c r="H175" i="2"/>
  <c r="D177" i="2"/>
  <c r="J178" i="2"/>
  <c r="F180" i="2"/>
  <c r="C182" i="2"/>
  <c r="H183" i="2"/>
  <c r="D185" i="2"/>
  <c r="I186" i="2"/>
  <c r="I187" i="2"/>
  <c r="C189" i="2"/>
  <c r="D190" i="2"/>
  <c r="G191" i="2"/>
  <c r="G192" i="2"/>
  <c r="J193" i="2"/>
  <c r="K194" i="2"/>
  <c r="E196" i="2"/>
  <c r="F197" i="2"/>
  <c r="I198" i="2"/>
  <c r="I199" i="2"/>
  <c r="H201" i="2"/>
  <c r="AV3" i="3"/>
  <c r="BF3" i="3"/>
  <c r="BN3" i="3"/>
  <c r="BX3" i="3"/>
  <c r="AQ4" i="3"/>
  <c r="BA4" i="3"/>
  <c r="BI4" i="3"/>
  <c r="BS4" i="3"/>
  <c r="AV5" i="3"/>
  <c r="BD5" i="3"/>
  <c r="BN5" i="3"/>
  <c r="BV5" i="3"/>
  <c r="AQ6" i="3"/>
  <c r="AY6" i="3"/>
  <c r="BI6" i="3"/>
  <c r="BQ6" i="3"/>
  <c r="AO7" i="3"/>
  <c r="AW7" i="3"/>
  <c r="BD7" i="3"/>
  <c r="BK7" i="3"/>
  <c r="BR7" i="3"/>
  <c r="BY7" i="3"/>
  <c r="AR8" i="3"/>
  <c r="AY8" i="3"/>
  <c r="BF8" i="3"/>
  <c r="BM8" i="3"/>
  <c r="BT8" i="3"/>
  <c r="AT9" i="3"/>
  <c r="BA9" i="3"/>
  <c r="BH9" i="3"/>
  <c r="BO9" i="3"/>
  <c r="BW9" i="3"/>
  <c r="AO10" i="3"/>
  <c r="AV10" i="3"/>
  <c r="BC10" i="3"/>
  <c r="BJ10" i="3"/>
  <c r="BR10" i="3"/>
  <c r="BY10" i="3"/>
  <c r="AQ11" i="3"/>
  <c r="AX11" i="3"/>
  <c r="BE11" i="3"/>
  <c r="BM11" i="3"/>
  <c r="BT11" i="3"/>
  <c r="AS12" i="3"/>
  <c r="AZ12" i="3"/>
  <c r="D60" i="2"/>
  <c r="I69" i="2"/>
  <c r="K76" i="2"/>
  <c r="D84" i="2"/>
  <c r="F91" i="2"/>
  <c r="G98" i="2"/>
  <c r="I105" i="2"/>
  <c r="K112" i="2"/>
  <c r="D120" i="2"/>
  <c r="F127" i="2"/>
  <c r="G134" i="2"/>
  <c r="I141" i="2"/>
  <c r="C147" i="2"/>
  <c r="J151" i="2"/>
  <c r="I156" i="2"/>
  <c r="G161" i="2"/>
  <c r="E166" i="2"/>
  <c r="C171" i="2"/>
  <c r="E174" i="2"/>
  <c r="E176" i="2"/>
  <c r="J177" i="2"/>
  <c r="G179" i="2"/>
  <c r="C181" i="2"/>
  <c r="I182" i="2"/>
  <c r="E184" i="2"/>
  <c r="J185" i="2"/>
  <c r="K186" i="2"/>
  <c r="E188" i="2"/>
  <c r="F189" i="2"/>
  <c r="I190" i="2"/>
  <c r="I191" i="2"/>
  <c r="C193" i="2"/>
  <c r="D194" i="2"/>
  <c r="G195" i="2"/>
  <c r="G196" i="2"/>
  <c r="J197" i="2"/>
  <c r="K198" i="2"/>
  <c r="E200" i="2"/>
  <c r="AP3" i="3"/>
  <c r="AZ3" i="3"/>
  <c r="BH3" i="3"/>
  <c r="BR3" i="3"/>
  <c r="BZ3" i="3"/>
  <c r="AU4" i="3"/>
  <c r="BC4" i="3"/>
  <c r="BM4" i="3"/>
  <c r="BU4" i="3"/>
  <c r="AP5" i="3"/>
  <c r="AX5" i="3"/>
  <c r="BH5" i="3"/>
  <c r="BP5" i="3"/>
  <c r="BZ5" i="3"/>
  <c r="AS6" i="3"/>
  <c r="BC6" i="3"/>
  <c r="BK6" i="3"/>
  <c r="BU6" i="3"/>
  <c r="AR7" i="3"/>
  <c r="AY7" i="3"/>
  <c r="BF7" i="3"/>
  <c r="BM7" i="3"/>
  <c r="BU7" i="3"/>
  <c r="AT8" i="3"/>
  <c r="BA8" i="3"/>
  <c r="BH8" i="3"/>
  <c r="BP8" i="3"/>
  <c r="BW8" i="3"/>
  <c r="AO9" i="3"/>
  <c r="AV9" i="3"/>
  <c r="BC9" i="3"/>
  <c r="BK9" i="3"/>
  <c r="BR9" i="3"/>
  <c r="BY9" i="3"/>
  <c r="AQ10" i="3"/>
  <c r="AX10" i="3"/>
  <c r="BF10" i="3"/>
  <c r="BM10" i="3"/>
  <c r="BT10" i="3"/>
  <c r="AS11" i="3"/>
  <c r="BA11" i="3"/>
  <c r="BH11" i="3"/>
  <c r="BO11" i="3"/>
  <c r="BV11" i="3"/>
  <c r="AV12" i="3"/>
  <c r="BC12" i="3"/>
  <c r="BJ12" i="3"/>
  <c r="BQ12" i="3"/>
  <c r="BX12" i="3"/>
  <c r="AQ13" i="3"/>
  <c r="AX13" i="3"/>
  <c r="BE13" i="3"/>
  <c r="BL13" i="3"/>
  <c r="BS13" i="3"/>
  <c r="AS14" i="3"/>
  <c r="AZ14" i="3"/>
  <c r="BG14" i="3"/>
  <c r="BN14" i="3"/>
  <c r="BV14" i="3"/>
  <c r="AU15" i="3"/>
  <c r="BB15" i="3"/>
  <c r="BI15" i="3"/>
  <c r="BQ15" i="3"/>
  <c r="BX15" i="3"/>
  <c r="AP16" i="3"/>
  <c r="AW16" i="3"/>
  <c r="BD16" i="3"/>
  <c r="BL16" i="3"/>
  <c r="BS16" i="3"/>
  <c r="BZ16" i="3"/>
  <c r="AR17" i="3"/>
  <c r="AY17" i="3"/>
  <c r="BG17" i="3"/>
  <c r="BN17" i="3"/>
  <c r="BT17" i="3"/>
  <c r="BZ17" i="3"/>
  <c r="AQ18" i="3"/>
  <c r="AW18" i="3"/>
  <c r="BC18" i="3"/>
  <c r="BI18" i="3"/>
  <c r="BO18" i="3"/>
  <c r="BU18" i="3"/>
  <c r="AR19" i="3"/>
  <c r="AX19" i="3"/>
  <c r="BD19" i="3"/>
  <c r="BJ19" i="3"/>
  <c r="BP19" i="3"/>
  <c r="BV19" i="3"/>
  <c r="AS20" i="3"/>
  <c r="AY20" i="3"/>
  <c r="BE20" i="3"/>
  <c r="BK20" i="3"/>
  <c r="BQ20" i="3"/>
  <c r="BW20" i="3"/>
  <c r="AT21" i="3"/>
  <c r="AZ21" i="3"/>
  <c r="BF21" i="3"/>
  <c r="BL21" i="3"/>
  <c r="BR21" i="3"/>
  <c r="BX21" i="3"/>
  <c r="AO22" i="3"/>
  <c r="AU22" i="3"/>
  <c r="BA22" i="3"/>
  <c r="BG22" i="3"/>
  <c r="BM22" i="3"/>
  <c r="BS22" i="3"/>
  <c r="BY22" i="3"/>
  <c r="AP23" i="3"/>
  <c r="AV23" i="3"/>
  <c r="BB23" i="3"/>
  <c r="BH23" i="3"/>
  <c r="BN23" i="3"/>
  <c r="BT23" i="3"/>
  <c r="BZ23" i="3"/>
  <c r="AQ24" i="3"/>
  <c r="AW24" i="3"/>
  <c r="BC24" i="3"/>
  <c r="BI24" i="3"/>
  <c r="BO24" i="3"/>
  <c r="BU24" i="3"/>
  <c r="AR25" i="3"/>
  <c r="AX25" i="3"/>
  <c r="BD25" i="3"/>
  <c r="BJ25" i="3"/>
  <c r="BP25" i="3"/>
  <c r="BV25" i="3"/>
  <c r="G97" i="2"/>
  <c r="I140" i="2"/>
  <c r="E170" i="2"/>
  <c r="E182" i="2"/>
  <c r="E190" i="2"/>
  <c r="G197" i="2"/>
  <c r="BJ4" i="3"/>
  <c r="BR6" i="3"/>
  <c r="AQ7" i="3"/>
  <c r="AZ8" i="3"/>
  <c r="BI9" i="3"/>
  <c r="BS10" i="3"/>
  <c r="BU11" i="3"/>
  <c r="BH12" i="3"/>
  <c r="BV12" i="3"/>
  <c r="BC13" i="3"/>
  <c r="BQ13" i="3"/>
  <c r="AX14" i="3"/>
  <c r="BL14" i="3"/>
  <c r="BZ14" i="3"/>
  <c r="AS15" i="3"/>
  <c r="BG15" i="3"/>
  <c r="BU15" i="3"/>
  <c r="AV16" i="3"/>
  <c r="BF16" i="3"/>
  <c r="BN16" i="3"/>
  <c r="BV16" i="3"/>
  <c r="AO17" i="3"/>
  <c r="AW17" i="3"/>
  <c r="BE17" i="3"/>
  <c r="BO17" i="3"/>
  <c r="BV17" i="3"/>
  <c r="AU18" i="3"/>
  <c r="BB18" i="3"/>
  <c r="BJ18" i="3"/>
  <c r="BQ18" i="3"/>
  <c r="BX18" i="3"/>
  <c r="AP19" i="3"/>
  <c r="AW19" i="3"/>
  <c r="BE19" i="3"/>
  <c r="BL19" i="3"/>
  <c r="BS19" i="3"/>
  <c r="BZ19" i="3"/>
  <c r="AR20" i="3"/>
  <c r="AZ20" i="3"/>
  <c r="BG20" i="3"/>
  <c r="BN20" i="3"/>
  <c r="BU20" i="3"/>
  <c r="AU21" i="3"/>
  <c r="BB21" i="3"/>
  <c r="BI21" i="3"/>
  <c r="BP21" i="3"/>
  <c r="BW21" i="3"/>
  <c r="AP22" i="3"/>
  <c r="AW22" i="3"/>
  <c r="BD22" i="3"/>
  <c r="BK22" i="3"/>
  <c r="BR22" i="3"/>
  <c r="BZ22" i="3"/>
  <c r="AR23" i="3"/>
  <c r="AY23" i="3"/>
  <c r="BF23" i="3"/>
  <c r="BM23" i="3"/>
  <c r="BU23" i="3"/>
  <c r="AT24" i="3"/>
  <c r="BA24" i="3"/>
  <c r="BH24" i="3"/>
  <c r="BP24" i="3"/>
  <c r="BW24" i="3"/>
  <c r="AO25" i="3"/>
  <c r="AV25" i="3"/>
  <c r="BC25" i="3"/>
  <c r="BK25" i="3"/>
  <c r="BR25" i="3"/>
  <c r="BY25" i="3"/>
  <c r="AP26" i="3"/>
  <c r="AV26" i="3"/>
  <c r="BB26" i="3"/>
  <c r="BH26" i="3"/>
  <c r="BN26" i="3"/>
  <c r="BT26" i="3"/>
  <c r="BZ26" i="3"/>
  <c r="AQ27" i="3"/>
  <c r="AW27" i="3"/>
  <c r="BC27" i="3"/>
  <c r="BI27" i="3"/>
  <c r="BO27" i="3"/>
  <c r="BU27" i="3"/>
  <c r="D58" i="2"/>
  <c r="I104" i="2"/>
  <c r="E146" i="2"/>
  <c r="C174" i="2"/>
  <c r="J183" i="2"/>
  <c r="H191" i="2"/>
  <c r="J198" i="2"/>
  <c r="AO3" i="3"/>
  <c r="BT4" i="3"/>
  <c r="AW5" i="3"/>
  <c r="AX7" i="3"/>
  <c r="BG8" i="3"/>
  <c r="BQ9" i="3"/>
  <c r="BZ10" i="3"/>
  <c r="AR11" i="3"/>
  <c r="BZ11" i="3"/>
  <c r="AR12" i="3"/>
  <c r="BI12" i="3"/>
  <c r="BW12" i="3"/>
  <c r="AO13" i="3"/>
  <c r="BD13" i="3"/>
  <c r="BR13" i="3"/>
  <c r="AY14" i="3"/>
  <c r="BM14" i="3"/>
  <c r="AT15" i="3"/>
  <c r="BH15" i="3"/>
  <c r="BW15" i="3"/>
  <c r="AO16" i="3"/>
  <c r="AX16" i="3"/>
  <c r="BG16" i="3"/>
  <c r="BO16" i="3"/>
  <c r="BX16" i="3"/>
  <c r="AP17" i="3"/>
  <c r="AX17" i="3"/>
  <c r="BH17" i="3"/>
  <c r="BP17" i="3"/>
  <c r="BW17" i="3"/>
  <c r="AO18" i="3"/>
  <c r="AV18" i="3"/>
  <c r="BD18" i="3"/>
  <c r="BK18" i="3"/>
  <c r="BR18" i="3"/>
  <c r="BY18" i="3"/>
  <c r="AQ19" i="3"/>
  <c r="AY19" i="3"/>
  <c r="BF19" i="3"/>
  <c r="BM19" i="3"/>
  <c r="BT19" i="3"/>
  <c r="AT20" i="3"/>
  <c r="BA20" i="3"/>
  <c r="BH20" i="3"/>
  <c r="BO20" i="3"/>
  <c r="BV20" i="3"/>
  <c r="AO21" i="3"/>
  <c r="AV21" i="3"/>
  <c r="BC21" i="3"/>
  <c r="BJ21" i="3"/>
  <c r="BQ21" i="3"/>
  <c r="BY21" i="3"/>
  <c r="AQ22" i="3"/>
  <c r="AX22" i="3"/>
  <c r="BE22" i="3"/>
  <c r="BL22" i="3"/>
  <c r="BT22" i="3"/>
  <c r="AS23" i="3"/>
  <c r="AZ23" i="3"/>
  <c r="BG23" i="3"/>
  <c r="BO23" i="3"/>
  <c r="BV23" i="3"/>
  <c r="AU24" i="3"/>
  <c r="BB24" i="3"/>
  <c r="BJ24" i="3"/>
  <c r="BQ24" i="3"/>
  <c r="BX24" i="3"/>
  <c r="AP25" i="3"/>
  <c r="AW25" i="3"/>
  <c r="BE25" i="3"/>
  <c r="BL25" i="3"/>
  <c r="BS25" i="3"/>
  <c r="BZ25" i="3"/>
  <c r="AQ26" i="3"/>
  <c r="AW26" i="3"/>
  <c r="BC26" i="3"/>
  <c r="BI26" i="3"/>
  <c r="BO26" i="3"/>
  <c r="BU26" i="3"/>
  <c r="AR27" i="3"/>
  <c r="AX27" i="3"/>
  <c r="BD27" i="3"/>
  <c r="BJ27" i="3"/>
  <c r="BP27" i="3"/>
  <c r="BV27" i="3"/>
  <c r="I68" i="2"/>
  <c r="J111" i="2"/>
  <c r="C151" i="2"/>
  <c r="J175" i="2"/>
  <c r="G185" i="2"/>
  <c r="I192" i="2"/>
  <c r="J199" i="2"/>
  <c r="AW3" i="3"/>
  <c r="BE5" i="3"/>
  <c r="BE7" i="3"/>
  <c r="BN8" i="3"/>
  <c r="BX9" i="3"/>
  <c r="AP10" i="3"/>
  <c r="AY11" i="3"/>
  <c r="AT12" i="3"/>
  <c r="BN12" i="3"/>
  <c r="AT13" i="3"/>
  <c r="BI13" i="3"/>
  <c r="BW13" i="3"/>
  <c r="AO14" i="3"/>
  <c r="BD14" i="3"/>
  <c r="BR14" i="3"/>
  <c r="AY15" i="3"/>
  <c r="BM15" i="3"/>
  <c r="AQ16" i="3"/>
  <c r="AZ16" i="3"/>
  <c r="BH16" i="3"/>
  <c r="BP16" i="3"/>
  <c r="BY16" i="3"/>
  <c r="AQ17" i="3"/>
  <c r="BA17" i="3"/>
  <c r="BI17" i="3"/>
  <c r="BQ17" i="3"/>
  <c r="BX17" i="3"/>
  <c r="AP18" i="3"/>
  <c r="AX18" i="3"/>
  <c r="BE18" i="3"/>
  <c r="BL18" i="3"/>
  <c r="BS18" i="3"/>
  <c r="BZ18" i="3"/>
  <c r="AS19" i="3"/>
  <c r="AZ19" i="3"/>
  <c r="BG19" i="3"/>
  <c r="BN19" i="3"/>
  <c r="BU19" i="3"/>
  <c r="AU20" i="3"/>
  <c r="BB20" i="3"/>
  <c r="BI20" i="3"/>
  <c r="BP20" i="3"/>
  <c r="BX20" i="3"/>
  <c r="AP21" i="3"/>
  <c r="AW21" i="3"/>
  <c r="BD21" i="3"/>
  <c r="BK21" i="3"/>
  <c r="BS21" i="3"/>
  <c r="BZ21" i="3"/>
  <c r="AR22" i="3"/>
  <c r="AY22" i="3"/>
  <c r="BF22" i="3"/>
  <c r="BN22" i="3"/>
  <c r="BU22" i="3"/>
  <c r="AT23" i="3"/>
  <c r="BA23" i="3"/>
  <c r="BI23" i="3"/>
  <c r="BP23" i="3"/>
  <c r="BW23" i="3"/>
  <c r="AO24" i="3"/>
  <c r="AV24" i="3"/>
  <c r="BD24" i="3"/>
  <c r="BK24" i="3"/>
  <c r="BR24" i="3"/>
  <c r="BY24" i="3"/>
  <c r="AQ25" i="3"/>
  <c r="AY25" i="3"/>
  <c r="BF25" i="3"/>
  <c r="BM25" i="3"/>
  <c r="BT25" i="3"/>
  <c r="AR26" i="3"/>
  <c r="AX26" i="3"/>
  <c r="BD26" i="3"/>
  <c r="BJ26" i="3"/>
  <c r="BP26" i="3"/>
  <c r="BV26" i="3"/>
  <c r="J75" i="2"/>
  <c r="C119" i="2"/>
  <c r="J155" i="2"/>
  <c r="G177" i="2"/>
  <c r="J186" i="2"/>
  <c r="C194" i="2"/>
  <c r="H202" i="2"/>
  <c r="BG3" i="3"/>
  <c r="BO5" i="3"/>
  <c r="AR6" i="3"/>
  <c r="BL7" i="3"/>
  <c r="BV8" i="3"/>
  <c r="AW10" i="3"/>
  <c r="BG11" i="3"/>
  <c r="AY12" i="3"/>
  <c r="BO12" i="3"/>
  <c r="AU13" i="3"/>
  <c r="BJ13" i="3"/>
  <c r="BX13" i="3"/>
  <c r="AP14" i="3"/>
  <c r="BE14" i="3"/>
  <c r="BS14" i="3"/>
  <c r="AZ15" i="3"/>
  <c r="BN15" i="3"/>
  <c r="AR16" i="3"/>
  <c r="BA16" i="3"/>
  <c r="BI16" i="3"/>
  <c r="BR16" i="3"/>
  <c r="AS17" i="3"/>
  <c r="BB17" i="3"/>
  <c r="BJ17" i="3"/>
  <c r="BR17" i="3"/>
  <c r="BY17" i="3"/>
  <c r="AR18" i="3"/>
  <c r="AY18" i="3"/>
  <c r="BF18" i="3"/>
  <c r="BM18" i="3"/>
  <c r="BT18" i="3"/>
  <c r="AT19" i="3"/>
  <c r="BA19" i="3"/>
  <c r="BH19" i="3"/>
  <c r="BO19" i="3"/>
  <c r="BW19" i="3"/>
  <c r="AO20" i="3"/>
  <c r="AV20" i="3"/>
  <c r="BC20" i="3"/>
  <c r="BJ20" i="3"/>
  <c r="BR20" i="3"/>
  <c r="BY20" i="3"/>
  <c r="AQ21" i="3"/>
  <c r="AX21" i="3"/>
  <c r="BE21" i="3"/>
  <c r="BM21" i="3"/>
  <c r="BT21" i="3"/>
  <c r="AS22" i="3"/>
  <c r="AZ22" i="3"/>
  <c r="BH22" i="3"/>
  <c r="BO22" i="3"/>
  <c r="BV22" i="3"/>
  <c r="AU23" i="3"/>
  <c r="BC23" i="3"/>
  <c r="BJ23" i="3"/>
  <c r="BQ23" i="3"/>
  <c r="BX23" i="3"/>
  <c r="AP24" i="3"/>
  <c r="AX24" i="3"/>
  <c r="BE24" i="3"/>
  <c r="BL24" i="3"/>
  <c r="BS24" i="3"/>
  <c r="BZ24" i="3"/>
  <c r="AS25" i="3"/>
  <c r="AZ25" i="3"/>
  <c r="BG25" i="3"/>
  <c r="BN25" i="3"/>
  <c r="BU25" i="3"/>
  <c r="AS26" i="3"/>
  <c r="AY26" i="3"/>
  <c r="BE26" i="3"/>
  <c r="BK26" i="3"/>
  <c r="BQ26" i="3"/>
  <c r="BW26" i="3"/>
  <c r="AT27" i="3"/>
  <c r="AZ27" i="3"/>
  <c r="BF27" i="3"/>
  <c r="BL27" i="3"/>
  <c r="BR27" i="3"/>
  <c r="BX27" i="3"/>
  <c r="E90" i="2"/>
  <c r="G133" i="2"/>
  <c r="G165" i="2"/>
  <c r="I180" i="2"/>
  <c r="D189" i="2"/>
  <c r="F196" i="2"/>
  <c r="BY3" i="3"/>
  <c r="BB4" i="3"/>
  <c r="BJ6" i="3"/>
  <c r="AS8" i="3"/>
  <c r="BB9" i="3"/>
  <c r="BL10" i="3"/>
  <c r="BS11" i="3"/>
  <c r="BF12" i="3"/>
  <c r="BU12" i="3"/>
  <c r="BA13" i="3"/>
  <c r="BP13" i="3"/>
  <c r="AV14" i="3"/>
  <c r="BK14" i="3"/>
  <c r="BY14" i="3"/>
  <c r="AQ15" i="3"/>
  <c r="BF15" i="3"/>
  <c r="BT15" i="3"/>
  <c r="AU16" i="3"/>
  <c r="BC16" i="3"/>
  <c r="BM16" i="3"/>
  <c r="BU16" i="3"/>
  <c r="AV17" i="3"/>
  <c r="BD17" i="3"/>
  <c r="BM17" i="3"/>
  <c r="BU17" i="3"/>
  <c r="AT18" i="3"/>
  <c r="BA18" i="3"/>
  <c r="BH18" i="3"/>
  <c r="BP18" i="3"/>
  <c r="BW18" i="3"/>
  <c r="AO19" i="3"/>
  <c r="AV19" i="3"/>
  <c r="BC19" i="3"/>
  <c r="BK19" i="3"/>
  <c r="BR19" i="3"/>
  <c r="BY19" i="3"/>
  <c r="AQ20" i="3"/>
  <c r="AX20" i="3"/>
  <c r="BF20" i="3"/>
  <c r="BM20" i="3"/>
  <c r="BT20" i="3"/>
  <c r="AS21" i="3"/>
  <c r="BA21" i="3"/>
  <c r="BH21" i="3"/>
  <c r="BO21" i="3"/>
  <c r="BV21" i="3"/>
  <c r="AV22" i="3"/>
  <c r="BC22" i="3"/>
  <c r="BJ22" i="3"/>
  <c r="BQ22" i="3"/>
  <c r="BX22" i="3"/>
  <c r="AQ23" i="3"/>
  <c r="AX23" i="3"/>
  <c r="BE23" i="3"/>
  <c r="BL23" i="3"/>
  <c r="BS23" i="3"/>
  <c r="AS24" i="3"/>
  <c r="AZ24" i="3"/>
  <c r="BG24" i="3"/>
  <c r="BN24" i="3"/>
  <c r="BV24" i="3"/>
  <c r="AU25" i="3"/>
  <c r="BB25" i="3"/>
  <c r="BI25" i="3"/>
  <c r="BQ25" i="3"/>
  <c r="BX25" i="3"/>
  <c r="AO26" i="3"/>
  <c r="AU26" i="3"/>
  <c r="BA26" i="3"/>
  <c r="BG26" i="3"/>
  <c r="BM26" i="3"/>
  <c r="BS26" i="3"/>
  <c r="BY26" i="3"/>
  <c r="AP27" i="3"/>
  <c r="AV27" i="3"/>
  <c r="BB27" i="3"/>
  <c r="BH27" i="3"/>
  <c r="BN27" i="3"/>
  <c r="BT27" i="3"/>
  <c r="BZ27" i="3"/>
  <c r="AQ28" i="3"/>
  <c r="AW28" i="3"/>
  <c r="BC28" i="3"/>
  <c r="BI28" i="3"/>
  <c r="BO28" i="3"/>
  <c r="BU28" i="3"/>
  <c r="AR29" i="3"/>
  <c r="AX29" i="3"/>
  <c r="BD29" i="3"/>
  <c r="BJ29" i="3"/>
  <c r="BP29" i="3"/>
  <c r="BV29" i="3"/>
  <c r="AS30" i="3"/>
  <c r="AY30" i="3"/>
  <c r="BE30" i="3"/>
  <c r="BK30" i="3"/>
  <c r="BQ30" i="3"/>
  <c r="BW30" i="3"/>
  <c r="AT31" i="3"/>
  <c r="AZ31" i="3"/>
  <c r="BF31" i="3"/>
  <c r="BL31" i="3"/>
  <c r="BR31" i="3"/>
  <c r="BX31" i="3"/>
  <c r="AO32" i="3"/>
  <c r="AU32" i="3"/>
  <c r="BA32" i="3"/>
  <c r="BG32" i="3"/>
  <c r="BM32" i="3"/>
  <c r="BS32" i="3"/>
  <c r="BY32" i="3"/>
  <c r="AP33" i="3"/>
  <c r="AV33" i="3"/>
  <c r="BB33" i="3"/>
  <c r="BH33" i="3"/>
  <c r="BN33" i="3"/>
  <c r="BT33" i="3"/>
  <c r="BZ33" i="3"/>
  <c r="AQ34" i="3"/>
  <c r="AW34" i="3"/>
  <c r="BC34" i="3"/>
  <c r="BI34" i="3"/>
  <c r="BO34" i="3"/>
  <c r="BU34" i="3"/>
  <c r="AR35" i="3"/>
  <c r="AX35" i="3"/>
  <c r="BD35" i="3"/>
  <c r="BJ35" i="3"/>
  <c r="BP35" i="3"/>
  <c r="BV35" i="3"/>
  <c r="AS36" i="3"/>
  <c r="AY36" i="3"/>
  <c r="BE36" i="3"/>
  <c r="BK36" i="3"/>
  <c r="BQ36" i="3"/>
  <c r="BW36" i="3"/>
  <c r="AT37" i="3"/>
  <c r="AZ37" i="3"/>
  <c r="BF37" i="3"/>
  <c r="BL37" i="3"/>
  <c r="BR37" i="3"/>
  <c r="BX37" i="3"/>
  <c r="AO38" i="3"/>
  <c r="AU38" i="3"/>
  <c r="BA38" i="3"/>
  <c r="BG38" i="3"/>
  <c r="BM38" i="3"/>
  <c r="BS38" i="3"/>
  <c r="BY38" i="3"/>
  <c r="C83" i="2"/>
  <c r="BD10" i="3"/>
  <c r="BP12" i="3"/>
  <c r="BY13" i="3"/>
  <c r="BT16" i="3"/>
  <c r="AU17" i="3"/>
  <c r="BG18" i="3"/>
  <c r="BQ19" i="3"/>
  <c r="BZ20" i="3"/>
  <c r="AR21" i="3"/>
  <c r="BB22" i="3"/>
  <c r="BK23" i="3"/>
  <c r="BT24" i="3"/>
  <c r="BX26" i="3"/>
  <c r="BA27" i="3"/>
  <c r="BS27" i="3"/>
  <c r="AR28" i="3"/>
  <c r="AY28" i="3"/>
  <c r="BF28" i="3"/>
  <c r="BM28" i="3"/>
  <c r="BT28" i="3"/>
  <c r="AT29" i="3"/>
  <c r="BA29" i="3"/>
  <c r="BH29" i="3"/>
  <c r="BO29" i="3"/>
  <c r="BW29" i="3"/>
  <c r="AO30" i="3"/>
  <c r="AV30" i="3"/>
  <c r="BC30" i="3"/>
  <c r="BJ30" i="3"/>
  <c r="BR30" i="3"/>
  <c r="BY30" i="3"/>
  <c r="AQ31" i="3"/>
  <c r="AX31" i="3"/>
  <c r="BE31" i="3"/>
  <c r="BM31" i="3"/>
  <c r="BT31" i="3"/>
  <c r="AS32" i="3"/>
  <c r="AZ32" i="3"/>
  <c r="BH32" i="3"/>
  <c r="BO32" i="3"/>
  <c r="BV32" i="3"/>
  <c r="AU33" i="3"/>
  <c r="BC33" i="3"/>
  <c r="BJ33" i="3"/>
  <c r="BQ33" i="3"/>
  <c r="BX33" i="3"/>
  <c r="AP34" i="3"/>
  <c r="AX34" i="3"/>
  <c r="BE34" i="3"/>
  <c r="BL34" i="3"/>
  <c r="BS34" i="3"/>
  <c r="BZ34" i="3"/>
  <c r="AS35" i="3"/>
  <c r="AZ35" i="3"/>
  <c r="BG35" i="3"/>
  <c r="BN35" i="3"/>
  <c r="BU35" i="3"/>
  <c r="AU36" i="3"/>
  <c r="BB36" i="3"/>
  <c r="BI36" i="3"/>
  <c r="BP36" i="3"/>
  <c r="BX36" i="3"/>
  <c r="AP37" i="3"/>
  <c r="AW37" i="3"/>
  <c r="BD37" i="3"/>
  <c r="BK37" i="3"/>
  <c r="BS37" i="3"/>
  <c r="BZ37" i="3"/>
  <c r="AR38" i="3"/>
  <c r="AY38" i="3"/>
  <c r="BF38" i="3"/>
  <c r="BN38" i="3"/>
  <c r="BU38" i="3"/>
  <c r="AR39" i="3"/>
  <c r="AX39" i="3"/>
  <c r="BD39" i="3"/>
  <c r="BJ39" i="3"/>
  <c r="BP39" i="3"/>
  <c r="BV39" i="3"/>
  <c r="AS40" i="3"/>
  <c r="AY40" i="3"/>
  <c r="BE40" i="3"/>
  <c r="BK40" i="3"/>
  <c r="BQ40" i="3"/>
  <c r="BW40" i="3"/>
  <c r="AT41" i="3"/>
  <c r="AZ41" i="3"/>
  <c r="BF41" i="3"/>
  <c r="BL41" i="3"/>
  <c r="BR41" i="3"/>
  <c r="BX41" i="3"/>
  <c r="AO42" i="3"/>
  <c r="AU42" i="3"/>
  <c r="BA42" i="3"/>
  <c r="BG42" i="3"/>
  <c r="BM42" i="3"/>
  <c r="BS42" i="3"/>
  <c r="BY42" i="3"/>
  <c r="AP43" i="3"/>
  <c r="AV43" i="3"/>
  <c r="BB43" i="3"/>
  <c r="BH43" i="3"/>
  <c r="BN43" i="3"/>
  <c r="BT43" i="3"/>
  <c r="BZ43" i="3"/>
  <c r="AQ44" i="3"/>
  <c r="AW44" i="3"/>
  <c r="BC44" i="3"/>
  <c r="BI44" i="3"/>
  <c r="BO44" i="3"/>
  <c r="BU44" i="3"/>
  <c r="AR45" i="3"/>
  <c r="AX45" i="3"/>
  <c r="BD45" i="3"/>
  <c r="BJ45" i="3"/>
  <c r="BP45" i="3"/>
  <c r="BV45" i="3"/>
  <c r="AR3" i="4"/>
  <c r="AX3" i="4"/>
  <c r="BD3" i="4"/>
  <c r="BJ3" i="4"/>
  <c r="BP3" i="4"/>
  <c r="BV3" i="4"/>
  <c r="AS4" i="4"/>
  <c r="AY4" i="4"/>
  <c r="BE4" i="4"/>
  <c r="BK4" i="4"/>
  <c r="BQ4" i="4"/>
  <c r="BW4" i="4"/>
  <c r="AT5" i="4"/>
  <c r="AZ5" i="4"/>
  <c r="BF5" i="4"/>
  <c r="BL5" i="4"/>
  <c r="BR5" i="4"/>
  <c r="BX5" i="4"/>
  <c r="AO6" i="4"/>
  <c r="AU6" i="4"/>
  <c r="BA6" i="4"/>
  <c r="BG6" i="4"/>
  <c r="BM6" i="4"/>
  <c r="BS6" i="4"/>
  <c r="BY6" i="4"/>
  <c r="AP7" i="4"/>
  <c r="AV7" i="4"/>
  <c r="BB7" i="4"/>
  <c r="BH7" i="4"/>
  <c r="BN7" i="4"/>
  <c r="BT7" i="4"/>
  <c r="BZ7" i="4"/>
  <c r="AQ8" i="4"/>
  <c r="AW8" i="4"/>
  <c r="BC8" i="4"/>
  <c r="BI8" i="4"/>
  <c r="BO8" i="4"/>
  <c r="BU8" i="4"/>
  <c r="AR9" i="4"/>
  <c r="AX9" i="4"/>
  <c r="BD9" i="4"/>
  <c r="BJ9" i="4"/>
  <c r="BP9" i="4"/>
  <c r="BV9" i="4"/>
  <c r="AS10" i="4"/>
  <c r="AY10" i="4"/>
  <c r="BE10" i="4"/>
  <c r="BK10" i="4"/>
  <c r="BQ10" i="4"/>
  <c r="BW10" i="4"/>
  <c r="E126" i="2"/>
  <c r="BO3" i="3"/>
  <c r="BS7" i="3"/>
  <c r="BC17" i="3"/>
  <c r="BN18" i="3"/>
  <c r="BX19" i="3"/>
  <c r="AP20" i="3"/>
  <c r="AY21" i="3"/>
  <c r="BI22" i="3"/>
  <c r="BR23" i="3"/>
  <c r="AT25" i="3"/>
  <c r="AT26" i="3"/>
  <c r="BE27" i="3"/>
  <c r="BW27" i="3"/>
  <c r="AS28" i="3"/>
  <c r="AZ28" i="3"/>
  <c r="BG28" i="3"/>
  <c r="BN28" i="3"/>
  <c r="BV28" i="3"/>
  <c r="AU29" i="3"/>
  <c r="BB29" i="3"/>
  <c r="BI29" i="3"/>
  <c r="BQ29" i="3"/>
  <c r="BX29" i="3"/>
  <c r="AP30" i="3"/>
  <c r="AW30" i="3"/>
  <c r="BD30" i="3"/>
  <c r="BL30" i="3"/>
  <c r="BS30" i="3"/>
  <c r="BZ30" i="3"/>
  <c r="AR31" i="3"/>
  <c r="AY31" i="3"/>
  <c r="BG31" i="3"/>
  <c r="BN31" i="3"/>
  <c r="BU31" i="3"/>
  <c r="AT32" i="3"/>
  <c r="BB32" i="3"/>
  <c r="BI32" i="3"/>
  <c r="BP32" i="3"/>
  <c r="BW32" i="3"/>
  <c r="AO33" i="3"/>
  <c r="AW33" i="3"/>
  <c r="BD33" i="3"/>
  <c r="BK33" i="3"/>
  <c r="BR33" i="3"/>
  <c r="BY33" i="3"/>
  <c r="AR34" i="3"/>
  <c r="AY34" i="3"/>
  <c r="BF34" i="3"/>
  <c r="BM34" i="3"/>
  <c r="BT34" i="3"/>
  <c r="AT35" i="3"/>
  <c r="BA35" i="3"/>
  <c r="BH35" i="3"/>
  <c r="BO35" i="3"/>
  <c r="BW35" i="3"/>
  <c r="AO36" i="3"/>
  <c r="AV36" i="3"/>
  <c r="BC36" i="3"/>
  <c r="BJ36" i="3"/>
  <c r="BR36" i="3"/>
  <c r="BY36" i="3"/>
  <c r="AQ37" i="3"/>
  <c r="AX37" i="3"/>
  <c r="BE37" i="3"/>
  <c r="BM37" i="3"/>
  <c r="BT37" i="3"/>
  <c r="AS38" i="3"/>
  <c r="AZ38" i="3"/>
  <c r="BH38" i="3"/>
  <c r="BO38" i="3"/>
  <c r="BV38" i="3"/>
  <c r="AS39" i="3"/>
  <c r="AY39" i="3"/>
  <c r="BE39" i="3"/>
  <c r="BK39" i="3"/>
  <c r="BQ39" i="3"/>
  <c r="BW39" i="3"/>
  <c r="AT40" i="3"/>
  <c r="AZ40" i="3"/>
  <c r="BF40" i="3"/>
  <c r="BL40" i="3"/>
  <c r="BR40" i="3"/>
  <c r="BX40" i="3"/>
  <c r="AO41" i="3"/>
  <c r="AU41" i="3"/>
  <c r="BA41" i="3"/>
  <c r="BG41" i="3"/>
  <c r="BM41" i="3"/>
  <c r="BS41" i="3"/>
  <c r="BY41" i="3"/>
  <c r="AP42" i="3"/>
  <c r="AV42" i="3"/>
  <c r="BB42" i="3"/>
  <c r="BH42" i="3"/>
  <c r="BN42" i="3"/>
  <c r="BT42" i="3"/>
  <c r="BZ42" i="3"/>
  <c r="AQ43" i="3"/>
  <c r="AW43" i="3"/>
  <c r="BC43" i="3"/>
  <c r="BI43" i="3"/>
  <c r="BO43" i="3"/>
  <c r="BU43" i="3"/>
  <c r="AR44" i="3"/>
  <c r="AX44" i="3"/>
  <c r="BD44" i="3"/>
  <c r="BJ44" i="3"/>
  <c r="BP44" i="3"/>
  <c r="BV44" i="3"/>
  <c r="AS45" i="3"/>
  <c r="AY45" i="3"/>
  <c r="BE45" i="3"/>
  <c r="BK45" i="3"/>
  <c r="BQ45" i="3"/>
  <c r="BW45" i="3"/>
  <c r="AS3" i="4"/>
  <c r="AY3" i="4"/>
  <c r="BE3" i="4"/>
  <c r="BK3" i="4"/>
  <c r="BQ3" i="4"/>
  <c r="BW3" i="4"/>
  <c r="AT4" i="4"/>
  <c r="AZ4" i="4"/>
  <c r="BF4" i="4"/>
  <c r="BL4" i="4"/>
  <c r="BR4" i="4"/>
  <c r="BX4" i="4"/>
  <c r="AO5" i="4"/>
  <c r="AU5" i="4"/>
  <c r="BA5" i="4"/>
  <c r="BG5" i="4"/>
  <c r="BM5" i="4"/>
  <c r="BS5" i="4"/>
  <c r="BY5" i="4"/>
  <c r="AP6" i="4"/>
  <c r="AV6" i="4"/>
  <c r="BB6" i="4"/>
  <c r="BH6" i="4"/>
  <c r="BN6" i="4"/>
  <c r="BT6" i="4"/>
  <c r="BZ6" i="4"/>
  <c r="AQ7" i="4"/>
  <c r="AW7" i="4"/>
  <c r="BC7" i="4"/>
  <c r="BI7" i="4"/>
  <c r="BO7" i="4"/>
  <c r="BU7" i="4"/>
  <c r="AR8" i="4"/>
  <c r="AX8" i="4"/>
  <c r="BD8" i="4"/>
  <c r="BJ8" i="4"/>
  <c r="BP8" i="4"/>
  <c r="BV8" i="4"/>
  <c r="AS9" i="4"/>
  <c r="AY9" i="4"/>
  <c r="BE9" i="4"/>
  <c r="BK9" i="4"/>
  <c r="BQ9" i="4"/>
  <c r="BW9" i="4"/>
  <c r="AT10" i="4"/>
  <c r="AZ10" i="4"/>
  <c r="BF10" i="4"/>
  <c r="BL10" i="4"/>
  <c r="BR10" i="4"/>
  <c r="BX10" i="4"/>
  <c r="C179" i="2"/>
  <c r="AR14" i="3"/>
  <c r="BA15" i="3"/>
  <c r="AT16" i="3"/>
  <c r="BS17" i="3"/>
  <c r="AU19" i="3"/>
  <c r="BD20" i="3"/>
  <c r="BN21" i="3"/>
  <c r="BW22" i="3"/>
  <c r="AO23" i="3"/>
  <c r="AY24" i="3"/>
  <c r="BH25" i="3"/>
  <c r="BF26" i="3"/>
  <c r="AS27" i="3"/>
  <c r="BK27" i="3"/>
  <c r="AU28" i="3"/>
  <c r="BB28" i="3"/>
  <c r="BJ28" i="3"/>
  <c r="BQ28" i="3"/>
  <c r="BX28" i="3"/>
  <c r="AP29" i="3"/>
  <c r="AW29" i="3"/>
  <c r="BE29" i="3"/>
  <c r="BL29" i="3"/>
  <c r="BS29" i="3"/>
  <c r="BZ29" i="3"/>
  <c r="AR30" i="3"/>
  <c r="AZ30" i="3"/>
  <c r="BG30" i="3"/>
  <c r="BN30" i="3"/>
  <c r="BU30" i="3"/>
  <c r="AU31" i="3"/>
  <c r="BB31" i="3"/>
  <c r="BI31" i="3"/>
  <c r="BP31" i="3"/>
  <c r="BW31" i="3"/>
  <c r="AP32" i="3"/>
  <c r="AW32" i="3"/>
  <c r="BD32" i="3"/>
  <c r="BK32" i="3"/>
  <c r="BR32" i="3"/>
  <c r="BZ32" i="3"/>
  <c r="AR33" i="3"/>
  <c r="AY33" i="3"/>
  <c r="BF33" i="3"/>
  <c r="BM33" i="3"/>
  <c r="BU33" i="3"/>
  <c r="AT34" i="3"/>
  <c r="BA34" i="3"/>
  <c r="BH34" i="3"/>
  <c r="BP34" i="3"/>
  <c r="BW34" i="3"/>
  <c r="AO35" i="3"/>
  <c r="AV35" i="3"/>
  <c r="BC35" i="3"/>
  <c r="BK35" i="3"/>
  <c r="BR35" i="3"/>
  <c r="BY35" i="3"/>
  <c r="AQ36" i="3"/>
  <c r="AX36" i="3"/>
  <c r="BF36" i="3"/>
  <c r="BM36" i="3"/>
  <c r="BT36" i="3"/>
  <c r="AS37" i="3"/>
  <c r="BA37" i="3"/>
  <c r="BH37" i="3"/>
  <c r="BO37" i="3"/>
  <c r="BV37" i="3"/>
  <c r="AV38" i="3"/>
  <c r="BC38" i="3"/>
  <c r="BJ38" i="3"/>
  <c r="BQ38" i="3"/>
  <c r="BX38" i="3"/>
  <c r="AO39" i="3"/>
  <c r="AU39" i="3"/>
  <c r="BA39" i="3"/>
  <c r="BG39" i="3"/>
  <c r="BM39" i="3"/>
  <c r="BS39" i="3"/>
  <c r="BY39" i="3"/>
  <c r="AP40" i="3"/>
  <c r="AV40" i="3"/>
  <c r="BB40" i="3"/>
  <c r="BH40" i="3"/>
  <c r="BN40" i="3"/>
  <c r="BT40" i="3"/>
  <c r="BZ40" i="3"/>
  <c r="AQ41" i="3"/>
  <c r="AW41" i="3"/>
  <c r="BC41" i="3"/>
  <c r="BI41" i="3"/>
  <c r="BO41" i="3"/>
  <c r="BU41" i="3"/>
  <c r="AR42" i="3"/>
  <c r="AX42" i="3"/>
  <c r="BD42" i="3"/>
  <c r="BJ42" i="3"/>
  <c r="BP42" i="3"/>
  <c r="BV42" i="3"/>
  <c r="AS43" i="3"/>
  <c r="AY43" i="3"/>
  <c r="BE43" i="3"/>
  <c r="BK43" i="3"/>
  <c r="BQ43" i="3"/>
  <c r="BW43" i="3"/>
  <c r="AT44" i="3"/>
  <c r="AZ44" i="3"/>
  <c r="BF44" i="3"/>
  <c r="BL44" i="3"/>
  <c r="BR44" i="3"/>
  <c r="BX44" i="3"/>
  <c r="AO45" i="3"/>
  <c r="AU45" i="3"/>
  <c r="BA45" i="3"/>
  <c r="BG45" i="3"/>
  <c r="BM45" i="3"/>
  <c r="BS45" i="3"/>
  <c r="BY45" i="3"/>
  <c r="AO3" i="4"/>
  <c r="AU3" i="4"/>
  <c r="BA3" i="4"/>
  <c r="BG3" i="4"/>
  <c r="BM3" i="4"/>
  <c r="BS3" i="4"/>
  <c r="BY3" i="4"/>
  <c r="AP4" i="4"/>
  <c r="AV4" i="4"/>
  <c r="BB4" i="4"/>
  <c r="BH4" i="4"/>
  <c r="BN4" i="4"/>
  <c r="BT4" i="4"/>
  <c r="BZ4" i="4"/>
  <c r="AQ5" i="4"/>
  <c r="AW5" i="4"/>
  <c r="BC5" i="4"/>
  <c r="BI5" i="4"/>
  <c r="BO5" i="4"/>
  <c r="BU5" i="4"/>
  <c r="AR6" i="4"/>
  <c r="AX6" i="4"/>
  <c r="BD6" i="4"/>
  <c r="BJ6" i="4"/>
  <c r="BP6" i="4"/>
  <c r="BV6" i="4"/>
  <c r="AS7" i="4"/>
  <c r="AY7" i="4"/>
  <c r="BE7" i="4"/>
  <c r="BK7" i="4"/>
  <c r="BQ7" i="4"/>
  <c r="BW7" i="4"/>
  <c r="AT8" i="4"/>
  <c r="AZ8" i="4"/>
  <c r="BF8" i="4"/>
  <c r="BL8" i="4"/>
  <c r="BR8" i="4"/>
  <c r="BX8" i="4"/>
  <c r="AO9" i="4"/>
  <c r="AU9" i="4"/>
  <c r="BA9" i="4"/>
  <c r="BG9" i="4"/>
  <c r="C195" i="2"/>
  <c r="AZ6" i="3"/>
  <c r="BB12" i="3"/>
  <c r="BK13" i="3"/>
  <c r="BT14" i="3"/>
  <c r="BJ16" i="3"/>
  <c r="AZ18" i="3"/>
  <c r="BI19" i="3"/>
  <c r="BS20" i="3"/>
  <c r="AT22" i="3"/>
  <c r="BD23" i="3"/>
  <c r="BM24" i="3"/>
  <c r="BW25" i="3"/>
  <c r="BR26" i="3"/>
  <c r="AY27" i="3"/>
  <c r="BQ27" i="3"/>
  <c r="AP28" i="3"/>
  <c r="AX28" i="3"/>
  <c r="BE28" i="3"/>
  <c r="BL28" i="3"/>
  <c r="BS28" i="3"/>
  <c r="BZ28" i="3"/>
  <c r="AS29" i="3"/>
  <c r="AZ29" i="3"/>
  <c r="BG29" i="3"/>
  <c r="BN29" i="3"/>
  <c r="BU29" i="3"/>
  <c r="AU30" i="3"/>
  <c r="BB30" i="3"/>
  <c r="BI30" i="3"/>
  <c r="BP30" i="3"/>
  <c r="BX30" i="3"/>
  <c r="AP31" i="3"/>
  <c r="AW31" i="3"/>
  <c r="BD31" i="3"/>
  <c r="BK31" i="3"/>
  <c r="BS31" i="3"/>
  <c r="BZ31" i="3"/>
  <c r="AR32" i="3"/>
  <c r="AY32" i="3"/>
  <c r="BF32" i="3"/>
  <c r="BN32" i="3"/>
  <c r="BU32" i="3"/>
  <c r="AT33" i="3"/>
  <c r="BA33" i="3"/>
  <c r="BI33" i="3"/>
  <c r="BP33" i="3"/>
  <c r="BW33" i="3"/>
  <c r="AO34" i="3"/>
  <c r="AV34" i="3"/>
  <c r="BD34" i="3"/>
  <c r="BK34" i="3"/>
  <c r="BR34" i="3"/>
  <c r="BY34" i="3"/>
  <c r="AQ35" i="3"/>
  <c r="AY35" i="3"/>
  <c r="BF35" i="3"/>
  <c r="BM35" i="3"/>
  <c r="BT35" i="3"/>
  <c r="AT36" i="3"/>
  <c r="BA36" i="3"/>
  <c r="BH36" i="3"/>
  <c r="BO36" i="3"/>
  <c r="BV36" i="3"/>
  <c r="AO37" i="3"/>
  <c r="AV37" i="3"/>
  <c r="BC37" i="3"/>
  <c r="BJ37" i="3"/>
  <c r="BQ37" i="3"/>
  <c r="BY37" i="3"/>
  <c r="AQ38" i="3"/>
  <c r="AX38" i="3"/>
  <c r="BE38" i="3"/>
  <c r="BL38" i="3"/>
  <c r="BT38" i="3"/>
  <c r="AQ39" i="3"/>
  <c r="AW39" i="3"/>
  <c r="BC39" i="3"/>
  <c r="BI39" i="3"/>
  <c r="BO39" i="3"/>
  <c r="BU39" i="3"/>
  <c r="AR40" i="3"/>
  <c r="AX40" i="3"/>
  <c r="BD40" i="3"/>
  <c r="BJ40" i="3"/>
  <c r="BP40" i="3"/>
  <c r="BV40" i="3"/>
  <c r="AS41" i="3"/>
  <c r="AY41" i="3"/>
  <c r="BE41" i="3"/>
  <c r="BK41" i="3"/>
  <c r="BQ41" i="3"/>
  <c r="BW41" i="3"/>
  <c r="AT42" i="3"/>
  <c r="AZ42" i="3"/>
  <c r="BF42" i="3"/>
  <c r="BL42" i="3"/>
  <c r="BR42" i="3"/>
  <c r="BX42" i="3"/>
  <c r="AO43" i="3"/>
  <c r="AU43" i="3"/>
  <c r="BA43" i="3"/>
  <c r="BG43" i="3"/>
  <c r="BM43" i="3"/>
  <c r="BS43" i="3"/>
  <c r="BY43" i="3"/>
  <c r="AP44" i="3"/>
  <c r="AV44" i="3"/>
  <c r="BB44" i="3"/>
  <c r="BH44" i="3"/>
  <c r="BN44" i="3"/>
  <c r="BT44" i="3"/>
  <c r="BZ44" i="3"/>
  <c r="AQ45" i="3"/>
  <c r="AW45" i="3"/>
  <c r="BC45" i="3"/>
  <c r="BI45" i="3"/>
  <c r="BO45" i="3"/>
  <c r="BU45" i="3"/>
  <c r="AQ3" i="4"/>
  <c r="AW3" i="4"/>
  <c r="BC3" i="4"/>
  <c r="BI3" i="4"/>
  <c r="BO3" i="4"/>
  <c r="BU3" i="4"/>
  <c r="AR4" i="4"/>
  <c r="AX4" i="4"/>
  <c r="BD4" i="4"/>
  <c r="BJ4" i="4"/>
  <c r="BP4" i="4"/>
  <c r="BV4" i="4"/>
  <c r="AS5" i="4"/>
  <c r="AY5" i="4"/>
  <c r="BE5" i="4"/>
  <c r="BK5" i="4"/>
  <c r="BQ5" i="4"/>
  <c r="BW5" i="4"/>
  <c r="AT6" i="4"/>
  <c r="AZ6" i="4"/>
  <c r="BF6" i="4"/>
  <c r="BL6" i="4"/>
  <c r="BR6" i="4"/>
  <c r="BX6" i="4"/>
  <c r="AO7" i="4"/>
  <c r="AU7" i="4"/>
  <c r="BA7" i="4"/>
  <c r="BG7" i="4"/>
  <c r="BM7" i="4"/>
  <c r="BS7" i="4"/>
  <c r="BY7" i="4"/>
  <c r="AP8" i="4"/>
  <c r="AV8" i="4"/>
  <c r="BB8" i="4"/>
  <c r="BH8" i="4"/>
  <c r="BN8" i="4"/>
  <c r="BT8" i="4"/>
  <c r="BZ8" i="4"/>
  <c r="AQ9" i="4"/>
  <c r="AW9" i="4"/>
  <c r="BC9" i="4"/>
  <c r="BI9" i="4"/>
  <c r="BO9" i="4"/>
  <c r="BU9" i="4"/>
  <c r="AR10" i="4"/>
  <c r="AX10" i="4"/>
  <c r="BD10" i="4"/>
  <c r="BJ10" i="4"/>
  <c r="BP10" i="4"/>
  <c r="BV10" i="4"/>
  <c r="AS11" i="4"/>
  <c r="AY11" i="4"/>
  <c r="BE11" i="4"/>
  <c r="BK11" i="4"/>
  <c r="BQ11" i="4"/>
  <c r="BW11" i="4"/>
  <c r="AT12" i="4"/>
  <c r="AZ12" i="4"/>
  <c r="BF12" i="4"/>
  <c r="BL12" i="4"/>
  <c r="BR12" i="4"/>
  <c r="BX12" i="4"/>
  <c r="AO13" i="4"/>
  <c r="AU13" i="4"/>
  <c r="BA13" i="4"/>
  <c r="BG13" i="4"/>
  <c r="BM13" i="4"/>
  <c r="BS13" i="4"/>
  <c r="BY13" i="4"/>
  <c r="AP14" i="4"/>
  <c r="AV14" i="4"/>
  <c r="BB14" i="4"/>
  <c r="BH14" i="4"/>
  <c r="BN14" i="4"/>
  <c r="BT14" i="4"/>
  <c r="BZ14" i="4"/>
  <c r="AQ15" i="4"/>
  <c r="AW15" i="4"/>
  <c r="BC15" i="4"/>
  <c r="BI15" i="4"/>
  <c r="BO15" i="4"/>
  <c r="BU15" i="4"/>
  <c r="AR16" i="4"/>
  <c r="AX16" i="4"/>
  <c r="I160" i="2"/>
  <c r="BN11" i="3"/>
  <c r="BK17" i="3"/>
  <c r="BP22" i="3"/>
  <c r="AR24" i="3"/>
  <c r="AO27" i="3"/>
  <c r="BA28" i="3"/>
  <c r="BW28" i="3"/>
  <c r="AO29" i="3"/>
  <c r="BK29" i="3"/>
  <c r="AX30" i="3"/>
  <c r="BT30" i="3"/>
  <c r="BH31" i="3"/>
  <c r="AV32" i="3"/>
  <c r="BQ32" i="3"/>
  <c r="BE33" i="3"/>
  <c r="AS34" i="3"/>
  <c r="BN34" i="3"/>
  <c r="BB35" i="3"/>
  <c r="BX35" i="3"/>
  <c r="AP36" i="3"/>
  <c r="BL36" i="3"/>
  <c r="AY37" i="3"/>
  <c r="BU37" i="3"/>
  <c r="BI38" i="3"/>
  <c r="AT39" i="3"/>
  <c r="BL39" i="3"/>
  <c r="AO40" i="3"/>
  <c r="BG40" i="3"/>
  <c r="BY40" i="3"/>
  <c r="BB41" i="3"/>
  <c r="BT41" i="3"/>
  <c r="AW42" i="3"/>
  <c r="BO42" i="3"/>
  <c r="AR43" i="3"/>
  <c r="BJ43" i="3"/>
  <c r="BE44" i="3"/>
  <c r="BW44" i="3"/>
  <c r="AZ45" i="3"/>
  <c r="BR45" i="3"/>
  <c r="AT3" i="4"/>
  <c r="BL3" i="4"/>
  <c r="AO4" i="4"/>
  <c r="BG4" i="4"/>
  <c r="BY4" i="4"/>
  <c r="BB5" i="4"/>
  <c r="BT5" i="4"/>
  <c r="AW6" i="4"/>
  <c r="BO6" i="4"/>
  <c r="AR7" i="4"/>
  <c r="BJ7" i="4"/>
  <c r="BE8" i="4"/>
  <c r="BW8" i="4"/>
  <c r="AZ9" i="4"/>
  <c r="BN9" i="4"/>
  <c r="BZ9" i="4"/>
  <c r="AW10" i="4"/>
  <c r="BI10" i="4"/>
  <c r="BU10" i="4"/>
  <c r="AT11" i="4"/>
  <c r="BA11" i="4"/>
  <c r="BH11" i="4"/>
  <c r="BO11" i="4"/>
  <c r="BV11" i="4"/>
  <c r="AO12" i="4"/>
  <c r="AV12" i="4"/>
  <c r="BC12" i="4"/>
  <c r="BJ12" i="4"/>
  <c r="BQ12" i="4"/>
  <c r="BY12" i="4"/>
  <c r="AQ13" i="4"/>
  <c r="AX13" i="4"/>
  <c r="BE13" i="4"/>
  <c r="BL13" i="4"/>
  <c r="BT13" i="4"/>
  <c r="AS14" i="4"/>
  <c r="AZ14" i="4"/>
  <c r="BG14" i="4"/>
  <c r="BO14" i="4"/>
  <c r="BV14" i="4"/>
  <c r="AU15" i="4"/>
  <c r="BB15" i="4"/>
  <c r="BJ15" i="4"/>
  <c r="BQ15" i="4"/>
  <c r="BX15" i="4"/>
  <c r="AP16" i="4"/>
  <c r="AW16" i="4"/>
  <c r="BD16" i="4"/>
  <c r="BJ16" i="4"/>
  <c r="BP16" i="4"/>
  <c r="BV16" i="4"/>
  <c r="AS17" i="4"/>
  <c r="AY17" i="4"/>
  <c r="BE17" i="4"/>
  <c r="BK17" i="4"/>
  <c r="J187" i="2"/>
  <c r="BO15" i="3"/>
  <c r="BB19" i="3"/>
  <c r="BF24" i="3"/>
  <c r="AU27" i="3"/>
  <c r="BD28" i="3"/>
  <c r="BY28" i="3"/>
  <c r="AQ29" i="3"/>
  <c r="BM29" i="3"/>
  <c r="BA30" i="3"/>
  <c r="BV30" i="3"/>
  <c r="AO31" i="3"/>
  <c r="BJ31" i="3"/>
  <c r="AX32" i="3"/>
  <c r="BT32" i="3"/>
  <c r="BG33" i="3"/>
  <c r="AU34" i="3"/>
  <c r="BQ34" i="3"/>
  <c r="BE35" i="3"/>
  <c r="BZ35" i="3"/>
  <c r="AR36" i="3"/>
  <c r="BN36" i="3"/>
  <c r="BB37" i="3"/>
  <c r="BW37" i="3"/>
  <c r="AP38" i="3"/>
  <c r="BK38" i="3"/>
  <c r="AV39" i="3"/>
  <c r="BN39" i="3"/>
  <c r="AQ40" i="3"/>
  <c r="BI40" i="3"/>
  <c r="BD41" i="3"/>
  <c r="BV41" i="3"/>
  <c r="AY42" i="3"/>
  <c r="BQ42" i="3"/>
  <c r="AT43" i="3"/>
  <c r="BL43" i="3"/>
  <c r="AO44" i="3"/>
  <c r="BG44" i="3"/>
  <c r="BY44" i="3"/>
  <c r="BB45" i="3"/>
  <c r="BT45" i="3"/>
  <c r="AV3" i="4"/>
  <c r="BN3" i="4"/>
  <c r="AQ4" i="4"/>
  <c r="BI4" i="4"/>
  <c r="BD5" i="4"/>
  <c r="BV5" i="4"/>
  <c r="AY6" i="4"/>
  <c r="BQ6" i="4"/>
  <c r="AT7" i="4"/>
  <c r="BL7" i="4"/>
  <c r="AO8" i="4"/>
  <c r="BG8" i="4"/>
  <c r="BY8" i="4"/>
  <c r="BB9" i="4"/>
  <c r="BR9" i="4"/>
  <c r="AO10" i="4"/>
  <c r="BA10" i="4"/>
  <c r="BM10" i="4"/>
  <c r="BY10" i="4"/>
  <c r="AU11" i="4"/>
  <c r="BB11" i="4"/>
  <c r="BI11" i="4"/>
  <c r="BP11" i="4"/>
  <c r="BX11" i="4"/>
  <c r="AP12" i="4"/>
  <c r="AW12" i="4"/>
  <c r="BD12" i="4"/>
  <c r="BK12" i="4"/>
  <c r="BS12" i="4"/>
  <c r="BZ12" i="4"/>
  <c r="AR13" i="4"/>
  <c r="AY13" i="4"/>
  <c r="BF13" i="4"/>
  <c r="BN13" i="4"/>
  <c r="BU13" i="4"/>
  <c r="AT14" i="4"/>
  <c r="BA14" i="4"/>
  <c r="BI14" i="4"/>
  <c r="BP14" i="4"/>
  <c r="BW14" i="4"/>
  <c r="AO15" i="4"/>
  <c r="AV15" i="4"/>
  <c r="BD15" i="4"/>
  <c r="BK15" i="4"/>
  <c r="AR4" i="3"/>
  <c r="BG21" i="3"/>
  <c r="AZ26" i="3"/>
  <c r="BG27" i="3"/>
  <c r="BH28" i="3"/>
  <c r="AV29" i="3"/>
  <c r="BR29" i="3"/>
  <c r="BF30" i="3"/>
  <c r="AS31" i="3"/>
  <c r="BO31" i="3"/>
  <c r="BC32" i="3"/>
  <c r="BX32" i="3"/>
  <c r="AQ33" i="3"/>
  <c r="BL33" i="3"/>
  <c r="AZ34" i="3"/>
  <c r="BV34" i="3"/>
  <c r="BI35" i="3"/>
  <c r="AW36" i="3"/>
  <c r="BS36" i="3"/>
  <c r="BG37" i="3"/>
  <c r="AT38" i="3"/>
  <c r="BP38" i="3"/>
  <c r="AZ39" i="3"/>
  <c r="BR39" i="3"/>
  <c r="AU40" i="3"/>
  <c r="BM40" i="3"/>
  <c r="AP41" i="3"/>
  <c r="BH41" i="3"/>
  <c r="BZ41" i="3"/>
  <c r="BC42" i="3"/>
  <c r="BU42" i="3"/>
  <c r="AX43" i="3"/>
  <c r="BP43" i="3"/>
  <c r="AS44" i="3"/>
  <c r="BK44" i="3"/>
  <c r="BF45" i="3"/>
  <c r="BX45" i="3"/>
  <c r="AZ3" i="4"/>
  <c r="BR3" i="4"/>
  <c r="AU4" i="4"/>
  <c r="BM4" i="4"/>
  <c r="AP5" i="4"/>
  <c r="BH5" i="4"/>
  <c r="BZ5" i="4"/>
  <c r="BC6" i="4"/>
  <c r="BU6" i="4"/>
  <c r="AX7" i="4"/>
  <c r="BP7" i="4"/>
  <c r="AS8" i="4"/>
  <c r="BK8" i="4"/>
  <c r="BF9" i="4"/>
  <c r="BS9" i="4"/>
  <c r="AP10" i="4"/>
  <c r="BB10" i="4"/>
  <c r="BN10" i="4"/>
  <c r="BZ10" i="4"/>
  <c r="AO11" i="4"/>
  <c r="AV11" i="4"/>
  <c r="BC11" i="4"/>
  <c r="BJ11" i="4"/>
  <c r="BR11" i="4"/>
  <c r="BY11" i="4"/>
  <c r="AQ12" i="4"/>
  <c r="AX12" i="4"/>
  <c r="BE12" i="4"/>
  <c r="BM12" i="4"/>
  <c r="BT12" i="4"/>
  <c r="AS13" i="4"/>
  <c r="AZ13" i="4"/>
  <c r="BH13" i="4"/>
  <c r="BO13" i="4"/>
  <c r="BV13" i="4"/>
  <c r="AU14" i="4"/>
  <c r="BC14" i="4"/>
  <c r="BJ14" i="4"/>
  <c r="BQ14" i="4"/>
  <c r="BX14" i="4"/>
  <c r="AP15" i="4"/>
  <c r="AX15" i="4"/>
  <c r="BE15" i="4"/>
  <c r="BL15" i="4"/>
  <c r="BS15" i="4"/>
  <c r="BZ15" i="4"/>
  <c r="AU9" i="3"/>
  <c r="BF14" i="3"/>
  <c r="BL20" i="3"/>
  <c r="BO25" i="3"/>
  <c r="AV28" i="3"/>
  <c r="BR28" i="3"/>
  <c r="BF29" i="3"/>
  <c r="AT30" i="3"/>
  <c r="BO30" i="3"/>
  <c r="BC31" i="3"/>
  <c r="BY31" i="3"/>
  <c r="AQ32" i="3"/>
  <c r="BL32" i="3"/>
  <c r="AZ33" i="3"/>
  <c r="BV33" i="3"/>
  <c r="BJ34" i="3"/>
  <c r="AW35" i="3"/>
  <c r="BS35" i="3"/>
  <c r="BG36" i="3"/>
  <c r="AU37" i="3"/>
  <c r="BP37" i="3"/>
  <c r="BD38" i="3"/>
  <c r="BZ38" i="3"/>
  <c r="AP39" i="3"/>
  <c r="BH39" i="3"/>
  <c r="BZ39" i="3"/>
  <c r="BC40" i="3"/>
  <c r="BU40" i="3"/>
  <c r="AX41" i="3"/>
  <c r="BP41" i="3"/>
  <c r="AS42" i="3"/>
  <c r="BK42" i="3"/>
  <c r="BF43" i="3"/>
  <c r="BX43" i="3"/>
  <c r="BA44" i="3"/>
  <c r="BS44" i="3"/>
  <c r="AV45" i="3"/>
  <c r="BN45" i="3"/>
  <c r="AP3" i="4"/>
  <c r="BH3" i="4"/>
  <c r="BZ3" i="4"/>
  <c r="BC4" i="4"/>
  <c r="BU4" i="4"/>
  <c r="AX5" i="4"/>
  <c r="BP5" i="4"/>
  <c r="AS6" i="4"/>
  <c r="BK6" i="4"/>
  <c r="BF7" i="4"/>
  <c r="BX7" i="4"/>
  <c r="BA8" i="4"/>
  <c r="BS8" i="4"/>
  <c r="AV9" i="4"/>
  <c r="BM9" i="4"/>
  <c r="BY9" i="4"/>
  <c r="AV10" i="4"/>
  <c r="BH10" i="4"/>
  <c r="BT10" i="4"/>
  <c r="AR11" i="4"/>
  <c r="AZ11" i="4"/>
  <c r="BG11" i="4"/>
  <c r="BN11" i="4"/>
  <c r="BU11" i="4"/>
  <c r="AU12" i="4"/>
  <c r="BB12" i="4"/>
  <c r="BI12" i="4"/>
  <c r="BP12" i="4"/>
  <c r="BW12" i="4"/>
  <c r="AP13" i="4"/>
  <c r="AW13" i="4"/>
  <c r="BD13" i="4"/>
  <c r="BK13" i="4"/>
  <c r="BR13" i="4"/>
  <c r="BZ13" i="4"/>
  <c r="AR14" i="4"/>
  <c r="AY14" i="4"/>
  <c r="BF14" i="4"/>
  <c r="BM14" i="4"/>
  <c r="BU14" i="4"/>
  <c r="AT15" i="4"/>
  <c r="BA15" i="4"/>
  <c r="BH15" i="4"/>
  <c r="BP15" i="4"/>
  <c r="BW15" i="4"/>
  <c r="AO16" i="4"/>
  <c r="AV16" i="4"/>
  <c r="BC16" i="4"/>
  <c r="BI16" i="4"/>
  <c r="BO16" i="4"/>
  <c r="BU16" i="4"/>
  <c r="AR17" i="4"/>
  <c r="AX17" i="4"/>
  <c r="BD17" i="4"/>
  <c r="BJ17" i="4"/>
  <c r="BP17" i="4"/>
  <c r="BV17" i="4"/>
  <c r="AS18" i="4"/>
  <c r="AY18" i="4"/>
  <c r="BE18" i="4"/>
  <c r="BK18" i="4"/>
  <c r="BQ18" i="4"/>
  <c r="BW18" i="4"/>
  <c r="AT19" i="4"/>
  <c r="AZ19" i="4"/>
  <c r="BF19" i="4"/>
  <c r="BL19" i="4"/>
  <c r="BR19" i="4"/>
  <c r="BX19" i="4"/>
  <c r="AO20" i="4"/>
  <c r="AU20" i="4"/>
  <c r="BA20" i="4"/>
  <c r="BG20" i="4"/>
  <c r="BM20" i="4"/>
  <c r="BS20" i="4"/>
  <c r="BY20" i="4"/>
  <c r="AP21" i="4"/>
  <c r="AV21" i="4"/>
  <c r="BB21" i="4"/>
  <c r="BH21" i="4"/>
  <c r="BN21" i="4"/>
  <c r="BT21" i="4"/>
  <c r="BZ21" i="4"/>
  <c r="AQ22" i="4"/>
  <c r="AW22" i="4"/>
  <c r="BC22" i="4"/>
  <c r="BI22" i="4"/>
  <c r="BO22" i="4"/>
  <c r="BU22" i="4"/>
  <c r="AR23" i="4"/>
  <c r="AX23" i="4"/>
  <c r="BD23" i="4"/>
  <c r="BJ23" i="4"/>
  <c r="BP23" i="4"/>
  <c r="BV23" i="4"/>
  <c r="AS24" i="4"/>
  <c r="AY24" i="4"/>
  <c r="BE24" i="4"/>
  <c r="BK24" i="4"/>
  <c r="BQ24" i="4"/>
  <c r="BW24" i="4"/>
  <c r="AT25" i="4"/>
  <c r="AZ25" i="4"/>
  <c r="BF25" i="4"/>
  <c r="BL25" i="4"/>
  <c r="BR25" i="4"/>
  <c r="BX25" i="4"/>
  <c r="AO26" i="4"/>
  <c r="AU26" i="4"/>
  <c r="BA26" i="4"/>
  <c r="BG26" i="4"/>
  <c r="BM26" i="4"/>
  <c r="BS26" i="4"/>
  <c r="BY26" i="4"/>
  <c r="AP27" i="4"/>
  <c r="AV27" i="4"/>
  <c r="BB27" i="4"/>
  <c r="BH27" i="4"/>
  <c r="BN27" i="4"/>
  <c r="BT27" i="4"/>
  <c r="BZ27" i="4"/>
  <c r="AQ28" i="4"/>
  <c r="AW28" i="4"/>
  <c r="BC28" i="4"/>
  <c r="BI28" i="4"/>
  <c r="BO28" i="4"/>
  <c r="BW5" i="3"/>
  <c r="AS18" i="3"/>
  <c r="AW23" i="3"/>
  <c r="BM27" i="3"/>
  <c r="BK28" i="3"/>
  <c r="AY29" i="3"/>
  <c r="BO33" i="3"/>
  <c r="BB34" i="3"/>
  <c r="AP35" i="3"/>
  <c r="BR38" i="3"/>
  <c r="BB39" i="3"/>
  <c r="BJ41" i="3"/>
  <c r="BR43" i="3"/>
  <c r="AU44" i="3"/>
  <c r="BZ45" i="3"/>
  <c r="BB3" i="4"/>
  <c r="BJ5" i="4"/>
  <c r="BR7" i="4"/>
  <c r="AU8" i="4"/>
  <c r="BT9" i="4"/>
  <c r="BO10" i="4"/>
  <c r="AP11" i="4"/>
  <c r="BL11" i="4"/>
  <c r="AY12" i="4"/>
  <c r="BU12" i="4"/>
  <c r="BI13" i="4"/>
  <c r="AW14" i="4"/>
  <c r="BR14" i="4"/>
  <c r="BF15" i="4"/>
  <c r="BV15" i="4"/>
  <c r="AS16" i="4"/>
  <c r="BB16" i="4"/>
  <c r="BL16" i="4"/>
  <c r="BT16" i="4"/>
  <c r="AO17" i="4"/>
  <c r="AW17" i="4"/>
  <c r="BG17" i="4"/>
  <c r="BO17" i="4"/>
  <c r="BW17" i="4"/>
  <c r="AO18" i="4"/>
  <c r="AV18" i="4"/>
  <c r="BC18" i="4"/>
  <c r="BJ18" i="4"/>
  <c r="BR18" i="4"/>
  <c r="BY18" i="4"/>
  <c r="AQ19" i="4"/>
  <c r="AX19" i="4"/>
  <c r="BE19" i="4"/>
  <c r="BM19" i="4"/>
  <c r="BT19" i="4"/>
  <c r="AS20" i="4"/>
  <c r="AZ20" i="4"/>
  <c r="BH20" i="4"/>
  <c r="BO20" i="4"/>
  <c r="BV20" i="4"/>
  <c r="AU21" i="4"/>
  <c r="BC21" i="4"/>
  <c r="BJ21" i="4"/>
  <c r="BQ21" i="4"/>
  <c r="BX21" i="4"/>
  <c r="AP22" i="4"/>
  <c r="AX22" i="4"/>
  <c r="BE22" i="4"/>
  <c r="BL22" i="4"/>
  <c r="BS22" i="4"/>
  <c r="BZ22" i="4"/>
  <c r="AS23" i="4"/>
  <c r="AZ23" i="4"/>
  <c r="BG23" i="4"/>
  <c r="BN23" i="4"/>
  <c r="BU23" i="4"/>
  <c r="AU24" i="4"/>
  <c r="BB24" i="4"/>
  <c r="BI24" i="4"/>
  <c r="BP24" i="4"/>
  <c r="BX24" i="4"/>
  <c r="AP25" i="4"/>
  <c r="AW25" i="4"/>
  <c r="BD25" i="4"/>
  <c r="BK25" i="4"/>
  <c r="BS25" i="4"/>
  <c r="BZ25" i="4"/>
  <c r="AR26" i="4"/>
  <c r="AY26" i="4"/>
  <c r="BF26" i="4"/>
  <c r="BN26" i="4"/>
  <c r="BU26" i="4"/>
  <c r="AT27" i="4"/>
  <c r="BA27" i="4"/>
  <c r="BI27" i="4"/>
  <c r="BP27" i="4"/>
  <c r="BW27" i="4"/>
  <c r="AO28" i="4"/>
  <c r="AV28" i="4"/>
  <c r="BD28" i="4"/>
  <c r="BK28" i="4"/>
  <c r="BR28" i="4"/>
  <c r="BX28" i="4"/>
  <c r="AO29" i="4"/>
  <c r="AU29" i="4"/>
  <c r="BA29" i="4"/>
  <c r="BG29" i="4"/>
  <c r="BM29" i="4"/>
  <c r="BS29" i="4"/>
  <c r="BY29" i="4"/>
  <c r="AP30" i="4"/>
  <c r="AV30" i="4"/>
  <c r="BB30" i="4"/>
  <c r="BH30" i="4"/>
  <c r="BN30" i="4"/>
  <c r="BT30" i="4"/>
  <c r="BZ30" i="4"/>
  <c r="AQ31" i="4"/>
  <c r="AW31" i="4"/>
  <c r="BC31" i="4"/>
  <c r="BI31" i="4"/>
  <c r="BO31" i="4"/>
  <c r="BU31" i="4"/>
  <c r="AR32" i="4"/>
  <c r="AX32" i="4"/>
  <c r="BD32" i="4"/>
  <c r="BJ32" i="4"/>
  <c r="BP32" i="4"/>
  <c r="BV32" i="4"/>
  <c r="AS33" i="4"/>
  <c r="AY33" i="4"/>
  <c r="BE33" i="4"/>
  <c r="BK33" i="4"/>
  <c r="BQ33" i="4"/>
  <c r="BW33" i="4"/>
  <c r="AT34" i="4"/>
  <c r="AZ34" i="4"/>
  <c r="BF34" i="4"/>
  <c r="BL34" i="4"/>
  <c r="BR34" i="4"/>
  <c r="BX34" i="4"/>
  <c r="AO35" i="4"/>
  <c r="AU35" i="4"/>
  <c r="BA35" i="4"/>
  <c r="BG35" i="4"/>
  <c r="BM35" i="4"/>
  <c r="BS35" i="4"/>
  <c r="BY35" i="4"/>
  <c r="AP36" i="4"/>
  <c r="AV36" i="4"/>
  <c r="BB36" i="4"/>
  <c r="BH36" i="4"/>
  <c r="BN36" i="4"/>
  <c r="BT36" i="4"/>
  <c r="BZ36" i="4"/>
  <c r="AQ37" i="4"/>
  <c r="AW37" i="4"/>
  <c r="BC37" i="4"/>
  <c r="BI37" i="4"/>
  <c r="BO37" i="4"/>
  <c r="BU37" i="4"/>
  <c r="AR38" i="4"/>
  <c r="AX38" i="4"/>
  <c r="BD38" i="4"/>
  <c r="BJ38" i="4"/>
  <c r="BP38" i="4"/>
  <c r="BV38" i="4"/>
  <c r="AS39" i="4"/>
  <c r="AY39" i="4"/>
  <c r="BE39" i="4"/>
  <c r="BK39" i="4"/>
  <c r="BQ39" i="4"/>
  <c r="BW39" i="4"/>
  <c r="AT40" i="4"/>
  <c r="AZ40" i="4"/>
  <c r="BF40" i="4"/>
  <c r="BL40" i="4"/>
  <c r="BR40" i="4"/>
  <c r="BX40" i="4"/>
  <c r="AO41" i="4"/>
  <c r="AU41" i="4"/>
  <c r="BA41" i="4"/>
  <c r="BG41" i="4"/>
  <c r="BM41" i="4"/>
  <c r="BV18" i="3"/>
  <c r="BY23" i="3"/>
  <c r="BY27" i="3"/>
  <c r="BP28" i="3"/>
  <c r="BC29" i="3"/>
  <c r="AQ30" i="3"/>
  <c r="BS33" i="3"/>
  <c r="BG34" i="3"/>
  <c r="AU35" i="3"/>
  <c r="BW38" i="3"/>
  <c r="BF39" i="3"/>
  <c r="BN41" i="3"/>
  <c r="AQ42" i="3"/>
  <c r="BV43" i="3"/>
  <c r="AY44" i="3"/>
  <c r="BF3" i="4"/>
  <c r="BN5" i="4"/>
  <c r="AQ6" i="4"/>
  <c r="BV7" i="4"/>
  <c r="AY8" i="4"/>
  <c r="BX9" i="4"/>
  <c r="BS10" i="4"/>
  <c r="AQ11" i="4"/>
  <c r="BM11" i="4"/>
  <c r="BA12" i="4"/>
  <c r="BV12" i="4"/>
  <c r="BJ13" i="4"/>
  <c r="AX14" i="4"/>
  <c r="BS14" i="4"/>
  <c r="BG15" i="4"/>
  <c r="BY15" i="4"/>
  <c r="AT16" i="4"/>
  <c r="BE16" i="4"/>
  <c r="BM16" i="4"/>
  <c r="BW16" i="4"/>
  <c r="AP17" i="4"/>
  <c r="AZ17" i="4"/>
  <c r="BH17" i="4"/>
  <c r="BQ17" i="4"/>
  <c r="BX17" i="4"/>
  <c r="AP18" i="4"/>
  <c r="AW18" i="4"/>
  <c r="BD18" i="4"/>
  <c r="BL18" i="4"/>
  <c r="BS18" i="4"/>
  <c r="BZ18" i="4"/>
  <c r="AR19" i="4"/>
  <c r="AY19" i="4"/>
  <c r="BG19" i="4"/>
  <c r="BN19" i="4"/>
  <c r="BU19" i="4"/>
  <c r="AT20" i="4"/>
  <c r="BB20" i="4"/>
  <c r="BI20" i="4"/>
  <c r="BP20" i="4"/>
  <c r="BW20" i="4"/>
  <c r="AO21" i="4"/>
  <c r="AW21" i="4"/>
  <c r="BD21" i="4"/>
  <c r="BK21" i="4"/>
  <c r="BR21" i="4"/>
  <c r="BY21" i="4"/>
  <c r="AR22" i="4"/>
  <c r="AY22" i="4"/>
  <c r="BF22" i="4"/>
  <c r="BM22" i="4"/>
  <c r="BT22" i="4"/>
  <c r="AT23" i="4"/>
  <c r="BA23" i="4"/>
  <c r="BH23" i="4"/>
  <c r="BO23" i="4"/>
  <c r="BW23" i="4"/>
  <c r="AO24" i="4"/>
  <c r="AV24" i="4"/>
  <c r="BC24" i="4"/>
  <c r="BJ24" i="4"/>
  <c r="BR24" i="4"/>
  <c r="BY24" i="4"/>
  <c r="AQ25" i="4"/>
  <c r="AX25" i="4"/>
  <c r="BE25" i="4"/>
  <c r="BM25" i="4"/>
  <c r="BT25" i="4"/>
  <c r="AS26" i="4"/>
  <c r="AZ26" i="4"/>
  <c r="BH26" i="4"/>
  <c r="BO26" i="4"/>
  <c r="BV26" i="4"/>
  <c r="AU27" i="4"/>
  <c r="BC27" i="4"/>
  <c r="BJ27" i="4"/>
  <c r="BQ27" i="4"/>
  <c r="BX27" i="4"/>
  <c r="AP28" i="4"/>
  <c r="AX28" i="4"/>
  <c r="BE28" i="4"/>
  <c r="BL28" i="4"/>
  <c r="BS28" i="4"/>
  <c r="BY28" i="4"/>
  <c r="AP29" i="4"/>
  <c r="AV29" i="4"/>
  <c r="BB29" i="4"/>
  <c r="BH29" i="4"/>
  <c r="BN29" i="4"/>
  <c r="BT29" i="4"/>
  <c r="BZ29" i="4"/>
  <c r="AQ30" i="4"/>
  <c r="AW30" i="4"/>
  <c r="BC30" i="4"/>
  <c r="BI30" i="4"/>
  <c r="BO30" i="4"/>
  <c r="BU30" i="4"/>
  <c r="AR31" i="4"/>
  <c r="AX31" i="4"/>
  <c r="BD31" i="4"/>
  <c r="BJ31" i="4"/>
  <c r="BP31" i="4"/>
  <c r="BV31" i="4"/>
  <c r="AS32" i="4"/>
  <c r="AY32" i="4"/>
  <c r="BE32" i="4"/>
  <c r="BK32" i="4"/>
  <c r="BQ32" i="4"/>
  <c r="BW32" i="4"/>
  <c r="AT33" i="4"/>
  <c r="AZ33" i="4"/>
  <c r="BF33" i="4"/>
  <c r="BL33" i="4"/>
  <c r="BR33" i="4"/>
  <c r="BX33" i="4"/>
  <c r="AO34" i="4"/>
  <c r="AU34" i="4"/>
  <c r="BA34" i="4"/>
  <c r="BG34" i="4"/>
  <c r="BM34" i="4"/>
  <c r="BS34" i="4"/>
  <c r="BY34" i="4"/>
  <c r="AP35" i="4"/>
  <c r="AV35" i="4"/>
  <c r="BB35" i="4"/>
  <c r="BH35" i="4"/>
  <c r="BN35" i="4"/>
  <c r="BT35" i="4"/>
  <c r="BZ35" i="4"/>
  <c r="AQ36" i="4"/>
  <c r="AW36" i="4"/>
  <c r="BC36" i="4"/>
  <c r="BI36" i="4"/>
  <c r="BO36" i="4"/>
  <c r="BU36" i="4"/>
  <c r="AR37" i="4"/>
  <c r="AX37" i="4"/>
  <c r="BD37" i="4"/>
  <c r="BJ37" i="4"/>
  <c r="BP37" i="4"/>
  <c r="BV37" i="4"/>
  <c r="AS38" i="4"/>
  <c r="AY38" i="4"/>
  <c r="BE38" i="4"/>
  <c r="BK38" i="4"/>
  <c r="BQ38" i="4"/>
  <c r="BW38" i="4"/>
  <c r="AT39" i="4"/>
  <c r="AZ39" i="4"/>
  <c r="BF39" i="4"/>
  <c r="BL39" i="4"/>
  <c r="BR39" i="4"/>
  <c r="BX39" i="4"/>
  <c r="AO40" i="4"/>
  <c r="AU40" i="4"/>
  <c r="BA40" i="4"/>
  <c r="AW13" i="3"/>
  <c r="BT29" i="3"/>
  <c r="BH30" i="3"/>
  <c r="AV31" i="3"/>
  <c r="BX34" i="3"/>
  <c r="BL35" i="3"/>
  <c r="AZ36" i="3"/>
  <c r="BT39" i="3"/>
  <c r="AW40" i="3"/>
  <c r="BE42" i="3"/>
  <c r="BM44" i="3"/>
  <c r="AP45" i="3"/>
  <c r="BT3" i="4"/>
  <c r="AW4" i="4"/>
  <c r="BE6" i="4"/>
  <c r="BM8" i="4"/>
  <c r="AP9" i="4"/>
  <c r="AQ10" i="4"/>
  <c r="AW11" i="4"/>
  <c r="BS11" i="4"/>
  <c r="BG12" i="4"/>
  <c r="AT13" i="4"/>
  <c r="BP13" i="4"/>
  <c r="BD14" i="4"/>
  <c r="BY14" i="4"/>
  <c r="AR15" i="4"/>
  <c r="BM15" i="4"/>
  <c r="AU16" i="4"/>
  <c r="BF16" i="4"/>
  <c r="BN16" i="4"/>
  <c r="BX16" i="4"/>
  <c r="AQ17" i="4"/>
  <c r="BA17" i="4"/>
  <c r="BI17" i="4"/>
  <c r="BR17" i="4"/>
  <c r="BY17" i="4"/>
  <c r="AQ18" i="4"/>
  <c r="AX18" i="4"/>
  <c r="BF18" i="4"/>
  <c r="BM18" i="4"/>
  <c r="BT18" i="4"/>
  <c r="AS19" i="4"/>
  <c r="BA19" i="4"/>
  <c r="BH19" i="4"/>
  <c r="BO19" i="4"/>
  <c r="BV19" i="4"/>
  <c r="AV20" i="4"/>
  <c r="BC20" i="4"/>
  <c r="BJ20" i="4"/>
  <c r="BQ20" i="4"/>
  <c r="BX20" i="4"/>
  <c r="AQ21" i="4"/>
  <c r="AX21" i="4"/>
  <c r="BE21" i="4"/>
  <c r="BL21" i="4"/>
  <c r="BS21" i="4"/>
  <c r="AS22" i="4"/>
  <c r="AZ22" i="4"/>
  <c r="BG22" i="4"/>
  <c r="BN22" i="4"/>
  <c r="BV22" i="4"/>
  <c r="AU23" i="4"/>
  <c r="BB23" i="4"/>
  <c r="BI23" i="4"/>
  <c r="BQ23" i="4"/>
  <c r="BX23" i="4"/>
  <c r="AP24" i="4"/>
  <c r="AW24" i="4"/>
  <c r="BD24" i="4"/>
  <c r="BL24" i="4"/>
  <c r="BS24" i="4"/>
  <c r="BZ24" i="4"/>
  <c r="AR25" i="4"/>
  <c r="AY25" i="4"/>
  <c r="BG25" i="4"/>
  <c r="BN25" i="4"/>
  <c r="BU25" i="4"/>
  <c r="AT26" i="4"/>
  <c r="BB26" i="4"/>
  <c r="BI26" i="4"/>
  <c r="BP26" i="4"/>
  <c r="BW26" i="4"/>
  <c r="AO27" i="4"/>
  <c r="AW27" i="4"/>
  <c r="BD27" i="4"/>
  <c r="BK27" i="4"/>
  <c r="BR27" i="4"/>
  <c r="BY27" i="4"/>
  <c r="AR28" i="4"/>
  <c r="AY28" i="4"/>
  <c r="BF28" i="4"/>
  <c r="BM28" i="4"/>
  <c r="BT28" i="4"/>
  <c r="BZ28" i="4"/>
  <c r="AQ29" i="4"/>
  <c r="AW29" i="4"/>
  <c r="BC29" i="4"/>
  <c r="BI29" i="4"/>
  <c r="BO29" i="4"/>
  <c r="BU29" i="4"/>
  <c r="AR30" i="4"/>
  <c r="AX30" i="4"/>
  <c r="BD30" i="4"/>
  <c r="BJ30" i="4"/>
  <c r="BP30" i="4"/>
  <c r="BV30" i="4"/>
  <c r="AS31" i="4"/>
  <c r="AY31" i="4"/>
  <c r="BE31" i="4"/>
  <c r="BK31" i="4"/>
  <c r="BQ31" i="4"/>
  <c r="BW31" i="4"/>
  <c r="AT32" i="4"/>
  <c r="AZ32" i="4"/>
  <c r="BF32" i="4"/>
  <c r="BL32" i="4"/>
  <c r="BR32" i="4"/>
  <c r="BX32" i="4"/>
  <c r="AO33" i="4"/>
  <c r="AU33" i="4"/>
  <c r="BA33" i="4"/>
  <c r="BG33" i="4"/>
  <c r="BM33" i="4"/>
  <c r="BS33" i="4"/>
  <c r="BY33" i="4"/>
  <c r="AP34" i="4"/>
  <c r="AV34" i="4"/>
  <c r="BB34" i="4"/>
  <c r="BH34" i="4"/>
  <c r="BN34" i="4"/>
  <c r="BT34" i="4"/>
  <c r="BZ34" i="4"/>
  <c r="AQ35" i="4"/>
  <c r="AW35" i="4"/>
  <c r="BC35" i="4"/>
  <c r="BI35" i="4"/>
  <c r="BO35" i="4"/>
  <c r="BU35" i="4"/>
  <c r="AR36" i="4"/>
  <c r="AX36" i="4"/>
  <c r="BD36" i="4"/>
  <c r="BJ36" i="4"/>
  <c r="BP36" i="4"/>
  <c r="BV36" i="4"/>
  <c r="AS37" i="4"/>
  <c r="AY37" i="4"/>
  <c r="BE37" i="4"/>
  <c r="BK37" i="4"/>
  <c r="BQ37" i="4"/>
  <c r="BW37" i="4"/>
  <c r="AT38" i="4"/>
  <c r="AZ38" i="4"/>
  <c r="BF38" i="4"/>
  <c r="BL38" i="4"/>
  <c r="BR38" i="4"/>
  <c r="BX38" i="4"/>
  <c r="AO39" i="4"/>
  <c r="AU39" i="4"/>
  <c r="BA39" i="4"/>
  <c r="BG39" i="4"/>
  <c r="BM39" i="4"/>
  <c r="BS39" i="4"/>
  <c r="BY39" i="4"/>
  <c r="AP40" i="4"/>
  <c r="AV40" i="4"/>
  <c r="BB40" i="4"/>
  <c r="AT28" i="3"/>
  <c r="BV31" i="3"/>
  <c r="BJ32" i="3"/>
  <c r="AX33" i="3"/>
  <c r="BZ36" i="3"/>
  <c r="BN37" i="3"/>
  <c r="BB38" i="3"/>
  <c r="BS40" i="3"/>
  <c r="AV41" i="3"/>
  <c r="BD43" i="3"/>
  <c r="BL45" i="3"/>
  <c r="BS4" i="4"/>
  <c r="AV5" i="4"/>
  <c r="BD7" i="4"/>
  <c r="BL9" i="4"/>
  <c r="BG10" i="4"/>
  <c r="BF11" i="4"/>
  <c r="AS12" i="4"/>
  <c r="BO12" i="4"/>
  <c r="BC13" i="4"/>
  <c r="BX13" i="4"/>
  <c r="AQ14" i="4"/>
  <c r="BL14" i="4"/>
  <c r="AZ15" i="4"/>
  <c r="BT15" i="4"/>
  <c r="AQ16" i="4"/>
  <c r="BA16" i="4"/>
  <c r="BK16" i="4"/>
  <c r="BS16" i="4"/>
  <c r="AV17" i="4"/>
  <c r="BF17" i="4"/>
  <c r="BN17" i="4"/>
  <c r="BU17" i="4"/>
  <c r="AU18" i="4"/>
  <c r="BB18" i="4"/>
  <c r="BI18" i="4"/>
  <c r="BP18" i="4"/>
  <c r="BX18" i="4"/>
  <c r="AP19" i="4"/>
  <c r="AW19" i="4"/>
  <c r="BD19" i="4"/>
  <c r="BK19" i="4"/>
  <c r="BS19" i="4"/>
  <c r="BZ19" i="4"/>
  <c r="AR20" i="4"/>
  <c r="AY20" i="4"/>
  <c r="BF20" i="4"/>
  <c r="BN20" i="4"/>
  <c r="BU20" i="4"/>
  <c r="AT21" i="4"/>
  <c r="BA21" i="4"/>
  <c r="BI21" i="4"/>
  <c r="BP21" i="4"/>
  <c r="BW21" i="4"/>
  <c r="AO22" i="4"/>
  <c r="AV22" i="4"/>
  <c r="BD22" i="4"/>
  <c r="BK22" i="4"/>
  <c r="BR22" i="4"/>
  <c r="BY22" i="4"/>
  <c r="AQ23" i="4"/>
  <c r="AY23" i="4"/>
  <c r="BF23" i="4"/>
  <c r="BM23" i="4"/>
  <c r="BT23" i="4"/>
  <c r="AT24" i="4"/>
  <c r="BA24" i="4"/>
  <c r="BH24" i="4"/>
  <c r="BO24" i="4"/>
  <c r="BV24" i="4"/>
  <c r="AO25" i="4"/>
  <c r="AV25" i="4"/>
  <c r="BC25" i="4"/>
  <c r="BJ25" i="4"/>
  <c r="BQ25" i="4"/>
  <c r="BY25" i="4"/>
  <c r="AQ26" i="4"/>
  <c r="AX26" i="4"/>
  <c r="BE26" i="4"/>
  <c r="BL26" i="4"/>
  <c r="BT26" i="4"/>
  <c r="AS27" i="4"/>
  <c r="AZ27" i="4"/>
  <c r="BG27" i="4"/>
  <c r="BO27" i="4"/>
  <c r="BV27" i="4"/>
  <c r="AU28" i="4"/>
  <c r="BB28" i="4"/>
  <c r="BJ28" i="4"/>
  <c r="BQ28" i="4"/>
  <c r="BW28" i="4"/>
  <c r="AT29" i="4"/>
  <c r="AZ29" i="4"/>
  <c r="BF29" i="4"/>
  <c r="BL29" i="4"/>
  <c r="BR29" i="4"/>
  <c r="BX29" i="4"/>
  <c r="AO30" i="4"/>
  <c r="AU30" i="4"/>
  <c r="BA30" i="4"/>
  <c r="BG30" i="4"/>
  <c r="BM30" i="4"/>
  <c r="BS30" i="4"/>
  <c r="BY30" i="4"/>
  <c r="AP31" i="4"/>
  <c r="AV31" i="4"/>
  <c r="BB31" i="4"/>
  <c r="BH31" i="4"/>
  <c r="BN31" i="4"/>
  <c r="BT31" i="4"/>
  <c r="BZ31" i="4"/>
  <c r="AQ32" i="4"/>
  <c r="AW32" i="4"/>
  <c r="BC32" i="4"/>
  <c r="BI32" i="4"/>
  <c r="BO32" i="4"/>
  <c r="BU32" i="4"/>
  <c r="AR33" i="4"/>
  <c r="AX33" i="4"/>
  <c r="BD33" i="4"/>
  <c r="BJ33" i="4"/>
  <c r="BP33" i="4"/>
  <c r="BV33" i="4"/>
  <c r="AS34" i="4"/>
  <c r="AY34" i="4"/>
  <c r="BE34" i="4"/>
  <c r="BK34" i="4"/>
  <c r="BQ34" i="4"/>
  <c r="BW34" i="4"/>
  <c r="AT35" i="4"/>
  <c r="AZ35" i="4"/>
  <c r="BF35" i="4"/>
  <c r="BL35" i="4"/>
  <c r="BR35" i="4"/>
  <c r="BX35" i="4"/>
  <c r="AO36" i="4"/>
  <c r="AU36" i="4"/>
  <c r="BA36" i="4"/>
  <c r="BG36" i="4"/>
  <c r="BM36" i="4"/>
  <c r="BS36" i="4"/>
  <c r="BY36" i="4"/>
  <c r="AP37" i="4"/>
  <c r="AV37" i="4"/>
  <c r="BB37" i="4"/>
  <c r="BH37" i="4"/>
  <c r="BN37" i="4"/>
  <c r="BT37" i="4"/>
  <c r="BZ37" i="4"/>
  <c r="AQ38" i="4"/>
  <c r="AW38" i="4"/>
  <c r="BC38" i="4"/>
  <c r="BI38" i="4"/>
  <c r="BO38" i="4"/>
  <c r="BU38" i="4"/>
  <c r="AR39" i="4"/>
  <c r="AX39" i="4"/>
  <c r="BD39" i="4"/>
  <c r="BJ39" i="4"/>
  <c r="BP39" i="4"/>
  <c r="BV39" i="4"/>
  <c r="AS40" i="4"/>
  <c r="AY40" i="4"/>
  <c r="BE40" i="4"/>
  <c r="BK40" i="4"/>
  <c r="BQ40" i="4"/>
  <c r="BW40" i="4"/>
  <c r="AT41" i="4"/>
  <c r="AZ41" i="4"/>
  <c r="BF41" i="4"/>
  <c r="BL41" i="4"/>
  <c r="BR41" i="4"/>
  <c r="BX41" i="4"/>
  <c r="AO42" i="4"/>
  <c r="AU42" i="4"/>
  <c r="BA42" i="4"/>
  <c r="BG42" i="4"/>
  <c r="BM42" i="4"/>
  <c r="BS42" i="4"/>
  <c r="BY42" i="4"/>
  <c r="AP43" i="4"/>
  <c r="AV43" i="4"/>
  <c r="BB43" i="4"/>
  <c r="BH43" i="4"/>
  <c r="BN43" i="4"/>
  <c r="BT43" i="4"/>
  <c r="BZ43" i="4"/>
  <c r="AQ44" i="4"/>
  <c r="AW44" i="4"/>
  <c r="BC44" i="4"/>
  <c r="BI44" i="4"/>
  <c r="BO44" i="4"/>
  <c r="BU44" i="4"/>
  <c r="AR45" i="4"/>
  <c r="AX45" i="4"/>
  <c r="BD45" i="4"/>
  <c r="BJ45" i="4"/>
  <c r="BP45" i="4"/>
  <c r="BV45" i="4"/>
  <c r="BM30" i="3"/>
  <c r="BQ35" i="3"/>
  <c r="BA40" i="3"/>
  <c r="BI42" i="3"/>
  <c r="BQ44" i="3"/>
  <c r="BX3" i="4"/>
  <c r="BQ13" i="4"/>
  <c r="BE14" i="4"/>
  <c r="AS15" i="4"/>
  <c r="AY16" i="4"/>
  <c r="BY16" i="4"/>
  <c r="BB17" i="4"/>
  <c r="BZ17" i="4"/>
  <c r="AR18" i="4"/>
  <c r="BN18" i="4"/>
  <c r="BB19" i="4"/>
  <c r="BW19" i="4"/>
  <c r="AP20" i="4"/>
  <c r="BK20" i="4"/>
  <c r="AY21" i="4"/>
  <c r="BU21" i="4"/>
  <c r="BH22" i="4"/>
  <c r="AV23" i="4"/>
  <c r="BR23" i="4"/>
  <c r="BF24" i="4"/>
  <c r="AS25" i="4"/>
  <c r="BO25" i="4"/>
  <c r="BC26" i="4"/>
  <c r="BX26" i="4"/>
  <c r="AQ27" i="4"/>
  <c r="BL27" i="4"/>
  <c r="AZ28" i="4"/>
  <c r="BU28" i="4"/>
  <c r="AX29" i="4"/>
  <c r="BP29" i="4"/>
  <c r="AS30" i="4"/>
  <c r="BK30" i="4"/>
  <c r="BF31" i="4"/>
  <c r="BX31" i="4"/>
  <c r="BA32" i="4"/>
  <c r="BS32" i="4"/>
  <c r="AV33" i="4"/>
  <c r="BN33" i="4"/>
  <c r="AQ34" i="4"/>
  <c r="BI34" i="4"/>
  <c r="BD35" i="4"/>
  <c r="BV35" i="4"/>
  <c r="AY36" i="4"/>
  <c r="BQ36" i="4"/>
  <c r="AT37" i="4"/>
  <c r="BL37" i="4"/>
  <c r="AO38" i="4"/>
  <c r="BG38" i="4"/>
  <c r="BY38" i="4"/>
  <c r="BB39" i="4"/>
  <c r="BT39" i="4"/>
  <c r="AW40" i="4"/>
  <c r="BI40" i="4"/>
  <c r="BS40" i="4"/>
  <c r="AV41" i="4"/>
  <c r="BD41" i="4"/>
  <c r="BN41" i="4"/>
  <c r="BU41" i="4"/>
  <c r="AT42" i="4"/>
  <c r="BB42" i="4"/>
  <c r="BI42" i="4"/>
  <c r="BP42" i="4"/>
  <c r="BW42" i="4"/>
  <c r="AO43" i="4"/>
  <c r="AW43" i="4"/>
  <c r="BD43" i="4"/>
  <c r="BK43" i="4"/>
  <c r="BR43" i="4"/>
  <c r="BY43" i="4"/>
  <c r="AR44" i="4"/>
  <c r="AY44" i="4"/>
  <c r="BF44" i="4"/>
  <c r="BM44" i="4"/>
  <c r="BT44" i="4"/>
  <c r="AT45" i="4"/>
  <c r="BA45" i="4"/>
  <c r="BH45" i="4"/>
  <c r="BO45" i="4"/>
  <c r="BW45" i="4"/>
  <c r="BB16" i="3"/>
  <c r="AO28" i="3"/>
  <c r="AS33" i="3"/>
  <c r="AW38" i="3"/>
  <c r="BO40" i="3"/>
  <c r="BW42" i="3"/>
  <c r="BW13" i="4"/>
  <c r="BK14" i="4"/>
  <c r="AY15" i="4"/>
  <c r="AZ16" i="4"/>
  <c r="BZ16" i="4"/>
  <c r="BC17" i="4"/>
  <c r="AT18" i="4"/>
  <c r="BO18" i="4"/>
  <c r="BC19" i="4"/>
  <c r="BY19" i="4"/>
  <c r="AQ20" i="4"/>
  <c r="BL20" i="4"/>
  <c r="AZ21" i="4"/>
  <c r="BV21" i="4"/>
  <c r="BJ22" i="4"/>
  <c r="AW23" i="4"/>
  <c r="BS23" i="4"/>
  <c r="BG24" i="4"/>
  <c r="AU25" i="4"/>
  <c r="BP25" i="4"/>
  <c r="BD26" i="4"/>
  <c r="BZ26" i="4"/>
  <c r="AR27" i="4"/>
  <c r="BM27" i="4"/>
  <c r="BA28" i="4"/>
  <c r="BV28" i="4"/>
  <c r="AY29" i="4"/>
  <c r="BQ29" i="4"/>
  <c r="AT30" i="4"/>
  <c r="BL30" i="4"/>
  <c r="AO31" i="4"/>
  <c r="BG31" i="4"/>
  <c r="BY31" i="4"/>
  <c r="BB32" i="4"/>
  <c r="BT32" i="4"/>
  <c r="AW33" i="4"/>
  <c r="BO33" i="4"/>
  <c r="AR34" i="4"/>
  <c r="BJ34" i="4"/>
  <c r="BE35" i="4"/>
  <c r="BW35" i="4"/>
  <c r="AZ36" i="4"/>
  <c r="BR36" i="4"/>
  <c r="AU37" i="4"/>
  <c r="BM37" i="4"/>
  <c r="AP38" i="4"/>
  <c r="BH38" i="4"/>
  <c r="BZ38" i="4"/>
  <c r="BC39" i="4"/>
  <c r="BU39" i="4"/>
  <c r="AX40" i="4"/>
  <c r="BJ40" i="4"/>
  <c r="BT40" i="4"/>
  <c r="AW41" i="4"/>
  <c r="BE41" i="4"/>
  <c r="BO41" i="4"/>
  <c r="BV41" i="4"/>
  <c r="AV42" i="4"/>
  <c r="BC42" i="4"/>
  <c r="BJ42" i="4"/>
  <c r="BQ42" i="4"/>
  <c r="BX42" i="4"/>
  <c r="AQ43" i="4"/>
  <c r="AX43" i="4"/>
  <c r="BE43" i="4"/>
  <c r="BL43" i="4"/>
  <c r="BS43" i="4"/>
  <c r="AS44" i="4"/>
  <c r="AZ44" i="4"/>
  <c r="BG44" i="4"/>
  <c r="BN44" i="4"/>
  <c r="BV44" i="4"/>
  <c r="AU45" i="4"/>
  <c r="BB45" i="4"/>
  <c r="BI45" i="4"/>
  <c r="BQ45" i="4"/>
  <c r="BX45" i="4"/>
  <c r="AW20" i="3"/>
  <c r="BA31" i="3"/>
  <c r="BD36" i="3"/>
  <c r="AT45" i="3"/>
  <c r="BA4" i="4"/>
  <c r="BI6" i="4"/>
  <c r="BQ8" i="4"/>
  <c r="AU10" i="4"/>
  <c r="AX11" i="4"/>
  <c r="BN15" i="4"/>
  <c r="BG16" i="4"/>
  <c r="BL17" i="4"/>
  <c r="AZ18" i="4"/>
  <c r="BU18" i="4"/>
  <c r="BI19" i="4"/>
  <c r="AW20" i="4"/>
  <c r="BR20" i="4"/>
  <c r="BF21" i="4"/>
  <c r="AT22" i="4"/>
  <c r="BP22" i="4"/>
  <c r="BC23" i="4"/>
  <c r="BY23" i="4"/>
  <c r="AQ24" i="4"/>
  <c r="BM24" i="4"/>
  <c r="BA25" i="4"/>
  <c r="BV25" i="4"/>
  <c r="BJ26" i="4"/>
  <c r="AX27" i="4"/>
  <c r="BS27" i="4"/>
  <c r="BG28" i="4"/>
  <c r="BD29" i="4"/>
  <c r="BV29" i="4"/>
  <c r="AY30" i="4"/>
  <c r="BQ30" i="4"/>
  <c r="AT31" i="4"/>
  <c r="BL31" i="4"/>
  <c r="AO32" i="4"/>
  <c r="BG32" i="4"/>
  <c r="BY32" i="4"/>
  <c r="BB33" i="4"/>
  <c r="BT33" i="4"/>
  <c r="AW34" i="4"/>
  <c r="BO34" i="4"/>
  <c r="AR35" i="4"/>
  <c r="BJ35" i="4"/>
  <c r="BE36" i="4"/>
  <c r="BW36" i="4"/>
  <c r="AZ37" i="4"/>
  <c r="BR37" i="4"/>
  <c r="AU38" i="4"/>
  <c r="BM38" i="4"/>
  <c r="AP39" i="4"/>
  <c r="BH39" i="4"/>
  <c r="BZ39" i="4"/>
  <c r="BC40" i="4"/>
  <c r="BM40" i="4"/>
  <c r="BU40" i="4"/>
  <c r="AP41" i="4"/>
  <c r="AX41" i="4"/>
  <c r="BH41" i="4"/>
  <c r="BP41" i="4"/>
  <c r="BW41" i="4"/>
  <c r="AP42" i="4"/>
  <c r="AW42" i="4"/>
  <c r="BD42" i="4"/>
  <c r="BK42" i="4"/>
  <c r="BR42" i="4"/>
  <c r="BZ42" i="4"/>
  <c r="AR43" i="4"/>
  <c r="AY43" i="4"/>
  <c r="BF43" i="4"/>
  <c r="BM43" i="4"/>
  <c r="BU43" i="4"/>
  <c r="AT44" i="4"/>
  <c r="BA44" i="4"/>
  <c r="BH44" i="4"/>
  <c r="BP44" i="4"/>
  <c r="BW44" i="4"/>
  <c r="AO45" i="4"/>
  <c r="AV45" i="4"/>
  <c r="BC45" i="4"/>
  <c r="BK45" i="4"/>
  <c r="BR45" i="4"/>
  <c r="BY45" i="4"/>
  <c r="BU21" i="3"/>
  <c r="BQ31" i="3"/>
  <c r="BU36" i="3"/>
  <c r="AR41" i="3"/>
  <c r="AZ43" i="3"/>
  <c r="BH45" i="3"/>
  <c r="BO4" i="4"/>
  <c r="BW6" i="4"/>
  <c r="BC10" i="4"/>
  <c r="BD11" i="4"/>
  <c r="AR12" i="4"/>
  <c r="BR15" i="4"/>
  <c r="BH16" i="4"/>
  <c r="BM17" i="4"/>
  <c r="BA18" i="4"/>
  <c r="BV18" i="4"/>
  <c r="AO19" i="4"/>
  <c r="BJ19" i="4"/>
  <c r="AX20" i="4"/>
  <c r="BT20" i="4"/>
  <c r="BG21" i="4"/>
  <c r="AU22" i="4"/>
  <c r="BQ22" i="4"/>
  <c r="BE23" i="4"/>
  <c r="BZ23" i="4"/>
  <c r="AR24" i="4"/>
  <c r="BN24" i="4"/>
  <c r="BB25" i="4"/>
  <c r="BW25" i="4"/>
  <c r="AP26" i="4"/>
  <c r="BK26" i="4"/>
  <c r="AY27" i="4"/>
  <c r="BU27" i="4"/>
  <c r="BH28" i="4"/>
  <c r="BE29" i="4"/>
  <c r="BW29" i="4"/>
  <c r="AZ30" i="4"/>
  <c r="BR30" i="4"/>
  <c r="AU31" i="4"/>
  <c r="BM31" i="4"/>
  <c r="AP32" i="4"/>
  <c r="BH32" i="4"/>
  <c r="BZ32" i="4"/>
  <c r="BC33" i="4"/>
  <c r="BU33" i="4"/>
  <c r="AX34" i="4"/>
  <c r="BP34" i="4"/>
  <c r="AS35" i="4"/>
  <c r="BK35" i="4"/>
  <c r="BF36" i="4"/>
  <c r="BX36" i="4"/>
  <c r="BA37" i="4"/>
  <c r="BS37" i="4"/>
  <c r="AV38" i="4"/>
  <c r="BN38" i="4"/>
  <c r="AQ39" i="4"/>
  <c r="BI39" i="4"/>
  <c r="BD40" i="4"/>
  <c r="BN40" i="4"/>
  <c r="BV40" i="4"/>
  <c r="AQ41" i="4"/>
  <c r="AY41" i="4"/>
  <c r="BI41" i="4"/>
  <c r="BQ41" i="4"/>
  <c r="BY41" i="4"/>
  <c r="AQ42" i="4"/>
  <c r="AX42" i="4"/>
  <c r="BE42" i="4"/>
  <c r="BL42" i="4"/>
  <c r="BT42" i="4"/>
  <c r="AS43" i="4"/>
  <c r="AZ43" i="4"/>
  <c r="BG43" i="4"/>
  <c r="BO43" i="4"/>
  <c r="BV43" i="4"/>
  <c r="AU44" i="4"/>
  <c r="BB44" i="4"/>
  <c r="BJ44" i="4"/>
  <c r="BQ44" i="4"/>
  <c r="BX44" i="4"/>
  <c r="AP45" i="4"/>
  <c r="AW45" i="4"/>
  <c r="BE45" i="4"/>
  <c r="BL45" i="4"/>
  <c r="BS45" i="4"/>
  <c r="BZ45" i="4"/>
  <c r="BL26" i="3"/>
  <c r="BE32" i="3"/>
  <c r="BI37" i="3"/>
  <c r="AR5" i="4"/>
  <c r="AZ7" i="4"/>
  <c r="BH9" i="4"/>
  <c r="BZ11" i="4"/>
  <c r="BN12" i="4"/>
  <c r="BB13" i="4"/>
  <c r="AO14" i="4"/>
  <c r="BR16" i="4"/>
  <c r="AU17" i="4"/>
  <c r="BT17" i="4"/>
  <c r="BH18" i="4"/>
  <c r="AV19" i="4"/>
  <c r="BQ19" i="4"/>
  <c r="BE20" i="4"/>
  <c r="AS21" i="4"/>
  <c r="BO21" i="4"/>
  <c r="BB22" i="4"/>
  <c r="BX22" i="4"/>
  <c r="AP23" i="4"/>
  <c r="BL23" i="4"/>
  <c r="AZ24" i="4"/>
  <c r="BU24" i="4"/>
  <c r="BI25" i="4"/>
  <c r="AW26" i="4"/>
  <c r="BR26" i="4"/>
  <c r="BF27" i="4"/>
  <c r="AT28" i="4"/>
  <c r="BP28" i="4"/>
  <c r="AS29" i="4"/>
  <c r="BK29" i="4"/>
  <c r="BF30" i="4"/>
  <c r="BX30" i="4"/>
  <c r="BA31" i="4"/>
  <c r="BS31" i="4"/>
  <c r="AV32" i="4"/>
  <c r="BN32" i="4"/>
  <c r="AQ33" i="4"/>
  <c r="BI33" i="4"/>
  <c r="BD34" i="4"/>
  <c r="BV34" i="4"/>
  <c r="AY35" i="4"/>
  <c r="BQ35" i="4"/>
  <c r="AT36" i="4"/>
  <c r="BL36" i="4"/>
  <c r="AO37" i="4"/>
  <c r="BG37" i="4"/>
  <c r="BY37" i="4"/>
  <c r="BB38" i="4"/>
  <c r="BT38" i="4"/>
  <c r="AW39" i="4"/>
  <c r="BO39" i="4"/>
  <c r="AR40" i="4"/>
  <c r="BH40" i="4"/>
  <c r="BP40" i="4"/>
  <c r="BZ40" i="4"/>
  <c r="AS41" i="4"/>
  <c r="BC41" i="4"/>
  <c r="BK41" i="4"/>
  <c r="BT41" i="4"/>
  <c r="AS42" i="4"/>
  <c r="AZ42" i="4"/>
  <c r="BH42" i="4"/>
  <c r="BO42" i="4"/>
  <c r="BV42" i="4"/>
  <c r="AU43" i="4"/>
  <c r="BC43" i="4"/>
  <c r="BJ43" i="4"/>
  <c r="BQ43" i="4"/>
  <c r="BX43" i="4"/>
  <c r="AP44" i="4"/>
  <c r="AX44" i="4"/>
  <c r="BE44" i="4"/>
  <c r="BL44" i="4"/>
  <c r="BS44" i="4"/>
  <c r="BZ44" i="4"/>
  <c r="AS45" i="4"/>
  <c r="AZ45" i="4"/>
  <c r="BG45" i="4"/>
  <c r="BN45" i="4"/>
  <c r="BU45" i="4"/>
  <c r="BA25" i="3"/>
  <c r="BP19" i="4"/>
  <c r="AR21" i="4"/>
  <c r="BT24" i="4"/>
  <c r="AV26" i="4"/>
  <c r="BJ29" i="4"/>
  <c r="AU32" i="4"/>
  <c r="BZ33" i="4"/>
  <c r="BK36" i="4"/>
  <c r="AV39" i="4"/>
  <c r="BO40" i="4"/>
  <c r="AR41" i="4"/>
  <c r="BF42" i="4"/>
  <c r="BP43" i="4"/>
  <c r="BY44" i="4"/>
  <c r="AQ45" i="4"/>
  <c r="BY29" i="3"/>
  <c r="BT11" i="4"/>
  <c r="BM21" i="4"/>
  <c r="AO23" i="4"/>
  <c r="BQ26" i="4"/>
  <c r="AS28" i="4"/>
  <c r="BM32" i="4"/>
  <c r="AX35" i="4"/>
  <c r="BN39" i="4"/>
  <c r="BY40" i="4"/>
  <c r="BB41" i="4"/>
  <c r="BN42" i="4"/>
  <c r="BW43" i="4"/>
  <c r="AO44" i="4"/>
  <c r="AY45" i="4"/>
  <c r="BH12" i="4"/>
  <c r="BQ16" i="4"/>
  <c r="BG18" i="4"/>
  <c r="BK23" i="4"/>
  <c r="BN28" i="4"/>
  <c r="AZ31" i="4"/>
  <c r="BP35" i="4"/>
  <c r="BA38" i="4"/>
  <c r="BJ41" i="4"/>
  <c r="BU42" i="4"/>
  <c r="AV44" i="4"/>
  <c r="BF45" i="4"/>
  <c r="AV13" i="4"/>
  <c r="BD20" i="4"/>
  <c r="BH25" i="4"/>
  <c r="BR31" i="4"/>
  <c r="BC34" i="4"/>
  <c r="BS38" i="4"/>
  <c r="BS41" i="4"/>
  <c r="AT43" i="4"/>
  <c r="BD44" i="4"/>
  <c r="BM45" i="4"/>
  <c r="BX39" i="3"/>
  <c r="AT9" i="4"/>
  <c r="BS17" i="4"/>
  <c r="AU19" i="4"/>
  <c r="BW22" i="4"/>
  <c r="AX24" i="4"/>
  <c r="AR29" i="4"/>
  <c r="BW30" i="4"/>
  <c r="BH33" i="4"/>
  <c r="AS36" i="4"/>
  <c r="BX37" i="4"/>
  <c r="BG40" i="4"/>
  <c r="AY42" i="4"/>
  <c r="BI43" i="4"/>
  <c r="BR44" i="4"/>
  <c r="AR37" i="3"/>
  <c r="BA22" i="4"/>
  <c r="AQ40" i="4"/>
  <c r="AP33" i="4"/>
  <c r="BK44" i="4"/>
  <c r="BU34" i="4"/>
  <c r="BZ41" i="4"/>
  <c r="AT17" i="4"/>
  <c r="BE27" i="4"/>
  <c r="AR42" i="4"/>
  <c r="BT45" i="4"/>
  <c r="BF37" i="4"/>
  <c r="BZ20" i="4"/>
  <c r="BE30" i="4"/>
  <c r="BA43" i="4"/>
  <c r="J1" i="2"/>
  <c r="J1" i="3"/>
  <c r="J1" i="4"/>
  <c r="T1" i="6"/>
  <c r="T1" i="5"/>
  <c r="B4" i="5"/>
  <c r="AH4" i="5"/>
  <c r="AK5" i="5"/>
  <c r="AH6" i="5"/>
  <c r="AK7" i="5"/>
  <c r="AH8" i="5"/>
  <c r="AK9" i="5"/>
  <c r="AH10" i="5"/>
  <c r="AK11" i="5"/>
  <c r="AH12" i="5"/>
  <c r="AK13" i="5"/>
  <c r="AH14" i="5"/>
  <c r="AK15" i="5"/>
  <c r="AH16" i="5"/>
  <c r="AK17" i="5"/>
  <c r="AH18" i="5"/>
  <c r="AG20" i="5"/>
  <c r="AD21" i="5"/>
  <c r="AA22" i="5"/>
  <c r="X23" i="5"/>
  <c r="U24" i="5"/>
  <c r="R25" i="5"/>
  <c r="O26" i="5"/>
  <c r="L27" i="5"/>
  <c r="I28" i="5"/>
  <c r="F29" i="5"/>
  <c r="C30" i="5"/>
  <c r="AM30" i="5"/>
  <c r="AJ31" i="5"/>
  <c r="AG32" i="5"/>
  <c r="AD33" i="5"/>
  <c r="AA34" i="5"/>
  <c r="X35" i="5"/>
  <c r="U36" i="5"/>
  <c r="R37" i="5"/>
  <c r="O38" i="5"/>
  <c r="L39" i="5"/>
  <c r="I40" i="5"/>
  <c r="F41" i="5"/>
  <c r="W4" i="5"/>
  <c r="T5" i="5"/>
  <c r="Q6" i="5"/>
  <c r="N7" i="5"/>
  <c r="K8" i="5"/>
  <c r="H9" i="5"/>
  <c r="E10" i="5"/>
  <c r="B11" i="5"/>
  <c r="AL11" i="5"/>
  <c r="AI12" i="5"/>
  <c r="AF13" i="5"/>
  <c r="AC14" i="5"/>
  <c r="Z15" i="5"/>
  <c r="W16" i="5"/>
  <c r="T17" i="5"/>
  <c r="Q18" i="5"/>
  <c r="S19" i="5"/>
  <c r="P20" i="5"/>
  <c r="S21" i="5"/>
  <c r="P22" i="5"/>
  <c r="S23" i="5"/>
  <c r="P24" i="5"/>
  <c r="S25" i="5"/>
  <c r="P26" i="5"/>
  <c r="S27" i="5"/>
  <c r="P28" i="5"/>
  <c r="S29" i="5"/>
  <c r="P30" i="5"/>
  <c r="S31" i="5"/>
  <c r="P32" i="5"/>
  <c r="S33" i="5"/>
  <c r="P34" i="5"/>
  <c r="S35" i="5"/>
  <c r="P36" i="5"/>
  <c r="S37" i="5"/>
  <c r="F4" i="5"/>
  <c r="C5" i="5"/>
  <c r="AM5" i="5"/>
  <c r="AJ6" i="5"/>
  <c r="AG7" i="5"/>
  <c r="AD8" i="5"/>
  <c r="AA9" i="5"/>
  <c r="X10" i="5"/>
  <c r="U11" i="5"/>
  <c r="R12" i="5"/>
  <c r="O13" i="5"/>
  <c r="L14" i="5"/>
  <c r="I15" i="5"/>
  <c r="F16" i="5"/>
  <c r="C17" i="5"/>
  <c r="AM17" i="5"/>
  <c r="AJ18" i="5"/>
  <c r="AI20" i="5"/>
  <c r="AF21" i="5"/>
  <c r="AC22" i="5"/>
  <c r="Z23" i="5"/>
  <c r="W24" i="5"/>
  <c r="T25" i="5"/>
  <c r="Q26" i="5"/>
  <c r="N27" i="5"/>
  <c r="K28" i="5"/>
  <c r="H29" i="5"/>
  <c r="E30" i="5"/>
  <c r="B31" i="5"/>
  <c r="AL31" i="5"/>
  <c r="AI32" i="5"/>
  <c r="AF33" i="5"/>
  <c r="AC34" i="5"/>
  <c r="Z35" i="5"/>
  <c r="W36" i="5"/>
  <c r="T37" i="5"/>
  <c r="Q38" i="5"/>
  <c r="Y4" i="5"/>
  <c r="V5" i="5"/>
  <c r="Y6" i="5"/>
  <c r="V7" i="5"/>
  <c r="Y8" i="5"/>
  <c r="V9" i="5"/>
  <c r="Y10" i="5"/>
  <c r="V11" i="5"/>
  <c r="Y12" i="5"/>
  <c r="V13" i="5"/>
  <c r="Y14" i="5"/>
  <c r="V15" i="5"/>
  <c r="Y16" i="5"/>
  <c r="V17" i="5"/>
  <c r="Y18" i="5"/>
  <c r="X20" i="5"/>
  <c r="D4" i="5"/>
  <c r="G5" i="5"/>
  <c r="D6" i="5"/>
  <c r="G7" i="5"/>
  <c r="D8" i="5"/>
  <c r="G9" i="5"/>
  <c r="D10" i="5"/>
  <c r="G11" i="5"/>
  <c r="D12" i="5"/>
  <c r="G13" i="5"/>
  <c r="D14" i="5"/>
  <c r="G15" i="5"/>
  <c r="D16" i="5"/>
  <c r="G17" i="5"/>
  <c r="D18" i="5"/>
  <c r="C20" i="5"/>
  <c r="AM20" i="5"/>
  <c r="AJ21" i="5"/>
  <c r="AG22" i="5"/>
  <c r="AD23" i="5"/>
  <c r="AA24" i="5"/>
  <c r="X25" i="5"/>
  <c r="U26" i="5"/>
  <c r="R27" i="5"/>
  <c r="O28" i="5"/>
  <c r="L29" i="5"/>
  <c r="I30" i="5"/>
  <c r="F31" i="5"/>
  <c r="C32" i="5"/>
  <c r="AM32" i="5"/>
  <c r="AJ33" i="5"/>
  <c r="AG34" i="5"/>
  <c r="AD35" i="5"/>
  <c r="AA36" i="5"/>
  <c r="X37" i="5"/>
  <c r="U38" i="5"/>
  <c r="R39" i="5"/>
  <c r="O40" i="5"/>
  <c r="L41" i="5"/>
  <c r="AC4" i="5"/>
  <c r="Z5" i="5"/>
  <c r="W6" i="5"/>
  <c r="T7" i="5"/>
  <c r="Q8" i="5"/>
  <c r="N9" i="5"/>
  <c r="K10" i="5"/>
  <c r="H11" i="5"/>
  <c r="E12" i="5"/>
  <c r="B13" i="5"/>
  <c r="AL13" i="5"/>
  <c r="AI14" i="5"/>
  <c r="AF15" i="5"/>
  <c r="AC16" i="5"/>
  <c r="Z17" i="5"/>
  <c r="W18" i="5"/>
  <c r="Y19" i="5"/>
  <c r="V20" i="5"/>
  <c r="Y21" i="5"/>
  <c r="V22" i="5"/>
  <c r="Y23" i="5"/>
  <c r="V24" i="5"/>
  <c r="Y25" i="5"/>
  <c r="V26" i="5"/>
  <c r="Y27" i="5"/>
  <c r="V28" i="5"/>
  <c r="Y29" i="5"/>
  <c r="V30" i="5"/>
  <c r="Y31" i="5"/>
  <c r="V32" i="5"/>
  <c r="Y33" i="5"/>
  <c r="V34" i="5"/>
  <c r="Y35" i="5"/>
  <c r="V36" i="5"/>
  <c r="Y37" i="5"/>
  <c r="L4" i="5"/>
  <c r="I5" i="5"/>
  <c r="F6" i="5"/>
  <c r="C7" i="5"/>
  <c r="AM7" i="5"/>
  <c r="AJ8" i="5"/>
  <c r="AG9" i="5"/>
  <c r="AD10" i="5"/>
  <c r="AA11" i="5"/>
  <c r="X12" i="5"/>
  <c r="U13" i="5"/>
  <c r="R14" i="5"/>
  <c r="O15" i="5"/>
  <c r="L16" i="5"/>
  <c r="I17" i="5"/>
  <c r="F18" i="5"/>
  <c r="E20" i="5"/>
  <c r="B21" i="5"/>
  <c r="AL21" i="5"/>
  <c r="AI22" i="5"/>
  <c r="AF23" i="5"/>
  <c r="AC24" i="5"/>
  <c r="Z25" i="5"/>
  <c r="W26" i="5"/>
  <c r="T27" i="5"/>
  <c r="Q28" i="5"/>
  <c r="N29" i="5"/>
  <c r="K30" i="5"/>
  <c r="H31" i="5"/>
  <c r="E32" i="5"/>
  <c r="B33" i="5"/>
  <c r="AL33" i="5"/>
  <c r="AI34" i="5"/>
  <c r="AF35" i="5"/>
  <c r="AC36" i="5"/>
  <c r="Z37" i="5"/>
  <c r="W38" i="5"/>
  <c r="AE4" i="5"/>
  <c r="AB5" i="5"/>
  <c r="AE6" i="5"/>
  <c r="AB7" i="5"/>
  <c r="AE8" i="5"/>
  <c r="AB9" i="5"/>
  <c r="AE10" i="5"/>
  <c r="AB11" i="5"/>
  <c r="AE12" i="5"/>
  <c r="AB13" i="5"/>
  <c r="AE14" i="5"/>
  <c r="AB15" i="5"/>
  <c r="AE16" i="5"/>
  <c r="AB17" i="5"/>
  <c r="AE18" i="5"/>
  <c r="AD20" i="5"/>
  <c r="J4" i="5"/>
  <c r="M5" i="5"/>
  <c r="J6" i="5"/>
  <c r="M7" i="5"/>
  <c r="J8" i="5"/>
  <c r="M9" i="5"/>
  <c r="J10" i="5"/>
  <c r="M11" i="5"/>
  <c r="J12" i="5"/>
  <c r="M13" i="5"/>
  <c r="J14" i="5"/>
  <c r="M15" i="5"/>
  <c r="J16" i="5"/>
  <c r="M17" i="5"/>
  <c r="J18" i="5"/>
  <c r="I20" i="5"/>
  <c r="F21" i="5"/>
  <c r="C22" i="5"/>
  <c r="AM22" i="5"/>
  <c r="AJ23" i="5"/>
  <c r="AG24" i="5"/>
  <c r="AD25" i="5"/>
  <c r="AA26" i="5"/>
  <c r="X27" i="5"/>
  <c r="U28" i="5"/>
  <c r="R29" i="5"/>
  <c r="O30" i="5"/>
  <c r="L31" i="5"/>
  <c r="I32" i="5"/>
  <c r="F33" i="5"/>
  <c r="C34" i="5"/>
  <c r="AM34" i="5"/>
  <c r="AJ35" i="5"/>
  <c r="AG36" i="5"/>
  <c r="AD37" i="5"/>
  <c r="AA38" i="5"/>
  <c r="X39" i="5"/>
  <c r="U40" i="5"/>
  <c r="R41" i="5"/>
  <c r="AI4" i="5"/>
  <c r="AF5" i="5"/>
  <c r="AC6" i="5"/>
  <c r="Z7" i="5"/>
  <c r="W8" i="5"/>
  <c r="T9" i="5"/>
  <c r="Q10" i="5"/>
  <c r="N11" i="5"/>
  <c r="K12" i="5"/>
  <c r="H13" i="5"/>
  <c r="E14" i="5"/>
  <c r="B15" i="5"/>
  <c r="AL15" i="5"/>
  <c r="AI16" i="5"/>
  <c r="AF17" i="5"/>
  <c r="AC18" i="5"/>
  <c r="AE19" i="5"/>
  <c r="AB20" i="5"/>
  <c r="AE21" i="5"/>
  <c r="AB22" i="5"/>
  <c r="AE23" i="5"/>
  <c r="AB24" i="5"/>
  <c r="AE25" i="5"/>
  <c r="AB26" i="5"/>
  <c r="AE27" i="5"/>
  <c r="AB28" i="5"/>
  <c r="AE29" i="5"/>
  <c r="AB30" i="5"/>
  <c r="AE31" i="5"/>
  <c r="AB32" i="5"/>
  <c r="AE33" i="5"/>
  <c r="AB34" i="5"/>
  <c r="AE35" i="5"/>
  <c r="AB36" i="5"/>
  <c r="AE37" i="5"/>
  <c r="R4" i="5"/>
  <c r="O5" i="5"/>
  <c r="L6" i="5"/>
  <c r="I7" i="5"/>
  <c r="F8" i="5"/>
  <c r="C9" i="5"/>
  <c r="AM9" i="5"/>
  <c r="AJ10" i="5"/>
  <c r="AG11" i="5"/>
  <c r="AD12" i="5"/>
  <c r="AA13" i="5"/>
  <c r="X14" i="5"/>
  <c r="U15" i="5"/>
  <c r="R16" i="5"/>
  <c r="O17" i="5"/>
  <c r="L18" i="5"/>
  <c r="K20" i="5"/>
  <c r="H21" i="5"/>
  <c r="E22" i="5"/>
  <c r="B23" i="5"/>
  <c r="AL23" i="5"/>
  <c r="AI24" i="5"/>
  <c r="AF25" i="5"/>
  <c r="AC26" i="5"/>
  <c r="Z27" i="5"/>
  <c r="W28" i="5"/>
  <c r="T29" i="5"/>
  <c r="Q30" i="5"/>
  <c r="N31" i="5"/>
  <c r="K32" i="5"/>
  <c r="H33" i="5"/>
  <c r="E34" i="5"/>
  <c r="B35" i="5"/>
  <c r="AL35" i="5"/>
  <c r="AI36" i="5"/>
  <c r="AF37" i="5"/>
  <c r="AC38" i="5"/>
  <c r="AK4" i="5"/>
  <c r="AH5" i="5"/>
  <c r="AK6" i="5"/>
  <c r="AH7" i="5"/>
  <c r="AK8" i="5"/>
  <c r="AH9" i="5"/>
  <c r="AK10" i="5"/>
  <c r="AH11" i="5"/>
  <c r="AK12" i="5"/>
  <c r="AH13" i="5"/>
  <c r="AK14" i="5"/>
  <c r="AH15" i="5"/>
  <c r="AK16" i="5"/>
  <c r="AH17" i="5"/>
  <c r="AK18" i="5"/>
  <c r="P4" i="5"/>
  <c r="S5" i="5"/>
  <c r="P6" i="5"/>
  <c r="S7" i="5"/>
  <c r="P8" i="5"/>
  <c r="S9" i="5"/>
  <c r="P10" i="5"/>
  <c r="S11" i="5"/>
  <c r="P12" i="5"/>
  <c r="S13" i="5"/>
  <c r="P14" i="5"/>
  <c r="S15" i="5"/>
  <c r="P16" i="5"/>
  <c r="S17" i="5"/>
  <c r="P18" i="5"/>
  <c r="O20" i="5"/>
  <c r="L21" i="5"/>
  <c r="I22" i="5"/>
  <c r="F23" i="5"/>
  <c r="C24" i="5"/>
  <c r="AM24" i="5"/>
  <c r="AJ25" i="5"/>
  <c r="AG26" i="5"/>
  <c r="AD27" i="5"/>
  <c r="AA28" i="5"/>
  <c r="X29" i="5"/>
  <c r="U30" i="5"/>
  <c r="R31" i="5"/>
  <c r="O32" i="5"/>
  <c r="L33" i="5"/>
  <c r="I34" i="5"/>
  <c r="F35" i="5"/>
  <c r="C36" i="5"/>
  <c r="AM36" i="5"/>
  <c r="AJ37" i="5"/>
  <c r="AG38" i="5"/>
  <c r="AD39" i="5"/>
  <c r="AA40" i="5"/>
  <c r="E4" i="5"/>
  <c r="B5" i="5"/>
  <c r="AL5" i="5"/>
  <c r="AI6" i="5"/>
  <c r="AF7" i="5"/>
  <c r="AC8" i="5"/>
  <c r="Z9" i="5"/>
  <c r="W10" i="5"/>
  <c r="T11" i="5"/>
  <c r="Q12" i="5"/>
  <c r="N13" i="5"/>
  <c r="K14" i="5"/>
  <c r="H15" i="5"/>
  <c r="E16" i="5"/>
  <c r="B17" i="5"/>
  <c r="AL17" i="5"/>
  <c r="AI18" i="5"/>
  <c r="AK19" i="5"/>
  <c r="AH20" i="5"/>
  <c r="AK21" i="5"/>
  <c r="AH22" i="5"/>
  <c r="AK23" i="5"/>
  <c r="AH24" i="5"/>
  <c r="AK25" i="5"/>
  <c r="AH26" i="5"/>
  <c r="AK27" i="5"/>
  <c r="AH28" i="5"/>
  <c r="AK29" i="5"/>
  <c r="AH30" i="5"/>
  <c r="AK31" i="5"/>
  <c r="AH32" i="5"/>
  <c r="AK33" i="5"/>
  <c r="AH34" i="5"/>
  <c r="AK35" i="5"/>
  <c r="AH36" i="5"/>
  <c r="AK37" i="5"/>
  <c r="X4" i="5"/>
  <c r="U5" i="5"/>
  <c r="R6" i="5"/>
  <c r="O7" i="5"/>
  <c r="L8" i="5"/>
  <c r="I9" i="5"/>
  <c r="F10" i="5"/>
  <c r="C11" i="5"/>
  <c r="AM11" i="5"/>
  <c r="AJ12" i="5"/>
  <c r="AG13" i="5"/>
  <c r="AD14" i="5"/>
  <c r="AA15" i="5"/>
  <c r="X16" i="5"/>
  <c r="U17" i="5"/>
  <c r="R18" i="5"/>
  <c r="Q20" i="5"/>
  <c r="N21" i="5"/>
  <c r="K22" i="5"/>
  <c r="H23" i="5"/>
  <c r="E24" i="5"/>
  <c r="B25" i="5"/>
  <c r="AL25" i="5"/>
  <c r="AI26" i="5"/>
  <c r="AF27" i="5"/>
  <c r="AC28" i="5"/>
  <c r="Z29" i="5"/>
  <c r="W30" i="5"/>
  <c r="T31" i="5"/>
  <c r="Q32" i="5"/>
  <c r="N33" i="5"/>
  <c r="K34" i="5"/>
  <c r="H35" i="5"/>
  <c r="E36" i="5"/>
  <c r="B37" i="5"/>
  <c r="AL37" i="5"/>
  <c r="G4" i="5"/>
  <c r="D5" i="5"/>
  <c r="G6" i="5"/>
  <c r="D7" i="5"/>
  <c r="G8" i="5"/>
  <c r="D9" i="5"/>
  <c r="G10" i="5"/>
  <c r="D11" i="5"/>
  <c r="G12" i="5"/>
  <c r="D13" i="5"/>
  <c r="G14" i="5"/>
  <c r="D15" i="5"/>
  <c r="G16" i="5"/>
  <c r="D17" i="5"/>
  <c r="G18" i="5"/>
  <c r="F20" i="5"/>
  <c r="C21" i="5"/>
  <c r="AB4" i="5"/>
  <c r="AE5" i="5"/>
  <c r="AB6" i="5"/>
  <c r="AE7" i="5"/>
  <c r="AB8" i="5"/>
  <c r="AE9" i="5"/>
  <c r="AB10" i="5"/>
  <c r="AE11" i="5"/>
  <c r="AB12" i="5"/>
  <c r="AE13" i="5"/>
  <c r="AB14" i="5"/>
  <c r="AE15" i="5"/>
  <c r="AB16" i="5"/>
  <c r="AE17" i="5"/>
  <c r="AB18" i="5"/>
  <c r="AA20" i="5"/>
  <c r="X21" i="5"/>
  <c r="U22" i="5"/>
  <c r="R23" i="5"/>
  <c r="O24" i="5"/>
  <c r="L25" i="5"/>
  <c r="I26" i="5"/>
  <c r="F27" i="5"/>
  <c r="C28" i="5"/>
  <c r="AM28" i="5"/>
  <c r="AJ29" i="5"/>
  <c r="AG30" i="5"/>
  <c r="AD31" i="5"/>
  <c r="AA32" i="5"/>
  <c r="X33" i="5"/>
  <c r="U34" i="5"/>
  <c r="R35" i="5"/>
  <c r="O36" i="5"/>
  <c r="L37" i="5"/>
  <c r="I38" i="5"/>
  <c r="F39" i="5"/>
  <c r="C40" i="5"/>
  <c r="AM40" i="5"/>
  <c r="Q4" i="5"/>
  <c r="N5" i="5"/>
  <c r="K6" i="5"/>
  <c r="H7" i="5"/>
  <c r="E8" i="5"/>
  <c r="B9" i="5"/>
  <c r="AL9" i="5"/>
  <c r="AI10" i="5"/>
  <c r="AF11" i="5"/>
  <c r="AC12" i="5"/>
  <c r="Z13" i="5"/>
  <c r="W14" i="5"/>
  <c r="T15" i="5"/>
  <c r="Q16" i="5"/>
  <c r="N17" i="5"/>
  <c r="K18" i="5"/>
  <c r="M19" i="5"/>
  <c r="J20" i="5"/>
  <c r="M21" i="5"/>
  <c r="J22" i="5"/>
  <c r="M23" i="5"/>
  <c r="J24" i="5"/>
  <c r="M25" i="5"/>
  <c r="J26" i="5"/>
  <c r="M27" i="5"/>
  <c r="J28" i="5"/>
  <c r="M29" i="5"/>
  <c r="J30" i="5"/>
  <c r="M31" i="5"/>
  <c r="J32" i="5"/>
  <c r="M33" i="5"/>
  <c r="J34" i="5"/>
  <c r="M35" i="5"/>
  <c r="J36" i="5"/>
  <c r="M37" i="5"/>
  <c r="J38" i="5"/>
  <c r="AJ4" i="5"/>
  <c r="AG5" i="5"/>
  <c r="AD6" i="5"/>
  <c r="AA7" i="5"/>
  <c r="X8" i="5"/>
  <c r="U9" i="5"/>
  <c r="R10" i="5"/>
  <c r="O11" i="5"/>
  <c r="L12" i="5"/>
  <c r="I13" i="5"/>
  <c r="F14" i="5"/>
  <c r="C15" i="5"/>
  <c r="AM15" i="5"/>
  <c r="AJ16" i="5"/>
  <c r="AG17" i="5"/>
  <c r="AD18" i="5"/>
  <c r="AC20" i="5"/>
  <c r="Z21" i="5"/>
  <c r="W22" i="5"/>
  <c r="T23" i="5"/>
  <c r="Q24" i="5"/>
  <c r="N25" i="5"/>
  <c r="K26" i="5"/>
  <c r="H27" i="5"/>
  <c r="E28" i="5"/>
  <c r="B29" i="5"/>
  <c r="AL29" i="5"/>
  <c r="AI30" i="5"/>
  <c r="AF31" i="5"/>
  <c r="AC32" i="5"/>
  <c r="Z33" i="5"/>
  <c r="W34" i="5"/>
  <c r="T35" i="5"/>
  <c r="Q36" i="5"/>
  <c r="N37" i="5"/>
  <c r="K38" i="5"/>
  <c r="S4" i="5"/>
  <c r="P5" i="5"/>
  <c r="S6" i="5"/>
  <c r="P7" i="5"/>
  <c r="S8" i="5"/>
  <c r="P9" i="5"/>
  <c r="S10" i="5"/>
  <c r="P11" i="5"/>
  <c r="S12" i="5"/>
  <c r="P13" i="5"/>
  <c r="S14" i="5"/>
  <c r="P15" i="5"/>
  <c r="S16" i="5"/>
  <c r="P17" i="5"/>
  <c r="S18" i="5"/>
  <c r="R20" i="5"/>
  <c r="V8" i="5"/>
  <c r="V14" i="5"/>
  <c r="R21" i="5"/>
  <c r="AM26" i="5"/>
  <c r="U32" i="5"/>
  <c r="C38" i="5"/>
  <c r="E6" i="5"/>
  <c r="Z11" i="5"/>
  <c r="H17" i="5"/>
  <c r="G23" i="5"/>
  <c r="G29" i="5"/>
  <c r="G35" i="5"/>
  <c r="X6" i="5"/>
  <c r="F12" i="5"/>
  <c r="AA17" i="5"/>
  <c r="K24" i="5"/>
  <c r="AF29" i="5"/>
  <c r="N35" i="5"/>
  <c r="M6" i="5"/>
  <c r="M12" i="5"/>
  <c r="M18" i="5"/>
  <c r="AA21" i="5"/>
  <c r="X22" i="5"/>
  <c r="U23" i="5"/>
  <c r="R24" i="5"/>
  <c r="O25" i="5"/>
  <c r="L26" i="5"/>
  <c r="I27" i="5"/>
  <c r="F28" i="5"/>
  <c r="C29" i="5"/>
  <c r="AM29" i="5"/>
  <c r="AJ30" i="5"/>
  <c r="AG31" i="5"/>
  <c r="AD32" i="5"/>
  <c r="AA33" i="5"/>
  <c r="X34" i="5"/>
  <c r="U35" i="5"/>
  <c r="R36" i="5"/>
  <c r="O37" i="5"/>
  <c r="L38" i="5"/>
  <c r="I39" i="5"/>
  <c r="F40" i="5"/>
  <c r="C41" i="5"/>
  <c r="AM41" i="5"/>
  <c r="AJ42" i="5"/>
  <c r="O4" i="5"/>
  <c r="L5" i="5"/>
  <c r="I6" i="5"/>
  <c r="F7" i="5"/>
  <c r="C8" i="5"/>
  <c r="AM8" i="5"/>
  <c r="AJ9" i="5"/>
  <c r="AG10" i="5"/>
  <c r="AD11" i="5"/>
  <c r="AI7" i="5"/>
  <c r="AA12" i="5"/>
  <c r="R15" i="5"/>
  <c r="I18" i="5"/>
  <c r="P21" i="5"/>
  <c r="G24" i="5"/>
  <c r="P27" i="5"/>
  <c r="G30" i="5"/>
  <c r="P33" i="5"/>
  <c r="G36" i="5"/>
  <c r="AL38" i="5"/>
  <c r="N40" i="5"/>
  <c r="AB41" i="5"/>
  <c r="AF42" i="5"/>
  <c r="AG43" i="5"/>
  <c r="AD44" i="5"/>
  <c r="AA45" i="5"/>
  <c r="X46" i="5"/>
  <c r="U47" i="5"/>
  <c r="R48" i="5"/>
  <c r="O49" i="5"/>
  <c r="L50" i="5"/>
  <c r="I51" i="5"/>
  <c r="F52" i="5"/>
  <c r="C53" i="5"/>
  <c r="AM53" i="5"/>
  <c r="AJ54" i="5"/>
  <c r="AG55" i="5"/>
  <c r="AD56" i="5"/>
  <c r="AA57" i="5"/>
  <c r="X58" i="5"/>
  <c r="U59" i="5"/>
  <c r="R60" i="5"/>
  <c r="O61" i="5"/>
  <c r="L62" i="5"/>
  <c r="I63" i="5"/>
  <c r="F64" i="5"/>
  <c r="C65" i="5"/>
  <c r="AM65" i="5"/>
  <c r="AJ66" i="5"/>
  <c r="AG67" i="5"/>
  <c r="AA74" i="5"/>
  <c r="X75" i="5"/>
  <c r="U76" i="5"/>
  <c r="R77" i="5"/>
  <c r="O78" i="5"/>
  <c r="L79" i="5"/>
  <c r="I80" i="5"/>
  <c r="F81" i="5"/>
  <c r="C82" i="5"/>
  <c r="AM82" i="5"/>
  <c r="AJ83" i="5"/>
  <c r="AG84" i="5"/>
  <c r="AD85" i="5"/>
  <c r="AA86" i="5"/>
  <c r="X87" i="5"/>
  <c r="U88" i="5"/>
  <c r="R89" i="5"/>
  <c r="O90" i="5"/>
  <c r="L91" i="5"/>
  <c r="I92" i="5"/>
  <c r="F93" i="5"/>
  <c r="C94" i="5"/>
  <c r="AM94" i="5"/>
  <c r="AJ95" i="5"/>
  <c r="AG96" i="5"/>
  <c r="AD97" i="5"/>
  <c r="AA98" i="5"/>
  <c r="X99" i="5"/>
  <c r="U100" i="5"/>
  <c r="R101" i="5"/>
  <c r="E7" i="5"/>
  <c r="N12" i="5"/>
  <c r="Y9" i="5"/>
  <c r="Y15" i="5"/>
  <c r="O22" i="5"/>
  <c r="AJ27" i="5"/>
  <c r="R33" i="5"/>
  <c r="AM38" i="5"/>
  <c r="B7" i="5"/>
  <c r="W12" i="5"/>
  <c r="E18" i="5"/>
  <c r="D24" i="5"/>
  <c r="D30" i="5"/>
  <c r="D36" i="5"/>
  <c r="U7" i="5"/>
  <c r="C13" i="5"/>
  <c r="X18" i="5"/>
  <c r="H25" i="5"/>
  <c r="AC30" i="5"/>
  <c r="K36" i="5"/>
  <c r="J7" i="5"/>
  <c r="J13" i="5"/>
  <c r="L20" i="5"/>
  <c r="AG21" i="5"/>
  <c r="AD22" i="5"/>
  <c r="AA23" i="5"/>
  <c r="X24" i="5"/>
  <c r="U25" i="5"/>
  <c r="R26" i="5"/>
  <c r="O27" i="5"/>
  <c r="L28" i="5"/>
  <c r="I29" i="5"/>
  <c r="F30" i="5"/>
  <c r="C31" i="5"/>
  <c r="AM31" i="5"/>
  <c r="AJ32" i="5"/>
  <c r="AG33" i="5"/>
  <c r="AD34" i="5"/>
  <c r="AA35" i="5"/>
  <c r="X36" i="5"/>
  <c r="U37" i="5"/>
  <c r="R38" i="5"/>
  <c r="O39" i="5"/>
  <c r="L40" i="5"/>
  <c r="I41" i="5"/>
  <c r="F42" i="5"/>
  <c r="C43" i="5"/>
  <c r="U4" i="5"/>
  <c r="R5" i="5"/>
  <c r="O6" i="5"/>
  <c r="L7" i="5"/>
  <c r="I8" i="5"/>
  <c r="F9" i="5"/>
  <c r="C10" i="5"/>
  <c r="AM10" i="5"/>
  <c r="AJ11" i="5"/>
  <c r="AF8" i="5"/>
  <c r="F13" i="5"/>
  <c r="AJ15" i="5"/>
  <c r="AA18" i="5"/>
  <c r="AH21" i="5"/>
  <c r="Y24" i="5"/>
  <c r="AH27" i="5"/>
  <c r="Y30" i="5"/>
  <c r="AH33" i="5"/>
  <c r="Y36" i="5"/>
  <c r="H39" i="5"/>
  <c r="W40" i="5"/>
  <c r="AI41" i="5"/>
  <c r="AM42" i="5"/>
  <c r="AM43" i="5"/>
  <c r="AJ44" i="5"/>
  <c r="AG45" i="5"/>
  <c r="AD46" i="5"/>
  <c r="AA47" i="5"/>
  <c r="X48" i="5"/>
  <c r="U49" i="5"/>
  <c r="R50" i="5"/>
  <c r="O51" i="5"/>
  <c r="L52" i="5"/>
  <c r="I53" i="5"/>
  <c r="F54" i="5"/>
  <c r="C55" i="5"/>
  <c r="AM55" i="5"/>
  <c r="AJ56" i="5"/>
  <c r="AG57" i="5"/>
  <c r="AD58" i="5"/>
  <c r="AA59" i="5"/>
  <c r="X60" i="5"/>
  <c r="U61" i="5"/>
  <c r="R62" i="5"/>
  <c r="O63" i="5"/>
  <c r="L64" i="5"/>
  <c r="I65" i="5"/>
  <c r="F66" i="5"/>
  <c r="C67" i="5"/>
  <c r="AM67" i="5"/>
  <c r="AG74" i="5"/>
  <c r="AD75" i="5"/>
  <c r="AA76" i="5"/>
  <c r="X77" i="5"/>
  <c r="U78" i="5"/>
  <c r="R79" i="5"/>
  <c r="O80" i="5"/>
  <c r="L81" i="5"/>
  <c r="I82" i="5"/>
  <c r="F83" i="5"/>
  <c r="C84" i="5"/>
  <c r="AM84" i="5"/>
  <c r="AJ85" i="5"/>
  <c r="AG86" i="5"/>
  <c r="AD87" i="5"/>
  <c r="AA88" i="5"/>
  <c r="X89" i="5"/>
  <c r="U90" i="5"/>
  <c r="R91" i="5"/>
  <c r="O92" i="5"/>
  <c r="L93" i="5"/>
  <c r="I94" i="5"/>
  <c r="F95" i="5"/>
  <c r="C96" i="5"/>
  <c r="AM96" i="5"/>
  <c r="AJ97" i="5"/>
  <c r="AG98" i="5"/>
  <c r="AD99" i="5"/>
  <c r="AA100" i="5"/>
  <c r="X101" i="5"/>
  <c r="B8" i="5"/>
  <c r="AF12" i="5"/>
  <c r="V4" i="5"/>
  <c r="V10" i="5"/>
  <c r="V16" i="5"/>
  <c r="L23" i="5"/>
  <c r="AG28" i="5"/>
  <c r="O34" i="5"/>
  <c r="AJ39" i="5"/>
  <c r="AL7" i="5"/>
  <c r="T13" i="5"/>
  <c r="G19" i="5"/>
  <c r="G25" i="5"/>
  <c r="G31" i="5"/>
  <c r="G37" i="5"/>
  <c r="R8" i="5"/>
  <c r="AM13" i="5"/>
  <c r="W20" i="5"/>
  <c r="E26" i="5"/>
  <c r="Z31" i="5"/>
  <c r="H37" i="5"/>
  <c r="M8" i="5"/>
  <c r="M14" i="5"/>
  <c r="AJ20" i="5"/>
  <c r="AM21" i="5"/>
  <c r="AJ22" i="5"/>
  <c r="AG23" i="5"/>
  <c r="AD24" i="5"/>
  <c r="AA25" i="5"/>
  <c r="X26" i="5"/>
  <c r="U27" i="5"/>
  <c r="R28" i="5"/>
  <c r="O29" i="5"/>
  <c r="L30" i="5"/>
  <c r="I31" i="5"/>
  <c r="F32" i="5"/>
  <c r="C33" i="5"/>
  <c r="AM33" i="5"/>
  <c r="AJ34" i="5"/>
  <c r="AG35" i="5"/>
  <c r="AD36" i="5"/>
  <c r="AA37" i="5"/>
  <c r="X38" i="5"/>
  <c r="U39" i="5"/>
  <c r="R40" i="5"/>
  <c r="O41" i="5"/>
  <c r="L42" i="5"/>
  <c r="I43" i="5"/>
  <c r="AA4" i="5"/>
  <c r="X5" i="5"/>
  <c r="U6" i="5"/>
  <c r="R7" i="5"/>
  <c r="O8" i="5"/>
  <c r="L9" i="5"/>
  <c r="I10" i="5"/>
  <c r="F11" i="5"/>
  <c r="H4" i="5"/>
  <c r="AC9" i="5"/>
  <c r="X13" i="5"/>
  <c r="O16" i="5"/>
  <c r="D19" i="5"/>
  <c r="M22" i="5"/>
  <c r="D25" i="5"/>
  <c r="M28" i="5"/>
  <c r="D31" i="5"/>
  <c r="M34" i="5"/>
  <c r="D37" i="5"/>
  <c r="Q39" i="5"/>
  <c r="AF40" i="5"/>
  <c r="C42" i="5"/>
  <c r="G43" i="5"/>
  <c r="F44" i="5"/>
  <c r="C45" i="5"/>
  <c r="AM45" i="5"/>
  <c r="AJ46" i="5"/>
  <c r="AG47" i="5"/>
  <c r="AD48" i="5"/>
  <c r="AA49" i="5"/>
  <c r="X50" i="5"/>
  <c r="U51" i="5"/>
  <c r="R52" i="5"/>
  <c r="O53" i="5"/>
  <c r="L54" i="5"/>
  <c r="I55" i="5"/>
  <c r="F56" i="5"/>
  <c r="C57" i="5"/>
  <c r="AM57" i="5"/>
  <c r="AJ58" i="5"/>
  <c r="AG59" i="5"/>
  <c r="AD60" i="5"/>
  <c r="AA61" i="5"/>
  <c r="X62" i="5"/>
  <c r="U63" i="5"/>
  <c r="R64" i="5"/>
  <c r="O65" i="5"/>
  <c r="L66" i="5"/>
  <c r="I67" i="5"/>
  <c r="C74" i="5"/>
  <c r="AM74" i="5"/>
  <c r="AJ75" i="5"/>
  <c r="AG76" i="5"/>
  <c r="AD77" i="5"/>
  <c r="AA78" i="5"/>
  <c r="X79" i="5"/>
  <c r="U80" i="5"/>
  <c r="R81" i="5"/>
  <c r="O82" i="5"/>
  <c r="L83" i="5"/>
  <c r="I84" i="5"/>
  <c r="F85" i="5"/>
  <c r="C86" i="5"/>
  <c r="AM86" i="5"/>
  <c r="AJ87" i="5"/>
  <c r="AG88" i="5"/>
  <c r="AD89" i="5"/>
  <c r="AA90" i="5"/>
  <c r="X91" i="5"/>
  <c r="U92" i="5"/>
  <c r="R93" i="5"/>
  <c r="O94" i="5"/>
  <c r="L95" i="5"/>
  <c r="I96" i="5"/>
  <c r="F97" i="5"/>
  <c r="C98" i="5"/>
  <c r="AM98" i="5"/>
  <c r="AJ99" i="5"/>
  <c r="AG100" i="5"/>
  <c r="AD101" i="5"/>
  <c r="AL8" i="5"/>
  <c r="Y5" i="5"/>
  <c r="Y11" i="5"/>
  <c r="Y17" i="5"/>
  <c r="I24" i="5"/>
  <c r="AD29" i="5"/>
  <c r="L35" i="5"/>
  <c r="AG40" i="5"/>
  <c r="AI8" i="5"/>
  <c r="Q14" i="5"/>
  <c r="D20" i="5"/>
  <c r="D26" i="5"/>
  <c r="D32" i="5"/>
  <c r="D38" i="5"/>
  <c r="O9" i="5"/>
  <c r="AJ14" i="5"/>
  <c r="T21" i="5"/>
  <c r="B27" i="5"/>
  <c r="W32" i="5"/>
  <c r="E38" i="5"/>
  <c r="J9" i="5"/>
  <c r="J15" i="5"/>
  <c r="I21" i="5"/>
  <c r="F22" i="5"/>
  <c r="C23" i="5"/>
  <c r="AM23" i="5"/>
  <c r="AJ24" i="5"/>
  <c r="AG25" i="5"/>
  <c r="AD26" i="5"/>
  <c r="AA27" i="5"/>
  <c r="X28" i="5"/>
  <c r="U29" i="5"/>
  <c r="R30" i="5"/>
  <c r="O31" i="5"/>
  <c r="L32" i="5"/>
  <c r="I33" i="5"/>
  <c r="F34" i="5"/>
  <c r="C35" i="5"/>
  <c r="AM35" i="5"/>
  <c r="AJ36" i="5"/>
  <c r="AG37" i="5"/>
  <c r="AD38" i="5"/>
  <c r="AA39" i="5"/>
  <c r="X40" i="5"/>
  <c r="U41" i="5"/>
  <c r="R42" i="5"/>
  <c r="O43" i="5"/>
  <c r="AG4" i="5"/>
  <c r="AD5" i="5"/>
  <c r="AA6" i="5"/>
  <c r="X7" i="5"/>
  <c r="U8" i="5"/>
  <c r="R9" i="5"/>
  <c r="O10" i="5"/>
  <c r="L11" i="5"/>
  <c r="E5" i="5"/>
  <c r="Z10" i="5"/>
  <c r="C14" i="5"/>
  <c r="AG16" i="5"/>
  <c r="V19" i="5"/>
  <c r="AE22" i="5"/>
  <c r="V25" i="5"/>
  <c r="AE28" i="5"/>
  <c r="V31" i="5"/>
  <c r="AE34" i="5"/>
  <c r="V37" i="5"/>
  <c r="Z39" i="5"/>
  <c r="B41" i="5"/>
  <c r="J42" i="5"/>
  <c r="N43" i="5"/>
  <c r="L44" i="5"/>
  <c r="I45" i="5"/>
  <c r="F46" i="5"/>
  <c r="C47" i="5"/>
  <c r="AM47" i="5"/>
  <c r="AJ48" i="5"/>
  <c r="AG49" i="5"/>
  <c r="AD50" i="5"/>
  <c r="AA51" i="5"/>
  <c r="X52" i="5"/>
  <c r="U53" i="5"/>
  <c r="R54" i="5"/>
  <c r="O55" i="5"/>
  <c r="L56" i="5"/>
  <c r="I57" i="5"/>
  <c r="F58" i="5"/>
  <c r="C59" i="5"/>
  <c r="AM59" i="5"/>
  <c r="AJ60" i="5"/>
  <c r="AG61" i="5"/>
  <c r="AD62" i="5"/>
  <c r="AA63" i="5"/>
  <c r="X64" i="5"/>
  <c r="U65" i="5"/>
  <c r="R66" i="5"/>
  <c r="O67" i="5"/>
  <c r="I74" i="5"/>
  <c r="F75" i="5"/>
  <c r="C76" i="5"/>
  <c r="AM76" i="5"/>
  <c r="AJ77" i="5"/>
  <c r="AG78" i="5"/>
  <c r="AD79" i="5"/>
  <c r="AA80" i="5"/>
  <c r="X81" i="5"/>
  <c r="U82" i="5"/>
  <c r="R83" i="5"/>
  <c r="O84" i="5"/>
  <c r="L85" i="5"/>
  <c r="I86" i="5"/>
  <c r="F87" i="5"/>
  <c r="C88" i="5"/>
  <c r="AM88" i="5"/>
  <c r="AJ89" i="5"/>
  <c r="AG90" i="5"/>
  <c r="AD91" i="5"/>
  <c r="AA92" i="5"/>
  <c r="X93" i="5"/>
  <c r="U94" i="5"/>
  <c r="R95" i="5"/>
  <c r="O96" i="5"/>
  <c r="L97" i="5"/>
  <c r="I98" i="5"/>
  <c r="F99" i="5"/>
  <c r="C100" i="5"/>
  <c r="AM100" i="5"/>
  <c r="N4" i="5"/>
  <c r="AI9" i="5"/>
  <c r="Y7" i="5"/>
  <c r="Y13" i="5"/>
  <c r="U20" i="5"/>
  <c r="C26" i="5"/>
  <c r="X31" i="5"/>
  <c r="F37" i="5"/>
  <c r="H5" i="5"/>
  <c r="AC10" i="5"/>
  <c r="K16" i="5"/>
  <c r="D22" i="5"/>
  <c r="D28" i="5"/>
  <c r="D34" i="5"/>
  <c r="AA5" i="5"/>
  <c r="I11" i="5"/>
  <c r="AD16" i="5"/>
  <c r="N23" i="5"/>
  <c r="AI28" i="5"/>
  <c r="Q34" i="5"/>
  <c r="J5" i="5"/>
  <c r="J11" i="5"/>
  <c r="J17" i="5"/>
  <c r="U21" i="5"/>
  <c r="R22" i="5"/>
  <c r="O23" i="5"/>
  <c r="L24" i="5"/>
  <c r="I25" i="5"/>
  <c r="F26" i="5"/>
  <c r="C27" i="5"/>
  <c r="AM27" i="5"/>
  <c r="AJ28" i="5"/>
  <c r="AG29" i="5"/>
  <c r="AD30" i="5"/>
  <c r="AA31" i="5"/>
  <c r="X32" i="5"/>
  <c r="U33" i="5"/>
  <c r="R34" i="5"/>
  <c r="O35" i="5"/>
  <c r="L36" i="5"/>
  <c r="I37" i="5"/>
  <c r="F38" i="5"/>
  <c r="C39" i="5"/>
  <c r="AM39" i="5"/>
  <c r="AJ40" i="5"/>
  <c r="AG41" i="5"/>
  <c r="AD42" i="5"/>
  <c r="I4" i="5"/>
  <c r="F5" i="5"/>
  <c r="C6" i="5"/>
  <c r="AM6" i="5"/>
  <c r="AJ7" i="5"/>
  <c r="AG8" i="5"/>
  <c r="AD9" i="5"/>
  <c r="AA10" i="5"/>
  <c r="X11" i="5"/>
  <c r="AL6" i="5"/>
  <c r="I12" i="5"/>
  <c r="AM14" i="5"/>
  <c r="AD17" i="5"/>
  <c r="AK20" i="5"/>
  <c r="AB23" i="5"/>
  <c r="AK26" i="5"/>
  <c r="AB29" i="5"/>
  <c r="AK32" i="5"/>
  <c r="AB35" i="5"/>
  <c r="AB38" i="5"/>
  <c r="E40" i="5"/>
  <c r="T41" i="5"/>
  <c r="Y42" i="5"/>
  <c r="AA43" i="5"/>
  <c r="X44" i="5"/>
  <c r="U45" i="5"/>
  <c r="R46" i="5"/>
  <c r="O47" i="5"/>
  <c r="L48" i="5"/>
  <c r="I49" i="5"/>
  <c r="F50" i="5"/>
  <c r="C51" i="5"/>
  <c r="AM51" i="5"/>
  <c r="AJ52" i="5"/>
  <c r="AG53" i="5"/>
  <c r="AD54" i="5"/>
  <c r="AA55" i="5"/>
  <c r="X56" i="5"/>
  <c r="U57" i="5"/>
  <c r="R58" i="5"/>
  <c r="O59" i="5"/>
  <c r="L60" i="5"/>
  <c r="I61" i="5"/>
  <c r="F62" i="5"/>
  <c r="C63" i="5"/>
  <c r="AM63" i="5"/>
  <c r="AJ64" i="5"/>
  <c r="AG65" i="5"/>
  <c r="AD66" i="5"/>
  <c r="AA67" i="5"/>
  <c r="U74" i="5"/>
  <c r="R75" i="5"/>
  <c r="O76" i="5"/>
  <c r="L77" i="5"/>
  <c r="I78" i="5"/>
  <c r="F79" i="5"/>
  <c r="C80" i="5"/>
  <c r="AM80" i="5"/>
  <c r="AJ81" i="5"/>
  <c r="AG82" i="5"/>
  <c r="AD83" i="5"/>
  <c r="AA84" i="5"/>
  <c r="X85" i="5"/>
  <c r="U86" i="5"/>
  <c r="R87" i="5"/>
  <c r="O88" i="5"/>
  <c r="L89" i="5"/>
  <c r="I90" i="5"/>
  <c r="F91" i="5"/>
  <c r="C92" i="5"/>
  <c r="AM92" i="5"/>
  <c r="AJ93" i="5"/>
  <c r="AG94" i="5"/>
  <c r="AD95" i="5"/>
  <c r="AA96" i="5"/>
  <c r="X97" i="5"/>
  <c r="U98" i="5"/>
  <c r="R99" i="5"/>
  <c r="O100" i="5"/>
  <c r="L101" i="5"/>
  <c r="H6" i="5"/>
  <c r="AC11" i="5"/>
  <c r="V18" i="5"/>
  <c r="N15" i="5"/>
  <c r="AG15" i="5"/>
  <c r="M16" i="5"/>
  <c r="AM25" i="5"/>
  <c r="U31" i="5"/>
  <c r="C37" i="5"/>
  <c r="X42" i="5"/>
  <c r="AA8" i="5"/>
  <c r="U14" i="5"/>
  <c r="S32" i="5"/>
  <c r="U43" i="5"/>
  <c r="C49" i="5"/>
  <c r="X54" i="5"/>
  <c r="F60" i="5"/>
  <c r="AA65" i="5"/>
  <c r="F77" i="5"/>
  <c r="AA82" i="5"/>
  <c r="I88" i="5"/>
  <c r="AD93" i="5"/>
  <c r="L99" i="5"/>
  <c r="AC13" i="5"/>
  <c r="T16" i="5"/>
  <c r="E19" i="5"/>
  <c r="AI21" i="5"/>
  <c r="Z24" i="5"/>
  <c r="Q27" i="5"/>
  <c r="H30" i="5"/>
  <c r="AL32" i="5"/>
  <c r="AC35" i="5"/>
  <c r="S38" i="5"/>
  <c r="G40" i="5"/>
  <c r="V41" i="5"/>
  <c r="Z42" i="5"/>
  <c r="AH43" i="5"/>
  <c r="AK44" i="5"/>
  <c r="AH45" i="5"/>
  <c r="AK46" i="5"/>
  <c r="AH47" i="5"/>
  <c r="AK48" i="5"/>
  <c r="AH49" i="5"/>
  <c r="AK50" i="5"/>
  <c r="AH51" i="5"/>
  <c r="AK52" i="5"/>
  <c r="AH53" i="5"/>
  <c r="AK54" i="5"/>
  <c r="AH55" i="5"/>
  <c r="AK56" i="5"/>
  <c r="AH57" i="5"/>
  <c r="AK58" i="5"/>
  <c r="AH59" i="5"/>
  <c r="AK60" i="5"/>
  <c r="AH61" i="5"/>
  <c r="AK62" i="5"/>
  <c r="AH63" i="5"/>
  <c r="AK64" i="5"/>
  <c r="AH65" i="5"/>
  <c r="AK66" i="5"/>
  <c r="AH67" i="5"/>
  <c r="AH74" i="5"/>
  <c r="AK75" i="5"/>
  <c r="AH76" i="5"/>
  <c r="AK77" i="5"/>
  <c r="AH78" i="5"/>
  <c r="F25" i="5"/>
  <c r="G21" i="5"/>
  <c r="Q22" i="5"/>
  <c r="O21" i="5"/>
  <c r="AJ26" i="5"/>
  <c r="R32" i="5"/>
  <c r="AM37" i="5"/>
  <c r="C4" i="5"/>
  <c r="X9" i="5"/>
  <c r="L17" i="5"/>
  <c r="J35" i="5"/>
  <c r="R44" i="5"/>
  <c r="AM49" i="5"/>
  <c r="U55" i="5"/>
  <c r="C61" i="5"/>
  <c r="X66" i="5"/>
  <c r="C78" i="5"/>
  <c r="X83" i="5"/>
  <c r="F89" i="5"/>
  <c r="AA94" i="5"/>
  <c r="I100" i="5"/>
  <c r="H14" i="5"/>
  <c r="AL16" i="5"/>
  <c r="W19" i="5"/>
  <c r="N22" i="5"/>
  <c r="E25" i="5"/>
  <c r="AI27" i="5"/>
  <c r="Z30" i="5"/>
  <c r="Q33" i="5"/>
  <c r="H36" i="5"/>
  <c r="AE38" i="5"/>
  <c r="P40" i="5"/>
  <c r="AC41" i="5"/>
  <c r="AG42" i="5"/>
  <c r="G44" i="5"/>
  <c r="D45" i="5"/>
  <c r="G46" i="5"/>
  <c r="D47" i="5"/>
  <c r="G48" i="5"/>
  <c r="D49" i="5"/>
  <c r="G50" i="5"/>
  <c r="D51" i="5"/>
  <c r="G52" i="5"/>
  <c r="D53" i="5"/>
  <c r="G54" i="5"/>
  <c r="D55" i="5"/>
  <c r="G56" i="5"/>
  <c r="D57" i="5"/>
  <c r="G58" i="5"/>
  <c r="D59" i="5"/>
  <c r="G60" i="5"/>
  <c r="D61" i="5"/>
  <c r="G62" i="5"/>
  <c r="D63" i="5"/>
  <c r="G64" i="5"/>
  <c r="D65" i="5"/>
  <c r="G66" i="5"/>
  <c r="D67" i="5"/>
  <c r="D74" i="5"/>
  <c r="G75" i="5"/>
  <c r="D76" i="5"/>
  <c r="G77" i="5"/>
  <c r="D78" i="5"/>
  <c r="G79" i="5"/>
  <c r="D80" i="5"/>
  <c r="G81" i="5"/>
  <c r="D82" i="5"/>
  <c r="G83" i="5"/>
  <c r="D84" i="5"/>
  <c r="G85" i="5"/>
  <c r="D86" i="5"/>
  <c r="G87" i="5"/>
  <c r="D88" i="5"/>
  <c r="G89" i="5"/>
  <c r="D90" i="5"/>
  <c r="G91" i="5"/>
  <c r="D92" i="5"/>
  <c r="G93" i="5"/>
  <c r="D94" i="5"/>
  <c r="G95" i="5"/>
  <c r="D96" i="5"/>
  <c r="G97" i="5"/>
  <c r="D98" i="5"/>
  <c r="G99" i="5"/>
  <c r="E9" i="5"/>
  <c r="L13" i="5"/>
  <c r="C16" i="5"/>
  <c r="AG18" i="5"/>
  <c r="V21" i="5"/>
  <c r="AE24" i="5"/>
  <c r="V27" i="5"/>
  <c r="AE30" i="5"/>
  <c r="V33" i="5"/>
  <c r="AE36" i="5"/>
  <c r="B39" i="5"/>
  <c r="Q40" i="5"/>
  <c r="AD41" i="5"/>
  <c r="AH42" i="5"/>
  <c r="AI43" i="5"/>
  <c r="AF44" i="5"/>
  <c r="AC45" i="5"/>
  <c r="Z46" i="5"/>
  <c r="W47" i="5"/>
  <c r="T48" i="5"/>
  <c r="Q49" i="5"/>
  <c r="N50" i="5"/>
  <c r="K51" i="5"/>
  <c r="H52" i="5"/>
  <c r="E53" i="5"/>
  <c r="B54" i="5"/>
  <c r="AL54" i="5"/>
  <c r="AI55" i="5"/>
  <c r="AF56" i="5"/>
  <c r="AC57" i="5"/>
  <c r="Z58" i="5"/>
  <c r="W59" i="5"/>
  <c r="T60" i="5"/>
  <c r="Q61" i="5"/>
  <c r="N62" i="5"/>
  <c r="K63" i="5"/>
  <c r="H64" i="5"/>
  <c r="E65" i="5"/>
  <c r="B66" i="5"/>
  <c r="AL66" i="5"/>
  <c r="AI67" i="5"/>
  <c r="AI74" i="5"/>
  <c r="AF75" i="5"/>
  <c r="AA30" i="5"/>
  <c r="G27" i="5"/>
  <c r="AL27" i="5"/>
  <c r="L22" i="5"/>
  <c r="AG27" i="5"/>
  <c r="O33" i="5"/>
  <c r="AJ38" i="5"/>
  <c r="AM4" i="5"/>
  <c r="U10" i="5"/>
  <c r="S20" i="5"/>
  <c r="P38" i="5"/>
  <c r="O45" i="5"/>
  <c r="AJ50" i="5"/>
  <c r="R56" i="5"/>
  <c r="AM61" i="5"/>
  <c r="U67" i="5"/>
  <c r="AM78" i="5"/>
  <c r="U84" i="5"/>
  <c r="C90" i="5"/>
  <c r="X95" i="5"/>
  <c r="F101" i="5"/>
  <c r="Z14" i="5"/>
  <c r="Q17" i="5"/>
  <c r="B20" i="5"/>
  <c r="AF22" i="5"/>
  <c r="W25" i="5"/>
  <c r="N28" i="5"/>
  <c r="E31" i="5"/>
  <c r="AI33" i="5"/>
  <c r="Z36" i="5"/>
  <c r="J39" i="5"/>
  <c r="Y40" i="5"/>
  <c r="AJ41" i="5"/>
  <c r="H43" i="5"/>
  <c r="M44" i="5"/>
  <c r="J45" i="5"/>
  <c r="M46" i="5"/>
  <c r="J47" i="5"/>
  <c r="M48" i="5"/>
  <c r="J49" i="5"/>
  <c r="M50" i="5"/>
  <c r="J51" i="5"/>
  <c r="M52" i="5"/>
  <c r="J53" i="5"/>
  <c r="M54" i="5"/>
  <c r="J55" i="5"/>
  <c r="M56" i="5"/>
  <c r="J57" i="5"/>
  <c r="M58" i="5"/>
  <c r="J59" i="5"/>
  <c r="M60" i="5"/>
  <c r="J61" i="5"/>
  <c r="M62" i="5"/>
  <c r="J63" i="5"/>
  <c r="M64" i="5"/>
  <c r="J65" i="5"/>
  <c r="M66" i="5"/>
  <c r="J67" i="5"/>
  <c r="J74" i="5"/>
  <c r="M75" i="5"/>
  <c r="J76" i="5"/>
  <c r="M77" i="5"/>
  <c r="J78" i="5"/>
  <c r="M79" i="5"/>
  <c r="J80" i="5"/>
  <c r="M81" i="5"/>
  <c r="J82" i="5"/>
  <c r="M83" i="5"/>
  <c r="J84" i="5"/>
  <c r="M85" i="5"/>
  <c r="J86" i="5"/>
  <c r="M87" i="5"/>
  <c r="J88" i="5"/>
  <c r="M89" i="5"/>
  <c r="J90" i="5"/>
  <c r="M91" i="5"/>
  <c r="J92" i="5"/>
  <c r="M93" i="5"/>
  <c r="J94" i="5"/>
  <c r="M95" i="5"/>
  <c r="J96" i="5"/>
  <c r="M97" i="5"/>
  <c r="J98" i="5"/>
  <c r="T4" i="5"/>
  <c r="B10" i="5"/>
  <c r="AD13" i="5"/>
  <c r="U16" i="5"/>
  <c r="J19" i="5"/>
  <c r="S22" i="5"/>
  <c r="J25" i="5"/>
  <c r="S28" i="5"/>
  <c r="J31" i="5"/>
  <c r="S34" i="5"/>
  <c r="J37" i="5"/>
  <c r="K39" i="5"/>
  <c r="Z40" i="5"/>
  <c r="AK41" i="5"/>
  <c r="B43" i="5"/>
  <c r="B44" i="5"/>
  <c r="AL44" i="5"/>
  <c r="AI45" i="5"/>
  <c r="AF46" i="5"/>
  <c r="AC47" i="5"/>
  <c r="Z48" i="5"/>
  <c r="W49" i="5"/>
  <c r="T50" i="5"/>
  <c r="Q51" i="5"/>
  <c r="N52" i="5"/>
  <c r="K53" i="5"/>
  <c r="H54" i="5"/>
  <c r="E55" i="5"/>
  <c r="B56" i="5"/>
  <c r="AL56" i="5"/>
  <c r="AI57" i="5"/>
  <c r="AF58" i="5"/>
  <c r="AC59" i="5"/>
  <c r="Z60" i="5"/>
  <c r="W61" i="5"/>
  <c r="T62" i="5"/>
  <c r="Q63" i="5"/>
  <c r="N64" i="5"/>
  <c r="K65" i="5"/>
  <c r="H66" i="5"/>
  <c r="E67" i="5"/>
  <c r="E74" i="5"/>
  <c r="B75" i="5"/>
  <c r="AL75" i="5"/>
  <c r="I36" i="5"/>
  <c r="G33" i="5"/>
  <c r="T33" i="5"/>
  <c r="I23" i="5"/>
  <c r="AD28" i="5"/>
  <c r="L34" i="5"/>
  <c r="AG39" i="5"/>
  <c r="AJ5" i="5"/>
  <c r="R11" i="5"/>
  <c r="J23" i="5"/>
  <c r="AI39" i="5"/>
  <c r="L46" i="5"/>
  <c r="AG51" i="5"/>
  <c r="O57" i="5"/>
  <c r="AJ62" i="5"/>
  <c r="O74" i="5"/>
  <c r="AJ79" i="5"/>
  <c r="R85" i="5"/>
  <c r="AM90" i="5"/>
  <c r="U96" i="5"/>
  <c r="K5" i="5"/>
  <c r="E15" i="5"/>
  <c r="AI17" i="5"/>
  <c r="T20" i="5"/>
  <c r="K23" i="5"/>
  <c r="B26" i="5"/>
  <c r="AF28" i="5"/>
  <c r="W31" i="5"/>
  <c r="N34" i="5"/>
  <c r="E37" i="5"/>
  <c r="S39" i="5"/>
  <c r="AH40" i="5"/>
  <c r="D42" i="5"/>
  <c r="P43" i="5"/>
  <c r="S44" i="5"/>
  <c r="P45" i="5"/>
  <c r="S46" i="5"/>
  <c r="P47" i="5"/>
  <c r="S48" i="5"/>
  <c r="P49" i="5"/>
  <c r="S50" i="5"/>
  <c r="P51" i="5"/>
  <c r="S52" i="5"/>
  <c r="P53" i="5"/>
  <c r="S54" i="5"/>
  <c r="P55" i="5"/>
  <c r="S56" i="5"/>
  <c r="P57" i="5"/>
  <c r="S58" i="5"/>
  <c r="P59" i="5"/>
  <c r="S60" i="5"/>
  <c r="P61" i="5"/>
  <c r="S62" i="5"/>
  <c r="P63" i="5"/>
  <c r="S64" i="5"/>
  <c r="P65" i="5"/>
  <c r="S66" i="5"/>
  <c r="P67" i="5"/>
  <c r="P74" i="5"/>
  <c r="S75" i="5"/>
  <c r="P76" i="5"/>
  <c r="S77" i="5"/>
  <c r="P78" i="5"/>
  <c r="S79" i="5"/>
  <c r="P80" i="5"/>
  <c r="S81" i="5"/>
  <c r="P82" i="5"/>
  <c r="S83" i="5"/>
  <c r="P84" i="5"/>
  <c r="S85" i="5"/>
  <c r="P86" i="5"/>
  <c r="S87" i="5"/>
  <c r="P88" i="5"/>
  <c r="S89" i="5"/>
  <c r="P90" i="5"/>
  <c r="S91" i="5"/>
  <c r="P92" i="5"/>
  <c r="S93" i="5"/>
  <c r="P94" i="5"/>
  <c r="S95" i="5"/>
  <c r="P96" i="5"/>
  <c r="S97" i="5"/>
  <c r="P98" i="5"/>
  <c r="Q5" i="5"/>
  <c r="AL10" i="5"/>
  <c r="I14" i="5"/>
  <c r="AM16" i="5"/>
  <c r="AB19" i="5"/>
  <c r="AK22" i="5"/>
  <c r="AB25" i="5"/>
  <c r="AK28" i="5"/>
  <c r="AB31" i="5"/>
  <c r="AK34" i="5"/>
  <c r="AB37" i="5"/>
  <c r="T39" i="5"/>
  <c r="AI40" i="5"/>
  <c r="E42" i="5"/>
  <c r="J43" i="5"/>
  <c r="H44" i="5"/>
  <c r="E45" i="5"/>
  <c r="B46" i="5"/>
  <c r="AL46" i="5"/>
  <c r="AI47" i="5"/>
  <c r="AF48" i="5"/>
  <c r="AC49" i="5"/>
  <c r="Z50" i="5"/>
  <c r="W51" i="5"/>
  <c r="T52" i="5"/>
  <c r="Q53" i="5"/>
  <c r="N54" i="5"/>
  <c r="K55" i="5"/>
  <c r="H56" i="5"/>
  <c r="E57" i="5"/>
  <c r="B58" i="5"/>
  <c r="AL58" i="5"/>
  <c r="AI59" i="5"/>
  <c r="AF60" i="5"/>
  <c r="AC61" i="5"/>
  <c r="V12" i="5"/>
  <c r="AF9" i="5"/>
  <c r="L10" i="5"/>
  <c r="M10" i="5"/>
  <c r="C25" i="5"/>
  <c r="X30" i="5"/>
  <c r="F36" i="5"/>
  <c r="AA41" i="5"/>
  <c r="AD7" i="5"/>
  <c r="W11" i="5"/>
  <c r="J29" i="5"/>
  <c r="Q42" i="5"/>
  <c r="F48" i="5"/>
  <c r="AA53" i="5"/>
  <c r="I59" i="5"/>
  <c r="AD64" i="5"/>
  <c r="I76" i="5"/>
  <c r="AD81" i="5"/>
  <c r="L87" i="5"/>
  <c r="AG92" i="5"/>
  <c r="O98" i="5"/>
  <c r="K13" i="5"/>
  <c r="B16" i="5"/>
  <c r="AF18" i="5"/>
  <c r="Q21" i="5"/>
  <c r="H24" i="5"/>
  <c r="AL26" i="5"/>
  <c r="AC29" i="5"/>
  <c r="T32" i="5"/>
  <c r="K35" i="5"/>
  <c r="B38" i="5"/>
  <c r="AK39" i="5"/>
  <c r="M41" i="5"/>
  <c r="S42" i="5"/>
  <c r="AB43" i="5"/>
  <c r="AE44" i="5"/>
  <c r="AB45" i="5"/>
  <c r="AE46" i="5"/>
  <c r="AB47" i="5"/>
  <c r="AE48" i="5"/>
  <c r="AB49" i="5"/>
  <c r="AE50" i="5"/>
  <c r="AB51" i="5"/>
  <c r="AE52" i="5"/>
  <c r="AB53" i="5"/>
  <c r="AE54" i="5"/>
  <c r="AB55" i="5"/>
  <c r="AE56" i="5"/>
  <c r="AB57" i="5"/>
  <c r="AE58" i="5"/>
  <c r="AB59" i="5"/>
  <c r="AE60" i="5"/>
  <c r="AB61" i="5"/>
  <c r="AE62" i="5"/>
  <c r="AB63" i="5"/>
  <c r="AE64" i="5"/>
  <c r="AB65" i="5"/>
  <c r="AE66" i="5"/>
  <c r="AB67" i="5"/>
  <c r="AB74" i="5"/>
  <c r="AE75" i="5"/>
  <c r="AB76" i="5"/>
  <c r="AE77" i="5"/>
  <c r="AB78" i="5"/>
  <c r="AE79" i="5"/>
  <c r="AB80" i="5"/>
  <c r="AE81" i="5"/>
  <c r="AB82" i="5"/>
  <c r="AE83" i="5"/>
  <c r="AB84" i="5"/>
  <c r="AE85" i="5"/>
  <c r="AB86" i="5"/>
  <c r="AE87" i="5"/>
  <c r="AB88" i="5"/>
  <c r="AE89" i="5"/>
  <c r="AB90" i="5"/>
  <c r="AE91" i="5"/>
  <c r="AB92" i="5"/>
  <c r="AE93" i="5"/>
  <c r="AB94" i="5"/>
  <c r="AE95" i="5"/>
  <c r="AB96" i="5"/>
  <c r="AE97" i="5"/>
  <c r="AB98" i="5"/>
  <c r="K7" i="5"/>
  <c r="O12" i="5"/>
  <c r="F15" i="5"/>
  <c r="AJ17" i="5"/>
  <c r="Y20" i="5"/>
  <c r="AH23" i="5"/>
  <c r="Y26" i="5"/>
  <c r="AH29" i="5"/>
  <c r="Y32" i="5"/>
  <c r="AH35" i="5"/>
  <c r="T38" i="5"/>
  <c r="AL39" i="5"/>
  <c r="N41" i="5"/>
  <c r="T42" i="5"/>
  <c r="W43" i="5"/>
  <c r="T44" i="5"/>
  <c r="Q45" i="5"/>
  <c r="N46" i="5"/>
  <c r="K47" i="5"/>
  <c r="H48" i="5"/>
  <c r="E49" i="5"/>
  <c r="B50" i="5"/>
  <c r="AL50" i="5"/>
  <c r="AI51" i="5"/>
  <c r="AF52" i="5"/>
  <c r="AC53" i="5"/>
  <c r="Z54" i="5"/>
  <c r="W55" i="5"/>
  <c r="T56" i="5"/>
  <c r="Q57" i="5"/>
  <c r="N58" i="5"/>
  <c r="K59" i="5"/>
  <c r="H60" i="5"/>
  <c r="E61" i="5"/>
  <c r="B62" i="5"/>
  <c r="AL62" i="5"/>
  <c r="V6" i="5"/>
  <c r="I35" i="5"/>
  <c r="I47" i="5"/>
  <c r="O86" i="5"/>
  <c r="AL20" i="5"/>
  <c r="W37" i="5"/>
  <c r="V45" i="5"/>
  <c r="V51" i="5"/>
  <c r="V57" i="5"/>
  <c r="V63" i="5"/>
  <c r="Y75" i="5"/>
  <c r="V80" i="5"/>
  <c r="Y83" i="5"/>
  <c r="V86" i="5"/>
  <c r="Y89" i="5"/>
  <c r="V92" i="5"/>
  <c r="Y95" i="5"/>
  <c r="V98" i="5"/>
  <c r="AA14" i="5"/>
  <c r="P23" i="5"/>
  <c r="G32" i="5"/>
  <c r="AC39" i="5"/>
  <c r="Q43" i="5"/>
  <c r="H46" i="5"/>
  <c r="AL48" i="5"/>
  <c r="AC51" i="5"/>
  <c r="T54" i="5"/>
  <c r="K57" i="5"/>
  <c r="B60" i="5"/>
  <c r="Z62" i="5"/>
  <c r="B64" i="5"/>
  <c r="W65" i="5"/>
  <c r="AF66" i="5"/>
  <c r="Q74" i="5"/>
  <c r="Z75" i="5"/>
  <c r="AI76" i="5"/>
  <c r="AF77" i="5"/>
  <c r="AC78" i="5"/>
  <c r="Z79" i="5"/>
  <c r="W80" i="5"/>
  <c r="T81" i="5"/>
  <c r="Q82" i="5"/>
  <c r="N83" i="5"/>
  <c r="K84" i="5"/>
  <c r="H85" i="5"/>
  <c r="E86" i="5"/>
  <c r="B87" i="5"/>
  <c r="AL87" i="5"/>
  <c r="AI88" i="5"/>
  <c r="AF89" i="5"/>
  <c r="AC90" i="5"/>
  <c r="Z91" i="5"/>
  <c r="W92" i="5"/>
  <c r="T93" i="5"/>
  <c r="Q94" i="5"/>
  <c r="N95" i="5"/>
  <c r="K96" i="5"/>
  <c r="H97" i="5"/>
  <c r="E98" i="5"/>
  <c r="B99" i="5"/>
  <c r="AL99" i="5"/>
  <c r="AI100" i="5"/>
  <c r="AF101" i="5"/>
  <c r="AE4" i="6"/>
  <c r="AB5" i="6"/>
  <c r="AE6" i="6"/>
  <c r="AB7" i="6"/>
  <c r="K9" i="5"/>
  <c r="Q13" i="5"/>
  <c r="H16" i="5"/>
  <c r="AL18" i="5"/>
  <c r="W21" i="5"/>
  <c r="N24" i="5"/>
  <c r="E27" i="5"/>
  <c r="AI29" i="5"/>
  <c r="Z32" i="5"/>
  <c r="Q35" i="5"/>
  <c r="H38" i="5"/>
  <c r="AE39" i="5"/>
  <c r="P41" i="5"/>
  <c r="U42" i="5"/>
  <c r="X43" i="5"/>
  <c r="U44" i="5"/>
  <c r="R45" i="5"/>
  <c r="O46" i="5"/>
  <c r="L47" i="5"/>
  <c r="I48" i="5"/>
  <c r="F49" i="5"/>
  <c r="C50" i="5"/>
  <c r="AM50" i="5"/>
  <c r="AJ51" i="5"/>
  <c r="AG52" i="5"/>
  <c r="AD53" i="5"/>
  <c r="AA54" i="5"/>
  <c r="X55" i="5"/>
  <c r="U56" i="5"/>
  <c r="R57" i="5"/>
  <c r="O58" i="5"/>
  <c r="L59" i="5"/>
  <c r="I60" i="5"/>
  <c r="F61" i="5"/>
  <c r="C62" i="5"/>
  <c r="AM62" i="5"/>
  <c r="AJ63" i="5"/>
  <c r="AG64" i="5"/>
  <c r="AD65" i="5"/>
  <c r="AA66" i="5"/>
  <c r="X67" i="5"/>
  <c r="X74" i="5"/>
  <c r="U75" i="5"/>
  <c r="R76" i="5"/>
  <c r="O77" i="5"/>
  <c r="L78" i="5"/>
  <c r="I79" i="5"/>
  <c r="F80" i="5"/>
  <c r="C81" i="5"/>
  <c r="AM81" i="5"/>
  <c r="AJ82" i="5"/>
  <c r="AG83" i="5"/>
  <c r="AD84" i="5"/>
  <c r="AA85" i="5"/>
  <c r="X86" i="5"/>
  <c r="U87" i="5"/>
  <c r="R88" i="5"/>
  <c r="O89" i="5"/>
  <c r="L90" i="5"/>
  <c r="I91" i="5"/>
  <c r="K4" i="5"/>
  <c r="AD40" i="5"/>
  <c r="AD52" i="5"/>
  <c r="AJ91" i="5"/>
  <c r="AC23" i="5"/>
  <c r="AB39" i="5"/>
  <c r="Y46" i="5"/>
  <c r="Y52" i="5"/>
  <c r="Y58" i="5"/>
  <c r="Y64" i="5"/>
  <c r="V76" i="5"/>
  <c r="AH80" i="5"/>
  <c r="AK83" i="5"/>
  <c r="AH86" i="5"/>
  <c r="AK89" i="5"/>
  <c r="AH92" i="5"/>
  <c r="AK95" i="5"/>
  <c r="AH98" i="5"/>
  <c r="X15" i="5"/>
  <c r="M24" i="5"/>
  <c r="D33" i="5"/>
  <c r="H40" i="5"/>
  <c r="AC43" i="5"/>
  <c r="T46" i="5"/>
  <c r="K49" i="5"/>
  <c r="B52" i="5"/>
  <c r="AF54" i="5"/>
  <c r="W57" i="5"/>
  <c r="N60" i="5"/>
  <c r="AF62" i="5"/>
  <c r="T64" i="5"/>
  <c r="AC65" i="5"/>
  <c r="K67" i="5"/>
  <c r="W74" i="5"/>
  <c r="E76" i="5"/>
  <c r="B77" i="5"/>
  <c r="AL77" i="5"/>
  <c r="AI78" i="5"/>
  <c r="AF79" i="5"/>
  <c r="AC80" i="5"/>
  <c r="Z81" i="5"/>
  <c r="W82" i="5"/>
  <c r="T83" i="5"/>
  <c r="Q84" i="5"/>
  <c r="N85" i="5"/>
  <c r="K86" i="5"/>
  <c r="H87" i="5"/>
  <c r="E88" i="5"/>
  <c r="B89" i="5"/>
  <c r="AL89" i="5"/>
  <c r="AI90" i="5"/>
  <c r="AF91" i="5"/>
  <c r="AC92" i="5"/>
  <c r="Z93" i="5"/>
  <c r="W94" i="5"/>
  <c r="T95" i="5"/>
  <c r="Q96" i="5"/>
  <c r="N97" i="5"/>
  <c r="K98" i="5"/>
  <c r="H99" i="5"/>
  <c r="E100" i="5"/>
  <c r="B101" i="5"/>
  <c r="AL101" i="5"/>
  <c r="AK4" i="6"/>
  <c r="AH5" i="6"/>
  <c r="AK6" i="6"/>
  <c r="Z4" i="5"/>
  <c r="H10" i="5"/>
  <c r="AI13" i="5"/>
  <c r="Z16" i="5"/>
  <c r="K19" i="5"/>
  <c r="B22" i="5"/>
  <c r="AF24" i="5"/>
  <c r="W27" i="5"/>
  <c r="N30" i="5"/>
  <c r="E33" i="5"/>
  <c r="AI35" i="5"/>
  <c r="V38" i="5"/>
  <c r="J40" i="5"/>
  <c r="X41" i="5"/>
  <c r="AB42" i="5"/>
  <c r="AD43" i="5"/>
  <c r="AA44" i="5"/>
  <c r="X45" i="5"/>
  <c r="U46" i="5"/>
  <c r="R47" i="5"/>
  <c r="O48" i="5"/>
  <c r="L49" i="5"/>
  <c r="I50" i="5"/>
  <c r="F51" i="5"/>
  <c r="C52" i="5"/>
  <c r="AM52" i="5"/>
  <c r="AJ53" i="5"/>
  <c r="AG54" i="5"/>
  <c r="AD55" i="5"/>
  <c r="AA56" i="5"/>
  <c r="X57" i="5"/>
  <c r="U58" i="5"/>
  <c r="R59" i="5"/>
  <c r="O60" i="5"/>
  <c r="L61" i="5"/>
  <c r="I62" i="5"/>
  <c r="F63" i="5"/>
  <c r="C64" i="5"/>
  <c r="AM64" i="5"/>
  <c r="AJ65" i="5"/>
  <c r="AG66" i="5"/>
  <c r="AD67" i="5"/>
  <c r="AD74" i="5"/>
  <c r="AA75" i="5"/>
  <c r="X76" i="5"/>
  <c r="U77" i="5"/>
  <c r="R78" i="5"/>
  <c r="O79" i="5"/>
  <c r="L80" i="5"/>
  <c r="I81" i="5"/>
  <c r="F82" i="5"/>
  <c r="C83" i="5"/>
  <c r="AM83" i="5"/>
  <c r="AJ84" i="5"/>
  <c r="AG85" i="5"/>
  <c r="AD86" i="5"/>
  <c r="AA87" i="5"/>
  <c r="X88" i="5"/>
  <c r="U89" i="5"/>
  <c r="R90" i="5"/>
  <c r="O91" i="5"/>
  <c r="AD4" i="5"/>
  <c r="AG6" i="5"/>
  <c r="L58" i="5"/>
  <c r="R97" i="5"/>
  <c r="T26" i="5"/>
  <c r="D41" i="5"/>
  <c r="V47" i="5"/>
  <c r="V53" i="5"/>
  <c r="V59" i="5"/>
  <c r="V65" i="5"/>
  <c r="Y77" i="5"/>
  <c r="Y81" i="5"/>
  <c r="V84" i="5"/>
  <c r="Y87" i="5"/>
  <c r="V90" i="5"/>
  <c r="Y93" i="5"/>
  <c r="V96" i="5"/>
  <c r="N6" i="5"/>
  <c r="R17" i="5"/>
  <c r="G26" i="5"/>
  <c r="P35" i="5"/>
  <c r="E41" i="5"/>
  <c r="N44" i="5"/>
  <c r="E47" i="5"/>
  <c r="AI49" i="5"/>
  <c r="Z52" i="5"/>
  <c r="Q55" i="5"/>
  <c r="H58" i="5"/>
  <c r="AL60" i="5"/>
  <c r="E63" i="5"/>
  <c r="Z64" i="5"/>
  <c r="AI65" i="5"/>
  <c r="Q67" i="5"/>
  <c r="AC74" i="5"/>
  <c r="K76" i="5"/>
  <c r="H77" i="5"/>
  <c r="E78" i="5"/>
  <c r="B79" i="5"/>
  <c r="AL79" i="5"/>
  <c r="AI80" i="5"/>
  <c r="AF81" i="5"/>
  <c r="AC82" i="5"/>
  <c r="Z83" i="5"/>
  <c r="W84" i="5"/>
  <c r="T85" i="5"/>
  <c r="Q86" i="5"/>
  <c r="N87" i="5"/>
  <c r="K88" i="5"/>
  <c r="H89" i="5"/>
  <c r="E90" i="5"/>
  <c r="B91" i="5"/>
  <c r="AL91" i="5"/>
  <c r="AI92" i="5"/>
  <c r="AF93" i="5"/>
  <c r="AC94" i="5"/>
  <c r="Z95" i="5"/>
  <c r="W96" i="5"/>
  <c r="T97" i="5"/>
  <c r="Q98" i="5"/>
  <c r="N99" i="5"/>
  <c r="K100" i="5"/>
  <c r="H101" i="5"/>
  <c r="G4" i="6"/>
  <c r="D5" i="6"/>
  <c r="G6" i="6"/>
  <c r="D7" i="6"/>
  <c r="W5" i="5"/>
  <c r="E11" i="5"/>
  <c r="N14" i="5"/>
  <c r="E17" i="5"/>
  <c r="AC19" i="5"/>
  <c r="T22" i="5"/>
  <c r="K25" i="5"/>
  <c r="B28" i="5"/>
  <c r="AF30" i="5"/>
  <c r="W33" i="5"/>
  <c r="N36" i="5"/>
  <c r="AH38" i="5"/>
  <c r="S40" i="5"/>
  <c r="AE41" i="5"/>
  <c r="AI42" i="5"/>
  <c r="AJ43" i="5"/>
  <c r="AG44" i="5"/>
  <c r="AD45" i="5"/>
  <c r="AA46" i="5"/>
  <c r="X47" i="5"/>
  <c r="U48" i="5"/>
  <c r="R49" i="5"/>
  <c r="O50" i="5"/>
  <c r="L51" i="5"/>
  <c r="I52" i="5"/>
  <c r="F53" i="5"/>
  <c r="C54" i="5"/>
  <c r="AM54" i="5"/>
  <c r="AJ55" i="5"/>
  <c r="AG56" i="5"/>
  <c r="AD57" i="5"/>
  <c r="AA58" i="5"/>
  <c r="X59" i="5"/>
  <c r="U60" i="5"/>
  <c r="R61" i="5"/>
  <c r="O62" i="5"/>
  <c r="L63" i="5"/>
  <c r="I64" i="5"/>
  <c r="F65" i="5"/>
  <c r="C66" i="5"/>
  <c r="AM66" i="5"/>
  <c r="AJ67" i="5"/>
  <c r="AJ74" i="5"/>
  <c r="AG75" i="5"/>
  <c r="AD76" i="5"/>
  <c r="AA77" i="5"/>
  <c r="X78" i="5"/>
  <c r="U79" i="5"/>
  <c r="R80" i="5"/>
  <c r="O81" i="5"/>
  <c r="L82" i="5"/>
  <c r="I83" i="5"/>
  <c r="F84" i="5"/>
  <c r="C85" i="5"/>
  <c r="AM85" i="5"/>
  <c r="AJ86" i="5"/>
  <c r="AG87" i="5"/>
  <c r="AD88" i="5"/>
  <c r="AA89" i="5"/>
  <c r="X90" i="5"/>
  <c r="AA29" i="5"/>
  <c r="K41" i="5"/>
  <c r="AG80" i="5"/>
  <c r="N18" i="5"/>
  <c r="AF34" i="5"/>
  <c r="Y44" i="5"/>
  <c r="Y50" i="5"/>
  <c r="Y56" i="5"/>
  <c r="Y62" i="5"/>
  <c r="V74" i="5"/>
  <c r="AK79" i="5"/>
  <c r="AH82" i="5"/>
  <c r="AK85" i="5"/>
  <c r="AH88" i="5"/>
  <c r="AK91" i="5"/>
  <c r="AH94" i="5"/>
  <c r="AK97" i="5"/>
  <c r="AG12" i="5"/>
  <c r="D21" i="5"/>
  <c r="M30" i="5"/>
  <c r="AF38" i="5"/>
  <c r="AA42" i="5"/>
  <c r="W45" i="5"/>
  <c r="N48" i="5"/>
  <c r="E51" i="5"/>
  <c r="AI53" i="5"/>
  <c r="Z56" i="5"/>
  <c r="Q59" i="5"/>
  <c r="H62" i="5"/>
  <c r="AI63" i="5"/>
  <c r="Q65" i="5"/>
  <c r="Z66" i="5"/>
  <c r="K74" i="5"/>
  <c r="T75" i="5"/>
  <c r="AC76" i="5"/>
  <c r="Z77" i="5"/>
  <c r="W78" i="5"/>
  <c r="T79" i="5"/>
  <c r="Q80" i="5"/>
  <c r="N81" i="5"/>
  <c r="K82" i="5"/>
  <c r="H83" i="5"/>
  <c r="E84" i="5"/>
  <c r="B85" i="5"/>
  <c r="AL85" i="5"/>
  <c r="AI86" i="5"/>
  <c r="AF87" i="5"/>
  <c r="AC88" i="5"/>
  <c r="Z89" i="5"/>
  <c r="W90" i="5"/>
  <c r="T91" i="5"/>
  <c r="Q92" i="5"/>
  <c r="N93" i="5"/>
  <c r="K94" i="5"/>
  <c r="H95" i="5"/>
  <c r="E96" i="5"/>
  <c r="B97" i="5"/>
  <c r="AL97" i="5"/>
  <c r="AI98" i="5"/>
  <c r="AF99" i="5"/>
  <c r="AC100" i="5"/>
  <c r="Z101" i="5"/>
  <c r="Y4" i="6"/>
  <c r="V5" i="6"/>
  <c r="Y6" i="6"/>
  <c r="V7" i="6"/>
  <c r="N8" i="5"/>
  <c r="AL12" i="5"/>
  <c r="AC15" i="5"/>
  <c r="T18" i="5"/>
  <c r="E21" i="5"/>
  <c r="AI23" i="5"/>
  <c r="Z26" i="5"/>
  <c r="Q29" i="5"/>
  <c r="H32" i="5"/>
  <c r="AL34" i="5"/>
  <c r="AC37" i="5"/>
  <c r="V39" i="5"/>
  <c r="G41" i="5"/>
  <c r="N42" i="5"/>
  <c r="R43" i="5"/>
  <c r="O44" i="5"/>
  <c r="L45" i="5"/>
  <c r="I46" i="5"/>
  <c r="F47" i="5"/>
  <c r="C48" i="5"/>
  <c r="AM48" i="5"/>
  <c r="AJ49" i="5"/>
  <c r="AG50" i="5"/>
  <c r="AD51" i="5"/>
  <c r="AA52" i="5"/>
  <c r="X53" i="5"/>
  <c r="U54" i="5"/>
  <c r="R55" i="5"/>
  <c r="O56" i="5"/>
  <c r="L57" i="5"/>
  <c r="I58" i="5"/>
  <c r="F59" i="5"/>
  <c r="C60" i="5"/>
  <c r="AM60" i="5"/>
  <c r="AJ61" i="5"/>
  <c r="AG62" i="5"/>
  <c r="AD63" i="5"/>
  <c r="AA64" i="5"/>
  <c r="X65" i="5"/>
  <c r="U66" i="5"/>
  <c r="R67" i="5"/>
  <c r="R74" i="5"/>
  <c r="O75" i="5"/>
  <c r="L76" i="5"/>
  <c r="I77" i="5"/>
  <c r="F78" i="5"/>
  <c r="C79" i="5"/>
  <c r="AM79" i="5"/>
  <c r="AJ80" i="5"/>
  <c r="AG81" i="5"/>
  <c r="AD82" i="5"/>
  <c r="AA83" i="5"/>
  <c r="X84" i="5"/>
  <c r="U85" i="5"/>
  <c r="R86" i="5"/>
  <c r="O87" i="5"/>
  <c r="L88" i="5"/>
  <c r="I89" i="5"/>
  <c r="F90" i="5"/>
  <c r="C91" i="5"/>
  <c r="AM91" i="5"/>
  <c r="S26" i="5"/>
  <c r="B32" i="5"/>
  <c r="V55" i="5"/>
  <c r="Y79" i="5"/>
  <c r="V88" i="5"/>
  <c r="Y97" i="5"/>
  <c r="P29" i="5"/>
  <c r="K45" i="5"/>
  <c r="W53" i="5"/>
  <c r="AI61" i="5"/>
  <c r="T66" i="5"/>
  <c r="W76" i="5"/>
  <c r="N79" i="5"/>
  <c r="E82" i="5"/>
  <c r="AI84" i="5"/>
  <c r="Z87" i="5"/>
  <c r="Q90" i="5"/>
  <c r="H93" i="5"/>
  <c r="AL95" i="5"/>
  <c r="AC98" i="5"/>
  <c r="T101" i="5"/>
  <c r="S6" i="6"/>
  <c r="T12" i="5"/>
  <c r="Z20" i="5"/>
  <c r="AL28" i="5"/>
  <c r="K37" i="5"/>
  <c r="G42" i="5"/>
  <c r="F45" i="5"/>
  <c r="AJ47" i="5"/>
  <c r="AA50" i="5"/>
  <c r="R53" i="5"/>
  <c r="I56" i="5"/>
  <c r="AM58" i="5"/>
  <c r="AD61" i="5"/>
  <c r="U64" i="5"/>
  <c r="L67" i="5"/>
  <c r="F76" i="5"/>
  <c r="AJ78" i="5"/>
  <c r="AA81" i="5"/>
  <c r="R84" i="5"/>
  <c r="I87" i="5"/>
  <c r="AM89" i="5"/>
  <c r="F92" i="5"/>
  <c r="C93" i="5"/>
  <c r="AM93" i="5"/>
  <c r="AJ94" i="5"/>
  <c r="AG95" i="5"/>
  <c r="AD96" i="5"/>
  <c r="AA97" i="5"/>
  <c r="X98" i="5"/>
  <c r="U99" i="5"/>
  <c r="AF6" i="5"/>
  <c r="H12" i="5"/>
  <c r="AL14" i="5"/>
  <c r="AC17" i="5"/>
  <c r="N20" i="5"/>
  <c r="E23" i="5"/>
  <c r="AI25" i="5"/>
  <c r="Z28" i="5"/>
  <c r="Q31" i="5"/>
  <c r="H34" i="5"/>
  <c r="AL36" i="5"/>
  <c r="G39" i="5"/>
  <c r="V40" i="5"/>
  <c r="B42" i="5"/>
  <c r="F43" i="5"/>
  <c r="E44" i="5"/>
  <c r="B45" i="5"/>
  <c r="AL45" i="5"/>
  <c r="AI46" i="5"/>
  <c r="AF47" i="5"/>
  <c r="AC48" i="5"/>
  <c r="Z49" i="5"/>
  <c r="W50" i="5"/>
  <c r="T51" i="5"/>
  <c r="Q52" i="5"/>
  <c r="N53" i="5"/>
  <c r="K54" i="5"/>
  <c r="H55" i="5"/>
  <c r="E56" i="5"/>
  <c r="B57" i="5"/>
  <c r="AL57" i="5"/>
  <c r="AI58" i="5"/>
  <c r="AF59" i="5"/>
  <c r="AC60" i="5"/>
  <c r="Z61" i="5"/>
  <c r="W62" i="5"/>
  <c r="T63" i="5"/>
  <c r="Q64" i="5"/>
  <c r="N65" i="5"/>
  <c r="K66" i="5"/>
  <c r="H67" i="5"/>
  <c r="B74" i="5"/>
  <c r="AL74" i="5"/>
  <c r="AI75" i="5"/>
  <c r="AF76" i="5"/>
  <c r="AC77" i="5"/>
  <c r="Z78" i="5"/>
  <c r="W79" i="5"/>
  <c r="T80" i="5"/>
  <c r="Q81" i="5"/>
  <c r="N82" i="5"/>
  <c r="K83" i="5"/>
  <c r="H84" i="5"/>
  <c r="E85" i="5"/>
  <c r="B86" i="5"/>
  <c r="AL86" i="5"/>
  <c r="AI87" i="5"/>
  <c r="AF88" i="5"/>
  <c r="AC89" i="5"/>
  <c r="Z90" i="5"/>
  <c r="W91" i="5"/>
  <c r="T92" i="5"/>
  <c r="Q93" i="5"/>
  <c r="N94" i="5"/>
  <c r="K95" i="5"/>
  <c r="H96" i="5"/>
  <c r="E97" i="5"/>
  <c r="B98" i="5"/>
  <c r="Y22" i="5"/>
  <c r="AI38" i="5"/>
  <c r="AB44" i="5"/>
  <c r="J50" i="5"/>
  <c r="AB56" i="5"/>
  <c r="J62" i="5"/>
  <c r="Y74" i="5"/>
  <c r="G80" i="5"/>
  <c r="Y86" i="5"/>
  <c r="G92" i="5"/>
  <c r="N98" i="5"/>
  <c r="P100" i="5"/>
  <c r="AE101" i="5"/>
  <c r="AF4" i="6"/>
  <c r="AJ5" i="6"/>
  <c r="H7" i="6"/>
  <c r="I8" i="6"/>
  <c r="F9" i="6"/>
  <c r="C10" i="6"/>
  <c r="AM10" i="6"/>
  <c r="AJ11" i="6"/>
  <c r="AG12" i="6"/>
  <c r="AD13" i="6"/>
  <c r="AA14" i="6"/>
  <c r="X15" i="6"/>
  <c r="U16" i="6"/>
  <c r="R17" i="6"/>
  <c r="O18" i="6"/>
  <c r="H20" i="6"/>
  <c r="E21" i="6"/>
  <c r="B22" i="6"/>
  <c r="AL22" i="6"/>
  <c r="AI23" i="6"/>
  <c r="AF24" i="6"/>
  <c r="AC25" i="6"/>
  <c r="Z26" i="6"/>
  <c r="W27" i="6"/>
  <c r="T28" i="6"/>
  <c r="Q29" i="6"/>
  <c r="N30" i="6"/>
  <c r="K31" i="6"/>
  <c r="H32" i="6"/>
  <c r="E33" i="6"/>
  <c r="B34" i="6"/>
  <c r="AL34" i="6"/>
  <c r="AI35" i="6"/>
  <c r="AF36" i="6"/>
  <c r="AC37" i="6"/>
  <c r="Z38" i="6"/>
  <c r="W39" i="6"/>
  <c r="T40" i="6"/>
  <c r="Q41" i="6"/>
  <c r="N42" i="6"/>
  <c r="K43" i="6"/>
  <c r="H44" i="6"/>
  <c r="E45" i="6"/>
  <c r="B46" i="6"/>
  <c r="AL46" i="6"/>
  <c r="AI47" i="6"/>
  <c r="AF48" i="6"/>
  <c r="AC49" i="6"/>
  <c r="Z50" i="6"/>
  <c r="W51" i="6"/>
  <c r="T52" i="6"/>
  <c r="Q53" i="6"/>
  <c r="N54" i="6"/>
  <c r="K55" i="6"/>
  <c r="H56" i="6"/>
  <c r="E57" i="6"/>
  <c r="B58" i="6"/>
  <c r="AL58" i="6"/>
  <c r="AI59" i="6"/>
  <c r="AF60" i="6"/>
  <c r="AC61" i="6"/>
  <c r="Z62" i="6"/>
  <c r="W63" i="6"/>
  <c r="T64" i="6"/>
  <c r="Q65" i="6"/>
  <c r="N66" i="6"/>
  <c r="K67" i="6"/>
  <c r="K74" i="6"/>
  <c r="H75" i="6"/>
  <c r="E76" i="6"/>
  <c r="B77" i="6"/>
  <c r="AL77" i="6"/>
  <c r="M20" i="5"/>
  <c r="G34" i="5"/>
  <c r="AK42" i="5"/>
  <c r="V48" i="5"/>
  <c r="D54" i="5"/>
  <c r="V60" i="5"/>
  <c r="D66" i="5"/>
  <c r="S78" i="5"/>
  <c r="AK84" i="5"/>
  <c r="S90" i="5"/>
  <c r="AK96" i="5"/>
  <c r="AK99" i="5"/>
  <c r="O101" i="5"/>
  <c r="K4" i="6"/>
  <c r="W5" i="6"/>
  <c r="AA6" i="6"/>
  <c r="AE7" i="6"/>
  <c r="AB8" i="6"/>
  <c r="AE9" i="6"/>
  <c r="AB10" i="6"/>
  <c r="AE11" i="6"/>
  <c r="AB12" i="6"/>
  <c r="AE13" i="6"/>
  <c r="AB14" i="6"/>
  <c r="AE15" i="6"/>
  <c r="AB16" i="6"/>
  <c r="AE17" i="6"/>
  <c r="AB18" i="6"/>
  <c r="AA20" i="6"/>
  <c r="X21" i="6"/>
  <c r="U22" i="6"/>
  <c r="R23" i="6"/>
  <c r="O24" i="6"/>
  <c r="L25" i="6"/>
  <c r="I26" i="6"/>
  <c r="F27" i="6"/>
  <c r="C28" i="6"/>
  <c r="AM28" i="6"/>
  <c r="AJ29" i="6"/>
  <c r="AG30" i="6"/>
  <c r="AD31" i="6"/>
  <c r="AA32" i="6"/>
  <c r="X33" i="6"/>
  <c r="U34" i="6"/>
  <c r="R35" i="6"/>
  <c r="O36" i="6"/>
  <c r="L37" i="6"/>
  <c r="I38" i="6"/>
  <c r="F39" i="6"/>
  <c r="C40" i="6"/>
  <c r="AM40" i="6"/>
  <c r="AG63" i="5"/>
  <c r="K42" i="5"/>
  <c r="Y60" i="5"/>
  <c r="AK81" i="5"/>
  <c r="AH90" i="5"/>
  <c r="H8" i="5"/>
  <c r="M36" i="5"/>
  <c r="Q47" i="5"/>
  <c r="AC55" i="5"/>
  <c r="W63" i="5"/>
  <c r="W67" i="5"/>
  <c r="N77" i="5"/>
  <c r="E80" i="5"/>
  <c r="AI82" i="5"/>
  <c r="Z85" i="5"/>
  <c r="Q88" i="5"/>
  <c r="H91" i="5"/>
  <c r="AL93" i="5"/>
  <c r="AC96" i="5"/>
  <c r="T99" i="5"/>
  <c r="M4" i="6"/>
  <c r="J7" i="6"/>
  <c r="AF14" i="5"/>
  <c r="AL22" i="5"/>
  <c r="K31" i="5"/>
  <c r="D39" i="5"/>
  <c r="D43" i="5"/>
  <c r="AJ45" i="5"/>
  <c r="AA48" i="5"/>
  <c r="R51" i="5"/>
  <c r="I54" i="5"/>
  <c r="AM56" i="5"/>
  <c r="AD59" i="5"/>
  <c r="U62" i="5"/>
  <c r="L65" i="5"/>
  <c r="F74" i="5"/>
  <c r="AJ76" i="5"/>
  <c r="AA79" i="5"/>
  <c r="R82" i="5"/>
  <c r="I85" i="5"/>
  <c r="AM87" i="5"/>
  <c r="AD90" i="5"/>
  <c r="L92" i="5"/>
  <c r="I93" i="5"/>
  <c r="F94" i="5"/>
  <c r="C95" i="5"/>
  <c r="AM95" i="5"/>
  <c r="AJ96" i="5"/>
  <c r="AG97" i="5"/>
  <c r="AD98" i="5"/>
  <c r="AA99" i="5"/>
  <c r="AC7" i="5"/>
  <c r="Z12" i="5"/>
  <c r="Q15" i="5"/>
  <c r="H18" i="5"/>
  <c r="AF20" i="5"/>
  <c r="W23" i="5"/>
  <c r="N26" i="5"/>
  <c r="E29" i="5"/>
  <c r="AI31" i="5"/>
  <c r="Z34" i="5"/>
  <c r="Q37" i="5"/>
  <c r="P39" i="5"/>
  <c r="AE40" i="5"/>
  <c r="I42" i="5"/>
  <c r="M43" i="5"/>
  <c r="K44" i="5"/>
  <c r="H45" i="5"/>
  <c r="E46" i="5"/>
  <c r="B47" i="5"/>
  <c r="AL47" i="5"/>
  <c r="AI48" i="5"/>
  <c r="AF49" i="5"/>
  <c r="AC50" i="5"/>
  <c r="Z51" i="5"/>
  <c r="W52" i="5"/>
  <c r="T53" i="5"/>
  <c r="Q54" i="5"/>
  <c r="N55" i="5"/>
  <c r="K56" i="5"/>
  <c r="H57" i="5"/>
  <c r="E58" i="5"/>
  <c r="B59" i="5"/>
  <c r="AL59" i="5"/>
  <c r="AI60" i="5"/>
  <c r="AF61" i="5"/>
  <c r="AC62" i="5"/>
  <c r="Z63" i="5"/>
  <c r="W64" i="5"/>
  <c r="T65" i="5"/>
  <c r="Q66" i="5"/>
  <c r="N67" i="5"/>
  <c r="H74" i="5"/>
  <c r="E75" i="5"/>
  <c r="B76" i="5"/>
  <c r="AL76" i="5"/>
  <c r="AI77" i="5"/>
  <c r="AF78" i="5"/>
  <c r="AC79" i="5"/>
  <c r="Z80" i="5"/>
  <c r="W81" i="5"/>
  <c r="T82" i="5"/>
  <c r="Q83" i="5"/>
  <c r="N84" i="5"/>
  <c r="K85" i="5"/>
  <c r="H86" i="5"/>
  <c r="E87" i="5"/>
  <c r="B88" i="5"/>
  <c r="AL88" i="5"/>
  <c r="AI89" i="5"/>
  <c r="AF90" i="5"/>
  <c r="AC91" i="5"/>
  <c r="Z92" i="5"/>
  <c r="W93" i="5"/>
  <c r="T94" i="5"/>
  <c r="Q95" i="5"/>
  <c r="N96" i="5"/>
  <c r="K97" i="5"/>
  <c r="Z6" i="5"/>
  <c r="P25" i="5"/>
  <c r="Y45" i="5"/>
  <c r="G51" i="5"/>
  <c r="Y57" i="5"/>
  <c r="G63" i="5"/>
  <c r="V75" i="5"/>
  <c r="D81" i="5"/>
  <c r="V87" i="5"/>
  <c r="D93" i="5"/>
  <c r="AF98" i="5"/>
  <c r="Y100" i="5"/>
  <c r="AM101" i="5"/>
  <c r="AM4" i="6"/>
  <c r="D6" i="6"/>
  <c r="O7" i="6"/>
  <c r="O8" i="6"/>
  <c r="L9" i="6"/>
  <c r="I10" i="6"/>
  <c r="F11" i="6"/>
  <c r="C12" i="6"/>
  <c r="AM12" i="6"/>
  <c r="AJ13" i="6"/>
  <c r="AG14" i="6"/>
  <c r="AD15" i="6"/>
  <c r="AA16" i="6"/>
  <c r="X17" i="6"/>
  <c r="U18" i="6"/>
  <c r="N20" i="6"/>
  <c r="K21" i="6"/>
  <c r="H22" i="6"/>
  <c r="E23" i="6"/>
  <c r="B24" i="6"/>
  <c r="AL24" i="6"/>
  <c r="AI25" i="6"/>
  <c r="AF26" i="6"/>
  <c r="AC27" i="6"/>
  <c r="Z28" i="6"/>
  <c r="W29" i="6"/>
  <c r="T30" i="6"/>
  <c r="Q31" i="6"/>
  <c r="N32" i="6"/>
  <c r="K33" i="6"/>
  <c r="H34" i="6"/>
  <c r="E35" i="6"/>
  <c r="B36" i="6"/>
  <c r="AL36" i="6"/>
  <c r="AI37" i="6"/>
  <c r="AF38" i="6"/>
  <c r="AC39" i="6"/>
  <c r="Z40" i="6"/>
  <c r="W41" i="6"/>
  <c r="T42" i="6"/>
  <c r="Q43" i="6"/>
  <c r="N44" i="6"/>
  <c r="K45" i="6"/>
  <c r="H46" i="6"/>
  <c r="E47" i="6"/>
  <c r="B48" i="6"/>
  <c r="AL48" i="6"/>
  <c r="AI49" i="6"/>
  <c r="AF50" i="6"/>
  <c r="AC51" i="6"/>
  <c r="Z52" i="6"/>
  <c r="W53" i="6"/>
  <c r="T54" i="6"/>
  <c r="Q55" i="6"/>
  <c r="N56" i="6"/>
  <c r="K57" i="6"/>
  <c r="H58" i="6"/>
  <c r="E59" i="6"/>
  <c r="B60" i="6"/>
  <c r="AL60" i="6"/>
  <c r="AI61" i="6"/>
  <c r="AF62" i="6"/>
  <c r="AC63" i="6"/>
  <c r="Z64" i="6"/>
  <c r="W65" i="6"/>
  <c r="T66" i="6"/>
  <c r="Q67" i="6"/>
  <c r="Q74" i="6"/>
  <c r="N75" i="6"/>
  <c r="K76" i="6"/>
  <c r="H77" i="6"/>
  <c r="E78" i="6"/>
  <c r="D23" i="5"/>
  <c r="AK36" i="5"/>
  <c r="AK43" i="5"/>
  <c r="S49" i="5"/>
  <c r="AK55" i="5"/>
  <c r="S61" i="5"/>
  <c r="AK67" i="5"/>
  <c r="P79" i="5"/>
  <c r="AH85" i="5"/>
  <c r="P91" i="5"/>
  <c r="AH97" i="5"/>
  <c r="H100" i="5"/>
  <c r="W101" i="5"/>
  <c r="R4" i="6"/>
  <c r="AD5" i="6"/>
  <c r="AH6" i="6"/>
  <c r="AK7" i="6"/>
  <c r="AH8" i="6"/>
  <c r="AK9" i="6"/>
  <c r="AH10" i="6"/>
  <c r="AK11" i="6"/>
  <c r="AH12" i="6"/>
  <c r="AK13" i="6"/>
  <c r="AH14" i="6"/>
  <c r="AK15" i="6"/>
  <c r="AH16" i="6"/>
  <c r="AK17" i="6"/>
  <c r="AH18" i="6"/>
  <c r="AG20" i="6"/>
  <c r="AD21" i="6"/>
  <c r="AA22" i="6"/>
  <c r="X23" i="6"/>
  <c r="U24" i="6"/>
  <c r="R25" i="6"/>
  <c r="O26" i="6"/>
  <c r="L27" i="6"/>
  <c r="I28" i="6"/>
  <c r="F29" i="6"/>
  <c r="C30" i="6"/>
  <c r="AM30" i="6"/>
  <c r="AJ31" i="6"/>
  <c r="AG32" i="6"/>
  <c r="AD33" i="6"/>
  <c r="AA34" i="6"/>
  <c r="X35" i="6"/>
  <c r="U36" i="6"/>
  <c r="R37" i="6"/>
  <c r="O38" i="6"/>
  <c r="L39" i="6"/>
  <c r="I40" i="6"/>
  <c r="F41" i="6"/>
  <c r="L75" i="5"/>
  <c r="V43" i="5"/>
  <c r="V61" i="5"/>
  <c r="V82" i="5"/>
  <c r="Y91" i="5"/>
  <c r="AI11" i="5"/>
  <c r="G38" i="5"/>
  <c r="B48" i="5"/>
  <c r="N56" i="5"/>
  <c r="AC63" i="5"/>
  <c r="AC67" i="5"/>
  <c r="T77" i="5"/>
  <c r="K80" i="5"/>
  <c r="B83" i="5"/>
  <c r="AF85" i="5"/>
  <c r="W88" i="5"/>
  <c r="N91" i="5"/>
  <c r="E94" i="5"/>
  <c r="AI96" i="5"/>
  <c r="Z99" i="5"/>
  <c r="S4" i="6"/>
  <c r="P7" i="6"/>
  <c r="K15" i="5"/>
  <c r="Q23" i="5"/>
  <c r="AC31" i="5"/>
  <c r="M39" i="5"/>
  <c r="K43" i="5"/>
  <c r="C46" i="5"/>
  <c r="AG48" i="5"/>
  <c r="X51" i="5"/>
  <c r="O54" i="5"/>
  <c r="F57" i="5"/>
  <c r="AJ59" i="5"/>
  <c r="AA62" i="5"/>
  <c r="R65" i="5"/>
  <c r="L74" i="5"/>
  <c r="C77" i="5"/>
  <c r="AG79" i="5"/>
  <c r="X82" i="5"/>
  <c r="O85" i="5"/>
  <c r="F88" i="5"/>
  <c r="AJ90" i="5"/>
  <c r="R92" i="5"/>
  <c r="O93" i="5"/>
  <c r="L94" i="5"/>
  <c r="I95" i="5"/>
  <c r="F96" i="5"/>
  <c r="C97" i="5"/>
  <c r="AM97" i="5"/>
  <c r="AJ98" i="5"/>
  <c r="AG99" i="5"/>
  <c r="Z8" i="5"/>
  <c r="E13" i="5"/>
  <c r="AI15" i="5"/>
  <c r="Z18" i="5"/>
  <c r="K21" i="5"/>
  <c r="B24" i="5"/>
  <c r="AF26" i="5"/>
  <c r="W29" i="5"/>
  <c r="N32" i="5"/>
  <c r="E35" i="5"/>
  <c r="AI37" i="5"/>
  <c r="Y39" i="5"/>
  <c r="J41" i="5"/>
  <c r="P42" i="5"/>
  <c r="T43" i="5"/>
  <c r="Q44" i="5"/>
  <c r="N45" i="5"/>
  <c r="K46" i="5"/>
  <c r="H47" i="5"/>
  <c r="E48" i="5"/>
  <c r="B49" i="5"/>
  <c r="AL49" i="5"/>
  <c r="AI50" i="5"/>
  <c r="AF51" i="5"/>
  <c r="AC52" i="5"/>
  <c r="Z53" i="5"/>
  <c r="W54" i="5"/>
  <c r="T55" i="5"/>
  <c r="Q56" i="5"/>
  <c r="N57" i="5"/>
  <c r="K58" i="5"/>
  <c r="H59" i="5"/>
  <c r="E60" i="5"/>
  <c r="B61" i="5"/>
  <c r="AL61" i="5"/>
  <c r="AI62" i="5"/>
  <c r="AF63" i="5"/>
  <c r="AC64" i="5"/>
  <c r="Z65" i="5"/>
  <c r="W66" i="5"/>
  <c r="T67" i="5"/>
  <c r="N74" i="5"/>
  <c r="K75" i="5"/>
  <c r="H76" i="5"/>
  <c r="E77" i="5"/>
  <c r="B78" i="5"/>
  <c r="AL78" i="5"/>
  <c r="AI79" i="5"/>
  <c r="AF80" i="5"/>
  <c r="AC81" i="5"/>
  <c r="Z82" i="5"/>
  <c r="W83" i="5"/>
  <c r="T84" i="5"/>
  <c r="Q85" i="5"/>
  <c r="N86" i="5"/>
  <c r="K87" i="5"/>
  <c r="H88" i="5"/>
  <c r="E89" i="5"/>
  <c r="B90" i="5"/>
  <c r="AL90" i="5"/>
  <c r="AI91" i="5"/>
  <c r="AF92" i="5"/>
  <c r="AC93" i="5"/>
  <c r="Z94" i="5"/>
  <c r="W95" i="5"/>
  <c r="T96" i="5"/>
  <c r="Q97" i="5"/>
  <c r="C12" i="5"/>
  <c r="G28" i="5"/>
  <c r="K40" i="5"/>
  <c r="V46" i="5"/>
  <c r="D52" i="5"/>
  <c r="V58" i="5"/>
  <c r="D64" i="5"/>
  <c r="S76" i="5"/>
  <c r="AK82" i="5"/>
  <c r="S88" i="5"/>
  <c r="AK94" i="5"/>
  <c r="K99" i="5"/>
  <c r="AH100" i="5"/>
  <c r="C4" i="6"/>
  <c r="G5" i="6"/>
  <c r="K6" i="6"/>
  <c r="W7" i="6"/>
  <c r="U8" i="6"/>
  <c r="R9" i="6"/>
  <c r="O10" i="6"/>
  <c r="L11" i="6"/>
  <c r="I12" i="6"/>
  <c r="F13" i="6"/>
  <c r="C14" i="6"/>
  <c r="AM14" i="6"/>
  <c r="AJ15" i="6"/>
  <c r="AG16" i="6"/>
  <c r="AD17" i="6"/>
  <c r="AA18" i="6"/>
  <c r="T20" i="6"/>
  <c r="Q21" i="6"/>
  <c r="N22" i="6"/>
  <c r="K23" i="6"/>
  <c r="H24" i="6"/>
  <c r="E25" i="6"/>
  <c r="B26" i="6"/>
  <c r="AL26" i="6"/>
  <c r="AI27" i="6"/>
  <c r="AF28" i="6"/>
  <c r="AC29" i="6"/>
  <c r="Z30" i="6"/>
  <c r="W31" i="6"/>
  <c r="T32" i="6"/>
  <c r="Q33" i="6"/>
  <c r="N34" i="6"/>
  <c r="K35" i="6"/>
  <c r="H36" i="6"/>
  <c r="E37" i="6"/>
  <c r="B38" i="6"/>
  <c r="AL38" i="6"/>
  <c r="AI39" i="6"/>
  <c r="AF40" i="6"/>
  <c r="AC41" i="6"/>
  <c r="Z42" i="6"/>
  <c r="W43" i="6"/>
  <c r="T44" i="6"/>
  <c r="Q45" i="6"/>
  <c r="N46" i="6"/>
  <c r="K47" i="6"/>
  <c r="H48" i="6"/>
  <c r="E49" i="6"/>
  <c r="B50" i="6"/>
  <c r="AL50" i="6"/>
  <c r="AI51" i="6"/>
  <c r="AF52" i="6"/>
  <c r="AC53" i="6"/>
  <c r="Z54" i="6"/>
  <c r="W55" i="6"/>
  <c r="T56" i="6"/>
  <c r="Q57" i="6"/>
  <c r="N58" i="6"/>
  <c r="K59" i="6"/>
  <c r="H60" i="6"/>
  <c r="E61" i="6"/>
  <c r="B62" i="6"/>
  <c r="AL62" i="6"/>
  <c r="AI63" i="6"/>
  <c r="AF64" i="6"/>
  <c r="AC65" i="6"/>
  <c r="Z66" i="6"/>
  <c r="W67" i="6"/>
  <c r="W74" i="6"/>
  <c r="T75" i="6"/>
  <c r="Q76" i="6"/>
  <c r="N77" i="6"/>
  <c r="W7" i="5"/>
  <c r="AH25" i="5"/>
  <c r="AH44" i="5"/>
  <c r="P50" i="5"/>
  <c r="AH56" i="5"/>
  <c r="P62" i="5"/>
  <c r="AE74" i="5"/>
  <c r="M80" i="5"/>
  <c r="AE86" i="5"/>
  <c r="M92" i="5"/>
  <c r="S98" i="5"/>
  <c r="R100" i="5"/>
  <c r="Z4" i="6"/>
  <c r="AK5" i="6"/>
  <c r="B7" i="6"/>
  <c r="D8" i="6"/>
  <c r="G9" i="6"/>
  <c r="D10" i="6"/>
  <c r="G11" i="6"/>
  <c r="D12" i="6"/>
  <c r="B6" i="5"/>
  <c r="K29" i="5"/>
  <c r="Y54" i="5"/>
  <c r="V78" i="5"/>
  <c r="AK87" i="5"/>
  <c r="AH96" i="5"/>
  <c r="D27" i="5"/>
  <c r="Z44" i="5"/>
  <c r="AL52" i="5"/>
  <c r="K61" i="5"/>
  <c r="N66" i="5"/>
  <c r="Q76" i="5"/>
  <c r="H79" i="5"/>
  <c r="AL81" i="5"/>
  <c r="AC84" i="5"/>
  <c r="T87" i="5"/>
  <c r="K90" i="5"/>
  <c r="B93" i="5"/>
  <c r="AF95" i="5"/>
  <c r="W98" i="5"/>
  <c r="N101" i="5"/>
  <c r="M6" i="6"/>
  <c r="B12" i="5"/>
  <c r="H20" i="5"/>
  <c r="T28" i="5"/>
  <c r="AF36" i="5"/>
  <c r="AL41" i="5"/>
  <c r="AM44" i="5"/>
  <c r="AD47" i="5"/>
  <c r="U50" i="5"/>
  <c r="L53" i="5"/>
  <c r="C56" i="5"/>
  <c r="AG58" i="5"/>
  <c r="X61" i="5"/>
  <c r="O64" i="5"/>
  <c r="F67" i="5"/>
  <c r="AM75" i="5"/>
  <c r="AD78" i="5"/>
  <c r="U81" i="5"/>
  <c r="L84" i="5"/>
  <c r="C87" i="5"/>
  <c r="AG89" i="5"/>
  <c r="AG91" i="5"/>
  <c r="AJ92" i="5"/>
  <c r="AG93" i="5"/>
  <c r="AD94" i="5"/>
  <c r="AA95" i="5"/>
  <c r="X96" i="5"/>
  <c r="U97" i="5"/>
  <c r="R98" i="5"/>
  <c r="O99" i="5"/>
  <c r="AI5" i="5"/>
  <c r="Q11" i="5"/>
  <c r="T14" i="5"/>
  <c r="K17" i="5"/>
  <c r="AI19" i="5"/>
  <c r="Z22" i="5"/>
  <c r="Q25" i="5"/>
  <c r="H28" i="5"/>
  <c r="AL30" i="5"/>
  <c r="AC33" i="5"/>
  <c r="T36" i="5"/>
  <c r="AK38" i="5"/>
  <c r="M40" i="5"/>
  <c r="AH41" i="5"/>
  <c r="AL42" i="5"/>
  <c r="AL43" i="5"/>
  <c r="AI44" i="5"/>
  <c r="AF45" i="5"/>
  <c r="AC46" i="5"/>
  <c r="Z47" i="5"/>
  <c r="W48" i="5"/>
  <c r="T49" i="5"/>
  <c r="Q50" i="5"/>
  <c r="N51" i="5"/>
  <c r="K52" i="5"/>
  <c r="H53" i="5"/>
  <c r="E54" i="5"/>
  <c r="B55" i="5"/>
  <c r="AL55" i="5"/>
  <c r="AI56" i="5"/>
  <c r="AF57" i="5"/>
  <c r="AC58" i="5"/>
  <c r="Z59" i="5"/>
  <c r="W60" i="5"/>
  <c r="T61" i="5"/>
  <c r="Q62" i="5"/>
  <c r="N63" i="5"/>
  <c r="K64" i="5"/>
  <c r="H65" i="5"/>
  <c r="E66" i="5"/>
  <c r="B67" i="5"/>
  <c r="AL67" i="5"/>
  <c r="AF74" i="5"/>
  <c r="AC75" i="5"/>
  <c r="Z76" i="5"/>
  <c r="W77" i="5"/>
  <c r="T78" i="5"/>
  <c r="Q79" i="5"/>
  <c r="N80" i="5"/>
  <c r="K81" i="5"/>
  <c r="H82" i="5"/>
  <c r="E83" i="5"/>
  <c r="B84" i="5"/>
  <c r="AL84" i="5"/>
  <c r="AI85" i="5"/>
  <c r="AF86" i="5"/>
  <c r="AC87" i="5"/>
  <c r="Z88" i="5"/>
  <c r="W89" i="5"/>
  <c r="T90" i="5"/>
  <c r="Q91" i="5"/>
  <c r="N92" i="5"/>
  <c r="K93" i="5"/>
  <c r="H94" i="5"/>
  <c r="E95" i="5"/>
  <c r="B96" i="5"/>
  <c r="AL96" i="5"/>
  <c r="AI97" i="5"/>
  <c r="AH19" i="5"/>
  <c r="S36" i="5"/>
  <c r="AE43" i="5"/>
  <c r="M49" i="5"/>
  <c r="AE55" i="5"/>
  <c r="M61" i="5"/>
  <c r="AE67" i="5"/>
  <c r="J79" i="5"/>
  <c r="AB85" i="5"/>
  <c r="J91" i="5"/>
  <c r="AB97" i="5"/>
  <c r="G100" i="5"/>
  <c r="V101" i="5"/>
  <c r="X4" i="6"/>
  <c r="AC5" i="6"/>
  <c r="AG6" i="6"/>
  <c r="C8" i="6"/>
  <c r="AM8" i="6"/>
  <c r="AJ9" i="6"/>
  <c r="AG10" i="6"/>
  <c r="AD11" i="6"/>
  <c r="AA12" i="6"/>
  <c r="X13" i="6"/>
  <c r="U14" i="6"/>
  <c r="R15" i="6"/>
  <c r="O16" i="6"/>
  <c r="L17" i="6"/>
  <c r="I18" i="6"/>
  <c r="B20" i="6"/>
  <c r="AL20" i="6"/>
  <c r="AI21" i="6"/>
  <c r="AF22" i="6"/>
  <c r="AC23" i="6"/>
  <c r="Z24" i="6"/>
  <c r="W25" i="6"/>
  <c r="T26" i="6"/>
  <c r="Q27" i="6"/>
  <c r="N28" i="6"/>
  <c r="K29" i="6"/>
  <c r="H30" i="6"/>
  <c r="E31" i="6"/>
  <c r="B32" i="6"/>
  <c r="AL32" i="6"/>
  <c r="AI33" i="6"/>
  <c r="AF34" i="6"/>
  <c r="AC35" i="6"/>
  <c r="Z36" i="6"/>
  <c r="W37" i="6"/>
  <c r="T38" i="6"/>
  <c r="Q39" i="6"/>
  <c r="N40" i="6"/>
  <c r="K41" i="6"/>
  <c r="H42" i="6"/>
  <c r="E43" i="6"/>
  <c r="B44" i="6"/>
  <c r="AL44" i="6"/>
  <c r="AI45" i="6"/>
  <c r="AF46" i="6"/>
  <c r="AC47" i="6"/>
  <c r="Z48" i="6"/>
  <c r="W49" i="6"/>
  <c r="T50" i="6"/>
  <c r="Q51" i="6"/>
  <c r="N52" i="6"/>
  <c r="K53" i="6"/>
  <c r="H54" i="6"/>
  <c r="E55" i="6"/>
  <c r="B56" i="6"/>
  <c r="AL56" i="6"/>
  <c r="AI57" i="6"/>
  <c r="AF58" i="6"/>
  <c r="AC59" i="6"/>
  <c r="Z60" i="6"/>
  <c r="W61" i="6"/>
  <c r="T62" i="6"/>
  <c r="Q63" i="6"/>
  <c r="N64" i="6"/>
  <c r="K65" i="6"/>
  <c r="H66" i="6"/>
  <c r="E67" i="6"/>
  <c r="E74" i="6"/>
  <c r="B75" i="6"/>
  <c r="AL75" i="6"/>
  <c r="AI76" i="6"/>
  <c r="AF77" i="6"/>
  <c r="C18" i="5"/>
  <c r="P31" i="5"/>
  <c r="AF41" i="5"/>
  <c r="Y47" i="5"/>
  <c r="G53" i="5"/>
  <c r="Y59" i="5"/>
  <c r="G65" i="5"/>
  <c r="V77" i="5"/>
  <c r="D83" i="5"/>
  <c r="V89" i="5"/>
  <c r="D95" i="5"/>
  <c r="Y99" i="5"/>
  <c r="E101" i="5"/>
  <c r="D4" i="6"/>
  <c r="O5" i="6"/>
  <c r="T6" i="6"/>
  <c r="X7" i="6"/>
  <c r="V8" i="6"/>
  <c r="Y9" i="6"/>
  <c r="V10" i="6"/>
  <c r="Y11" i="6"/>
  <c r="V12" i="6"/>
  <c r="Y13" i="6"/>
  <c r="V14" i="6"/>
  <c r="Y15" i="6"/>
  <c r="V16" i="6"/>
  <c r="Y17" i="6"/>
  <c r="V18" i="6"/>
  <c r="U20" i="6"/>
  <c r="R21" i="6"/>
  <c r="O22" i="6"/>
  <c r="L23" i="6"/>
  <c r="I24" i="6"/>
  <c r="F25" i="6"/>
  <c r="C26" i="6"/>
  <c r="AM26" i="6"/>
  <c r="AJ27" i="6"/>
  <c r="AG28" i="6"/>
  <c r="AD29" i="6"/>
  <c r="AA30" i="6"/>
  <c r="X31" i="6"/>
  <c r="U32" i="6"/>
  <c r="R33" i="6"/>
  <c r="O34" i="6"/>
  <c r="L35" i="6"/>
  <c r="I36" i="6"/>
  <c r="F37" i="6"/>
  <c r="C38" i="6"/>
  <c r="AM38" i="6"/>
  <c r="AJ39" i="6"/>
  <c r="AG40" i="6"/>
  <c r="M4" i="5"/>
  <c r="Y66" i="5"/>
  <c r="O18" i="5"/>
  <c r="T58" i="5"/>
  <c r="K78" i="5"/>
  <c r="W86" i="5"/>
  <c r="AI94" i="5"/>
  <c r="J5" i="6"/>
  <c r="AC25" i="5"/>
  <c r="C44" i="5"/>
  <c r="O52" i="5"/>
  <c r="AA60" i="5"/>
  <c r="C75" i="5"/>
  <c r="O83" i="5"/>
  <c r="U91" i="5"/>
  <c r="R94" i="5"/>
  <c r="I97" i="5"/>
  <c r="AM99" i="5"/>
  <c r="N16" i="5"/>
  <c r="T24" i="5"/>
  <c r="AF32" i="5"/>
  <c r="AH39" i="5"/>
  <c r="Z43" i="5"/>
  <c r="Q46" i="5"/>
  <c r="H49" i="5"/>
  <c r="AL51" i="5"/>
  <c r="AC54" i="5"/>
  <c r="T57" i="5"/>
  <c r="K60" i="5"/>
  <c r="B63" i="5"/>
  <c r="AF65" i="5"/>
  <c r="T74" i="5"/>
  <c r="K77" i="5"/>
  <c r="B80" i="5"/>
  <c r="AF82" i="5"/>
  <c r="W85" i="5"/>
  <c r="N88" i="5"/>
  <c r="E91" i="5"/>
  <c r="AI93" i="5"/>
  <c r="Z96" i="5"/>
  <c r="AK30" i="5"/>
  <c r="AK53" i="5"/>
  <c r="P77" i="5"/>
  <c r="AH95" i="5"/>
  <c r="J4" i="6"/>
  <c r="AD7" i="6"/>
  <c r="U10" i="6"/>
  <c r="L13" i="6"/>
  <c r="C16" i="6"/>
  <c r="AG18" i="6"/>
  <c r="T22" i="6"/>
  <c r="K25" i="6"/>
  <c r="B28" i="6"/>
  <c r="AF30" i="6"/>
  <c r="W33" i="6"/>
  <c r="N36" i="6"/>
  <c r="E39" i="6"/>
  <c r="AI41" i="6"/>
  <c r="Z44" i="6"/>
  <c r="Q47" i="6"/>
  <c r="H50" i="6"/>
  <c r="AL52" i="6"/>
  <c r="AC55" i="6"/>
  <c r="T58" i="6"/>
  <c r="K61" i="6"/>
  <c r="B64" i="6"/>
  <c r="AF66" i="6"/>
  <c r="Z75" i="6"/>
  <c r="U12" i="5"/>
  <c r="AE45" i="5"/>
  <c r="M63" i="5"/>
  <c r="AB87" i="5"/>
  <c r="Z100" i="5"/>
  <c r="E6" i="6"/>
  <c r="M9" i="6"/>
  <c r="J12" i="6"/>
  <c r="J14" i="6"/>
  <c r="J16" i="6"/>
  <c r="J18" i="6"/>
  <c r="F21" i="6"/>
  <c r="AM22" i="6"/>
  <c r="AG24" i="6"/>
  <c r="AA26" i="6"/>
  <c r="U28" i="6"/>
  <c r="O30" i="6"/>
  <c r="I32" i="6"/>
  <c r="C34" i="6"/>
  <c r="AJ35" i="6"/>
  <c r="AD37" i="6"/>
  <c r="X39" i="6"/>
  <c r="R41" i="6"/>
  <c r="O42" i="6"/>
  <c r="L43" i="6"/>
  <c r="I44" i="6"/>
  <c r="F45" i="6"/>
  <c r="C46" i="6"/>
  <c r="AM46" i="6"/>
  <c r="AJ47" i="6"/>
  <c r="AG48" i="6"/>
  <c r="AD49" i="6"/>
  <c r="AA50" i="6"/>
  <c r="X51" i="6"/>
  <c r="U52" i="6"/>
  <c r="R53" i="6"/>
  <c r="O54" i="6"/>
  <c r="L55" i="6"/>
  <c r="I56" i="6"/>
  <c r="F57" i="6"/>
  <c r="C58" i="6"/>
  <c r="AM58" i="6"/>
  <c r="AJ59" i="6"/>
  <c r="AG60" i="6"/>
  <c r="AD61" i="6"/>
  <c r="AA62" i="6"/>
  <c r="X63" i="6"/>
  <c r="U64" i="6"/>
  <c r="R65" i="6"/>
  <c r="O66" i="6"/>
  <c r="L67" i="6"/>
  <c r="L74" i="6"/>
  <c r="I75" i="6"/>
  <c r="F76" i="6"/>
  <c r="AM12" i="5"/>
  <c r="D29" i="5"/>
  <c r="AC40" i="5"/>
  <c r="AB48" i="5"/>
  <c r="J54" i="5"/>
  <c r="AB60" i="5"/>
  <c r="J66" i="5"/>
  <c r="Y78" i="5"/>
  <c r="G84" i="5"/>
  <c r="Y90" i="5"/>
  <c r="G96" i="5"/>
  <c r="J100" i="5"/>
  <c r="Y101" i="5"/>
  <c r="AH4" i="6"/>
  <c r="AL5" i="6"/>
  <c r="C7" i="6"/>
  <c r="E8" i="6"/>
  <c r="B9" i="6"/>
  <c r="AL9" i="6"/>
  <c r="AI10" i="6"/>
  <c r="AF11" i="6"/>
  <c r="AC12" i="6"/>
  <c r="Z13" i="6"/>
  <c r="W14" i="6"/>
  <c r="T15" i="6"/>
  <c r="Q16" i="6"/>
  <c r="N17" i="6"/>
  <c r="K18" i="6"/>
  <c r="M19" i="6"/>
  <c r="J20" i="6"/>
  <c r="M21" i="6"/>
  <c r="J22" i="6"/>
  <c r="M23" i="6"/>
  <c r="J24" i="6"/>
  <c r="M25" i="6"/>
  <c r="J26" i="6"/>
  <c r="M27" i="6"/>
  <c r="J28" i="6"/>
  <c r="M29" i="6"/>
  <c r="J30" i="6"/>
  <c r="M31" i="6"/>
  <c r="J32" i="6"/>
  <c r="M33" i="6"/>
  <c r="J34" i="6"/>
  <c r="M35" i="6"/>
  <c r="J36" i="6"/>
  <c r="M37" i="6"/>
  <c r="J38" i="6"/>
  <c r="M39" i="6"/>
  <c r="J40" i="6"/>
  <c r="M41" i="6"/>
  <c r="J42" i="6"/>
  <c r="M43" i="6"/>
  <c r="J44" i="6"/>
  <c r="M45" i="6"/>
  <c r="J46" i="6"/>
  <c r="M47" i="6"/>
  <c r="J48" i="6"/>
  <c r="M49" i="6"/>
  <c r="J50" i="6"/>
  <c r="M51" i="6"/>
  <c r="J52" i="6"/>
  <c r="M53" i="6"/>
  <c r="J54" i="6"/>
  <c r="M55" i="6"/>
  <c r="J56" i="6"/>
  <c r="M57" i="6"/>
  <c r="J58" i="6"/>
  <c r="M59" i="6"/>
  <c r="J60" i="6"/>
  <c r="M61" i="6"/>
  <c r="J62" i="6"/>
  <c r="M63" i="6"/>
  <c r="J64" i="6"/>
  <c r="M65" i="6"/>
  <c r="J66" i="6"/>
  <c r="R13" i="5"/>
  <c r="V29" i="5"/>
  <c r="AL40" i="5"/>
  <c r="AK47" i="5"/>
  <c r="S53" i="5"/>
  <c r="AK59" i="5"/>
  <c r="S65" i="5"/>
  <c r="AH77" i="5"/>
  <c r="P83" i="5"/>
  <c r="AH89" i="5"/>
  <c r="P95" i="5"/>
  <c r="Q99" i="5"/>
  <c r="AD100" i="5"/>
  <c r="Q101" i="5"/>
  <c r="C5" i="6"/>
  <c r="H6" i="6"/>
  <c r="L7" i="6"/>
  <c r="L8" i="6"/>
  <c r="I9" i="6"/>
  <c r="F10" i="6"/>
  <c r="C11" i="6"/>
  <c r="AM11" i="6"/>
  <c r="AJ12" i="6"/>
  <c r="AG13" i="6"/>
  <c r="AD14" i="6"/>
  <c r="AA15" i="6"/>
  <c r="X16" i="6"/>
  <c r="U17" i="6"/>
  <c r="R18" i="6"/>
  <c r="Q20" i="6"/>
  <c r="N21" i="6"/>
  <c r="K22" i="6"/>
  <c r="H23" i="6"/>
  <c r="E24" i="6"/>
  <c r="B25" i="6"/>
  <c r="AL25" i="6"/>
  <c r="AI26" i="6"/>
  <c r="AF27" i="6"/>
  <c r="AC28" i="6"/>
  <c r="Z29" i="6"/>
  <c r="W30" i="6"/>
  <c r="T31" i="6"/>
  <c r="Q32" i="6"/>
  <c r="N33" i="6"/>
  <c r="K34" i="6"/>
  <c r="H35" i="6"/>
  <c r="E36" i="6"/>
  <c r="B37" i="6"/>
  <c r="AL37" i="6"/>
  <c r="AI38" i="6"/>
  <c r="AF39" i="6"/>
  <c r="AC40" i="6"/>
  <c r="Z41" i="6"/>
  <c r="W42" i="6"/>
  <c r="T43" i="6"/>
  <c r="Q44" i="6"/>
  <c r="N45" i="6"/>
  <c r="K46" i="6"/>
  <c r="H47" i="6"/>
  <c r="E48" i="6"/>
  <c r="B49" i="6"/>
  <c r="AL49" i="6"/>
  <c r="F24" i="5"/>
  <c r="V67" i="5"/>
  <c r="G20" i="5"/>
  <c r="E59" i="5"/>
  <c r="Q78" i="5"/>
  <c r="AC86" i="5"/>
  <c r="B95" i="5"/>
  <c r="P5" i="6"/>
  <c r="H26" i="5"/>
  <c r="I44" i="5"/>
  <c r="U52" i="5"/>
  <c r="AG60" i="5"/>
  <c r="I75" i="5"/>
  <c r="U83" i="5"/>
  <c r="AA91" i="5"/>
  <c r="X94" i="5"/>
  <c r="O97" i="5"/>
  <c r="AL4" i="5"/>
  <c r="AF16" i="5"/>
  <c r="AL24" i="5"/>
  <c r="K33" i="5"/>
  <c r="D40" i="5"/>
  <c r="AF43" i="5"/>
  <c r="W46" i="5"/>
  <c r="N49" i="5"/>
  <c r="E52" i="5"/>
  <c r="AI54" i="5"/>
  <c r="Z57" i="5"/>
  <c r="Q60" i="5"/>
  <c r="H63" i="5"/>
  <c r="AL65" i="5"/>
  <c r="Z74" i="5"/>
  <c r="Q77" i="5"/>
  <c r="H80" i="5"/>
  <c r="AL82" i="5"/>
  <c r="AC85" i="5"/>
  <c r="T88" i="5"/>
  <c r="K91" i="5"/>
  <c r="B94" i="5"/>
  <c r="AF96" i="5"/>
  <c r="AB33" i="5"/>
  <c r="AH54" i="5"/>
  <c r="M78" i="5"/>
  <c r="AE96" i="5"/>
  <c r="Q4" i="6"/>
  <c r="AJ7" i="6"/>
  <c r="AA10" i="6"/>
  <c r="R13" i="6"/>
  <c r="I16" i="6"/>
  <c r="AM18" i="6"/>
  <c r="Z22" i="6"/>
  <c r="Q25" i="6"/>
  <c r="H28" i="6"/>
  <c r="AL30" i="6"/>
  <c r="AC33" i="6"/>
  <c r="T36" i="6"/>
  <c r="K39" i="6"/>
  <c r="B42" i="6"/>
  <c r="AF44" i="6"/>
  <c r="W47" i="6"/>
  <c r="N50" i="6"/>
  <c r="E53" i="6"/>
  <c r="AI55" i="6"/>
  <c r="Z58" i="6"/>
  <c r="Q61" i="6"/>
  <c r="H64" i="6"/>
  <c r="AL66" i="6"/>
  <c r="AF75" i="6"/>
  <c r="L15" i="5"/>
  <c r="AB46" i="5"/>
  <c r="J64" i="5"/>
  <c r="Y88" i="5"/>
  <c r="AJ100" i="5"/>
  <c r="L6" i="6"/>
  <c r="S9" i="6"/>
  <c r="P12" i="6"/>
  <c r="P14" i="6"/>
  <c r="P16" i="6"/>
  <c r="P18" i="6"/>
  <c r="L21" i="6"/>
  <c r="F23" i="6"/>
  <c r="AM24" i="6"/>
  <c r="AG26" i="6"/>
  <c r="AA28" i="6"/>
  <c r="U30" i="6"/>
  <c r="O32" i="6"/>
  <c r="I34" i="6"/>
  <c r="C36" i="6"/>
  <c r="AJ37" i="6"/>
  <c r="AD39" i="6"/>
  <c r="X41" i="6"/>
  <c r="U42" i="6"/>
  <c r="R43" i="6"/>
  <c r="O44" i="6"/>
  <c r="L45" i="6"/>
  <c r="I46" i="6"/>
  <c r="F47" i="6"/>
  <c r="C48" i="6"/>
  <c r="AM48" i="6"/>
  <c r="AJ49" i="6"/>
  <c r="AG50" i="6"/>
  <c r="AD51" i="6"/>
  <c r="AA52" i="6"/>
  <c r="X53" i="6"/>
  <c r="U54" i="6"/>
  <c r="R55" i="6"/>
  <c r="O56" i="6"/>
  <c r="L57" i="6"/>
  <c r="I58" i="6"/>
  <c r="F59" i="6"/>
  <c r="C60" i="6"/>
  <c r="AM60" i="6"/>
  <c r="AJ61" i="6"/>
  <c r="AG62" i="6"/>
  <c r="AD63" i="6"/>
  <c r="AA64" i="6"/>
  <c r="X65" i="6"/>
  <c r="U66" i="6"/>
  <c r="R67" i="6"/>
  <c r="R74" i="6"/>
  <c r="O75" i="6"/>
  <c r="L76" i="6"/>
  <c r="AD15" i="5"/>
  <c r="AH31" i="5"/>
  <c r="E43" i="5"/>
  <c r="Y49" i="5"/>
  <c r="G55" i="5"/>
  <c r="Y61" i="5"/>
  <c r="G67" i="5"/>
  <c r="V79" i="5"/>
  <c r="D85" i="5"/>
  <c r="V91" i="5"/>
  <c r="D97" i="5"/>
  <c r="S100" i="5"/>
  <c r="AH101" i="5"/>
  <c r="B5" i="6"/>
  <c r="F6" i="6"/>
  <c r="K7" i="6"/>
  <c r="K8" i="6"/>
  <c r="H9" i="6"/>
  <c r="E10" i="6"/>
  <c r="B11" i="6"/>
  <c r="AL11" i="6"/>
  <c r="AI12" i="6"/>
  <c r="AF13" i="6"/>
  <c r="AC14" i="6"/>
  <c r="Z15" i="6"/>
  <c r="W16" i="6"/>
  <c r="T17" i="6"/>
  <c r="Q18" i="6"/>
  <c r="S19" i="6"/>
  <c r="P20" i="6"/>
  <c r="S21" i="6"/>
  <c r="P22" i="6"/>
  <c r="S23" i="6"/>
  <c r="P24" i="6"/>
  <c r="S25" i="6"/>
  <c r="P26" i="6"/>
  <c r="S27" i="6"/>
  <c r="P28" i="6"/>
  <c r="S29" i="6"/>
  <c r="P30" i="6"/>
  <c r="S31" i="6"/>
  <c r="P32" i="6"/>
  <c r="S33" i="6"/>
  <c r="P34" i="6"/>
  <c r="S35" i="6"/>
  <c r="P36" i="6"/>
  <c r="S37" i="6"/>
  <c r="P38" i="6"/>
  <c r="S39" i="6"/>
  <c r="P40" i="6"/>
  <c r="S41" i="6"/>
  <c r="P42" i="6"/>
  <c r="S43" i="6"/>
  <c r="P44" i="6"/>
  <c r="S45" i="6"/>
  <c r="P46" i="6"/>
  <c r="S47" i="6"/>
  <c r="P48" i="6"/>
  <c r="S49" i="6"/>
  <c r="P50" i="6"/>
  <c r="S51" i="6"/>
  <c r="P52" i="6"/>
  <c r="S53" i="6"/>
  <c r="P54" i="6"/>
  <c r="S55" i="6"/>
  <c r="P56" i="6"/>
  <c r="S57" i="6"/>
  <c r="P58" i="6"/>
  <c r="S59" i="6"/>
  <c r="P60" i="6"/>
  <c r="S61" i="6"/>
  <c r="P62" i="6"/>
  <c r="S63" i="6"/>
  <c r="P64" i="6"/>
  <c r="S65" i="6"/>
  <c r="P66" i="6"/>
  <c r="I16" i="5"/>
  <c r="M32" i="5"/>
  <c r="H42" i="5"/>
  <c r="AH48" i="5"/>
  <c r="P54" i="5"/>
  <c r="AH60" i="5"/>
  <c r="P66" i="5"/>
  <c r="AE78" i="5"/>
  <c r="M84" i="5"/>
  <c r="AE90" i="5"/>
  <c r="M96" i="5"/>
  <c r="AC99" i="5"/>
  <c r="F4" i="6"/>
  <c r="K5" i="6"/>
  <c r="O6" i="6"/>
  <c r="S7" i="6"/>
  <c r="R8" i="6"/>
  <c r="O9" i="6"/>
  <c r="L10" i="6"/>
  <c r="I11" i="6"/>
  <c r="F12" i="6"/>
  <c r="C13" i="6"/>
  <c r="AM13" i="6"/>
  <c r="AJ14" i="6"/>
  <c r="AG15" i="6"/>
  <c r="AD16" i="6"/>
  <c r="AA17" i="6"/>
  <c r="X18" i="6"/>
  <c r="W20" i="6"/>
  <c r="T21" i="6"/>
  <c r="Q22" i="6"/>
  <c r="N23" i="6"/>
  <c r="K24" i="6"/>
  <c r="H25" i="6"/>
  <c r="E26" i="6"/>
  <c r="B27" i="6"/>
  <c r="AL27" i="6"/>
  <c r="AI28" i="6"/>
  <c r="AF29" i="6"/>
  <c r="AC30" i="6"/>
  <c r="Z31" i="6"/>
  <c r="W32" i="6"/>
  <c r="T33" i="6"/>
  <c r="Q34" i="6"/>
  <c r="N35" i="6"/>
  <c r="K36" i="6"/>
  <c r="H37" i="6"/>
  <c r="E38" i="6"/>
  <c r="B39" i="6"/>
  <c r="AL39" i="6"/>
  <c r="AI40" i="6"/>
  <c r="AF41" i="6"/>
  <c r="AC42" i="6"/>
  <c r="Z43" i="6"/>
  <c r="W44" i="6"/>
  <c r="T45" i="6"/>
  <c r="Q46" i="6"/>
  <c r="N47" i="6"/>
  <c r="K48" i="6"/>
  <c r="H49" i="6"/>
  <c r="E50" i="6"/>
  <c r="AF10" i="5"/>
  <c r="AH84" i="5"/>
  <c r="W41" i="5"/>
  <c r="AF64" i="5"/>
  <c r="B81" i="5"/>
  <c r="N89" i="5"/>
  <c r="Z97" i="5"/>
  <c r="T6" i="5"/>
  <c r="B34" i="5"/>
  <c r="AG46" i="5"/>
  <c r="F55" i="5"/>
  <c r="R63" i="5"/>
  <c r="AG77" i="5"/>
  <c r="F86" i="5"/>
  <c r="X92" i="5"/>
  <c r="O95" i="5"/>
  <c r="F98" i="5"/>
  <c r="W9" i="5"/>
  <c r="F19" i="5"/>
  <c r="K27" i="5"/>
  <c r="W35" i="5"/>
  <c r="S41" i="5"/>
  <c r="W44" i="5"/>
  <c r="N47" i="5"/>
  <c r="E50" i="5"/>
  <c r="AI52" i="5"/>
  <c r="Z55" i="5"/>
  <c r="Q58" i="5"/>
  <c r="H61" i="5"/>
  <c r="AL63" i="5"/>
  <c r="AC66" i="5"/>
  <c r="Q75" i="5"/>
  <c r="H78" i="5"/>
  <c r="AL80" i="5"/>
  <c r="AC83" i="5"/>
  <c r="T86" i="5"/>
  <c r="K89" i="5"/>
  <c r="B92" i="5"/>
  <c r="AF94" i="5"/>
  <c r="W97" i="5"/>
  <c r="Y41" i="5"/>
  <c r="S59" i="5"/>
  <c r="AH83" i="5"/>
  <c r="W99" i="5"/>
  <c r="N5" i="6"/>
  <c r="AA8" i="6"/>
  <c r="R11" i="6"/>
  <c r="I14" i="6"/>
  <c r="AM16" i="6"/>
  <c r="Z20" i="6"/>
  <c r="Q23" i="6"/>
  <c r="H26" i="6"/>
  <c r="AL28" i="6"/>
  <c r="AC31" i="6"/>
  <c r="T34" i="6"/>
  <c r="K37" i="6"/>
  <c r="B40" i="6"/>
  <c r="AF42" i="6"/>
  <c r="W45" i="6"/>
  <c r="N48" i="6"/>
  <c r="E51" i="6"/>
  <c r="AI53" i="6"/>
  <c r="Z56" i="6"/>
  <c r="Q59" i="6"/>
  <c r="H62" i="6"/>
  <c r="AL64" i="6"/>
  <c r="AC67" i="6"/>
  <c r="W76" i="6"/>
  <c r="AN25" i="5"/>
  <c r="M51" i="5"/>
  <c r="AB75" i="5"/>
  <c r="J93" i="5"/>
  <c r="AG101" i="5"/>
  <c r="I7" i="6"/>
  <c r="J10" i="6"/>
  <c r="G13" i="6"/>
  <c r="G15" i="6"/>
  <c r="G17" i="6"/>
  <c r="C20" i="6"/>
  <c r="AJ21" i="6"/>
  <c r="AD23" i="6"/>
  <c r="X25" i="6"/>
  <c r="R27" i="6"/>
  <c r="L29" i="6"/>
  <c r="F31" i="6"/>
  <c r="AM32" i="6"/>
  <c r="AG34" i="6"/>
  <c r="AA36" i="6"/>
  <c r="U38" i="6"/>
  <c r="O40" i="6"/>
  <c r="AD41" i="6"/>
  <c r="AA42" i="6"/>
  <c r="X43" i="6"/>
  <c r="U44" i="6"/>
  <c r="R45" i="6"/>
  <c r="O46" i="6"/>
  <c r="L47" i="6"/>
  <c r="I48" i="6"/>
  <c r="F49" i="6"/>
  <c r="C50" i="6"/>
  <c r="AM50" i="6"/>
  <c r="AJ51" i="6"/>
  <c r="AG52" i="6"/>
  <c r="AD53" i="6"/>
  <c r="AA54" i="6"/>
  <c r="X55" i="6"/>
  <c r="U56" i="6"/>
  <c r="R57" i="6"/>
  <c r="O58" i="6"/>
  <c r="L59" i="6"/>
  <c r="I60" i="6"/>
  <c r="F61" i="6"/>
  <c r="C62" i="6"/>
  <c r="AM62" i="6"/>
  <c r="AJ63" i="6"/>
  <c r="AG64" i="6"/>
  <c r="AD65" i="6"/>
  <c r="AA66" i="6"/>
  <c r="X67" i="6"/>
  <c r="X74" i="6"/>
  <c r="U75" i="6"/>
  <c r="R76" i="6"/>
  <c r="U18" i="5"/>
  <c r="Y34" i="5"/>
  <c r="D44" i="5"/>
  <c r="V50" i="5"/>
  <c r="D56" i="5"/>
  <c r="V62" i="5"/>
  <c r="AK74" i="5"/>
  <c r="S80" i="5"/>
  <c r="AK86" i="5"/>
  <c r="S92" i="5"/>
  <c r="T98" i="5"/>
  <c r="AB100" i="5"/>
  <c r="E4" i="6"/>
  <c r="I5" i="6"/>
  <c r="N6" i="6"/>
  <c r="R7" i="6"/>
  <c r="Q8" i="6"/>
  <c r="N9" i="6"/>
  <c r="K10" i="6"/>
  <c r="H11" i="6"/>
  <c r="E12" i="6"/>
  <c r="B13" i="6"/>
  <c r="AL13" i="6"/>
  <c r="AI14" i="6"/>
  <c r="AF15" i="6"/>
  <c r="AC16" i="6"/>
  <c r="Z17" i="6"/>
  <c r="W18" i="6"/>
  <c r="Y19" i="6"/>
  <c r="V20" i="6"/>
  <c r="Y21" i="6"/>
  <c r="V22" i="6"/>
  <c r="Y23" i="6"/>
  <c r="V24" i="6"/>
  <c r="Y25" i="6"/>
  <c r="V26" i="6"/>
  <c r="Y27" i="6"/>
  <c r="V28" i="6"/>
  <c r="Y29" i="6"/>
  <c r="V30" i="6"/>
  <c r="Y31" i="6"/>
  <c r="V32" i="6"/>
  <c r="Y33" i="6"/>
  <c r="V34" i="6"/>
  <c r="Y35" i="6"/>
  <c r="V36" i="6"/>
  <c r="Y37" i="6"/>
  <c r="V38" i="6"/>
  <c r="Y39" i="6"/>
  <c r="V40" i="6"/>
  <c r="Y41" i="6"/>
  <c r="V42" i="6"/>
  <c r="Y43" i="6"/>
  <c r="V44" i="6"/>
  <c r="Y45" i="6"/>
  <c r="V46" i="6"/>
  <c r="Y47" i="6"/>
  <c r="V48" i="6"/>
  <c r="Y49" i="6"/>
  <c r="V50" i="6"/>
  <c r="Y51" i="6"/>
  <c r="V52" i="6"/>
  <c r="Y53" i="6"/>
  <c r="V54" i="6"/>
  <c r="Y55" i="6"/>
  <c r="V56" i="6"/>
  <c r="Y57" i="6"/>
  <c r="V58" i="6"/>
  <c r="Y59" i="6"/>
  <c r="V60" i="6"/>
  <c r="Y61" i="6"/>
  <c r="V62" i="6"/>
  <c r="Y63" i="6"/>
  <c r="V64" i="6"/>
  <c r="Y65" i="6"/>
  <c r="V66" i="6"/>
  <c r="AM18" i="5"/>
  <c r="D35" i="5"/>
  <c r="L43" i="5"/>
  <c r="AE49" i="5"/>
  <c r="M55" i="5"/>
  <c r="AE61" i="5"/>
  <c r="M67" i="5"/>
  <c r="AB79" i="5"/>
  <c r="J85" i="5"/>
  <c r="AB91" i="5"/>
  <c r="J97" i="5"/>
  <c r="B100" i="5"/>
  <c r="AL100" i="5"/>
  <c r="AA101" i="5"/>
  <c r="N4" i="6"/>
  <c r="R5" i="6"/>
  <c r="V6" i="6"/>
  <c r="Z7" i="6"/>
  <c r="X8" i="6"/>
  <c r="U9" i="6"/>
  <c r="R10" i="6"/>
  <c r="O11" i="6"/>
  <c r="L12" i="6"/>
  <c r="I13" i="6"/>
  <c r="F14" i="6"/>
  <c r="C15" i="6"/>
  <c r="AM15" i="6"/>
  <c r="AJ16" i="6"/>
  <c r="AG17" i="6"/>
  <c r="AD18" i="6"/>
  <c r="AC20" i="6"/>
  <c r="Z21" i="6"/>
  <c r="W22" i="6"/>
  <c r="T23" i="6"/>
  <c r="Q24" i="6"/>
  <c r="N25" i="6"/>
  <c r="K26" i="6"/>
  <c r="H27" i="6"/>
  <c r="E28" i="6"/>
  <c r="B29" i="6"/>
  <c r="AL29" i="6"/>
  <c r="AI30" i="6"/>
  <c r="AF31" i="6"/>
  <c r="AC32" i="6"/>
  <c r="Z33" i="6"/>
  <c r="W34" i="6"/>
  <c r="T35" i="6"/>
  <c r="Q36" i="6"/>
  <c r="V49" i="5"/>
  <c r="V94" i="5"/>
  <c r="AF50" i="5"/>
  <c r="N75" i="5"/>
  <c r="AL83" i="5"/>
  <c r="K92" i="5"/>
  <c r="W100" i="5"/>
  <c r="B18" i="5"/>
  <c r="AK40" i="5"/>
  <c r="AD49" i="5"/>
  <c r="C58" i="5"/>
  <c r="O66" i="5"/>
  <c r="AD80" i="5"/>
  <c r="C89" i="5"/>
  <c r="AA93" i="5"/>
  <c r="R96" i="5"/>
  <c r="I99" i="5"/>
  <c r="B14" i="5"/>
  <c r="H22" i="5"/>
  <c r="T30" i="5"/>
  <c r="Z38" i="5"/>
  <c r="AE42" i="5"/>
  <c r="Z45" i="5"/>
  <c r="Q48" i="5"/>
  <c r="H51" i="5"/>
  <c r="AL53" i="5"/>
  <c r="AC56" i="5"/>
  <c r="T59" i="5"/>
  <c r="K62" i="5"/>
  <c r="B65" i="5"/>
  <c r="AF67" i="5"/>
  <c r="T76" i="5"/>
  <c r="K79" i="5"/>
  <c r="B82" i="5"/>
  <c r="AF84" i="5"/>
  <c r="W87" i="5"/>
  <c r="N90" i="5"/>
  <c r="E93" i="5"/>
  <c r="AI95" i="5"/>
  <c r="X17" i="5"/>
  <c r="P48" i="5"/>
  <c r="AH66" i="5"/>
  <c r="M90" i="5"/>
  <c r="M101" i="5"/>
  <c r="Z6" i="6"/>
  <c r="AD9" i="6"/>
  <c r="U12" i="6"/>
  <c r="L15" i="6"/>
  <c r="C18" i="6"/>
  <c r="AC21" i="6"/>
  <c r="T24" i="6"/>
  <c r="K27" i="6"/>
  <c r="B30" i="6"/>
  <c r="AF32" i="6"/>
  <c r="W35" i="6"/>
  <c r="N38" i="6"/>
  <c r="E41" i="6"/>
  <c r="AI43" i="6"/>
  <c r="Z46" i="6"/>
  <c r="Q49" i="6"/>
  <c r="H52" i="6"/>
  <c r="AL54" i="6"/>
  <c r="AC57" i="6"/>
  <c r="T60" i="6"/>
  <c r="K63" i="6"/>
  <c r="B66" i="6"/>
  <c r="AI74" i="6"/>
  <c r="Z77" i="6"/>
  <c r="T40" i="5"/>
  <c r="AB58" i="5"/>
  <c r="G82" i="5"/>
  <c r="M99" i="5"/>
  <c r="H5" i="6"/>
  <c r="P8" i="6"/>
  <c r="S11" i="6"/>
  <c r="D14" i="6"/>
  <c r="D16" i="6"/>
  <c r="D18" i="6"/>
  <c r="AM20" i="6"/>
  <c r="AG22" i="6"/>
  <c r="AA24" i="6"/>
  <c r="U26" i="6"/>
  <c r="O28" i="6"/>
  <c r="I30" i="6"/>
  <c r="C32" i="6"/>
  <c r="AJ33" i="6"/>
  <c r="AD35" i="6"/>
  <c r="X37" i="6"/>
  <c r="R39" i="6"/>
  <c r="L41" i="6"/>
  <c r="I42" i="6"/>
  <c r="F43" i="6"/>
  <c r="C44" i="6"/>
  <c r="AM44" i="6"/>
  <c r="AJ45" i="6"/>
  <c r="AG46" i="6"/>
  <c r="AD47" i="6"/>
  <c r="AA48" i="6"/>
  <c r="X49" i="6"/>
  <c r="U50" i="6"/>
  <c r="R51" i="6"/>
  <c r="O52" i="6"/>
  <c r="L53" i="6"/>
  <c r="I54" i="6"/>
  <c r="F55" i="6"/>
  <c r="C56" i="6"/>
  <c r="AM56" i="6"/>
  <c r="AJ57" i="6"/>
  <c r="AG58" i="6"/>
  <c r="AD59" i="6"/>
  <c r="AA60" i="6"/>
  <c r="X61" i="6"/>
  <c r="U62" i="6"/>
  <c r="R63" i="6"/>
  <c r="O64" i="6"/>
  <c r="L65" i="6"/>
  <c r="I66" i="6"/>
  <c r="F67" i="6"/>
  <c r="F74" i="6"/>
  <c r="C75" i="6"/>
  <c r="AM75" i="6"/>
  <c r="T8" i="5"/>
  <c r="M26" i="5"/>
  <c r="N39" i="5"/>
  <c r="AE47" i="5"/>
  <c r="M53" i="5"/>
  <c r="AE59" i="5"/>
  <c r="M65" i="5"/>
  <c r="AB77" i="5"/>
  <c r="J83" i="5"/>
  <c r="AB89" i="5"/>
  <c r="J95" i="5"/>
  <c r="AB99" i="5"/>
  <c r="P101" i="5"/>
  <c r="AA4" i="6"/>
  <c r="AE5" i="6"/>
  <c r="AI6" i="6"/>
  <c r="AL7" i="6"/>
  <c r="AI8" i="6"/>
  <c r="AF9" i="6"/>
  <c r="AC10" i="6"/>
  <c r="Z11" i="6"/>
  <c r="W12" i="6"/>
  <c r="T13" i="6"/>
  <c r="Q14" i="6"/>
  <c r="N15" i="6"/>
  <c r="K16" i="6"/>
  <c r="H17" i="6"/>
  <c r="E18" i="6"/>
  <c r="G19" i="6"/>
  <c r="D20" i="6"/>
  <c r="G21" i="6"/>
  <c r="D22" i="6"/>
  <c r="G23" i="6"/>
  <c r="D24" i="6"/>
  <c r="G25" i="6"/>
  <c r="D26" i="6"/>
  <c r="G27" i="6"/>
  <c r="D28" i="6"/>
  <c r="G29" i="6"/>
  <c r="D30" i="6"/>
  <c r="G31" i="6"/>
  <c r="D32" i="6"/>
  <c r="G33" i="6"/>
  <c r="D34" i="6"/>
  <c r="G35" i="6"/>
  <c r="D36" i="6"/>
  <c r="G37" i="6"/>
  <c r="D38" i="6"/>
  <c r="G39" i="6"/>
  <c r="D40" i="6"/>
  <c r="G41" i="6"/>
  <c r="D42" i="6"/>
  <c r="G43" i="6"/>
  <c r="D44" i="6"/>
  <c r="G45" i="6"/>
  <c r="D46" i="6"/>
  <c r="G47" i="6"/>
  <c r="D48" i="6"/>
  <c r="G49" i="6"/>
  <c r="D50" i="6"/>
  <c r="G51" i="6"/>
  <c r="D52" i="6"/>
  <c r="G53" i="6"/>
  <c r="D54" i="6"/>
  <c r="G55" i="6"/>
  <c r="D56" i="6"/>
  <c r="G57" i="6"/>
  <c r="D58" i="6"/>
  <c r="G59" i="6"/>
  <c r="D60" i="6"/>
  <c r="G61" i="6"/>
  <c r="D62" i="6"/>
  <c r="G63" i="6"/>
  <c r="D64" i="6"/>
  <c r="G65" i="6"/>
  <c r="D66" i="6"/>
  <c r="Q9" i="5"/>
  <c r="AE26" i="5"/>
  <c r="W39" i="5"/>
  <c r="D46" i="5"/>
  <c r="V52" i="5"/>
  <c r="D58" i="5"/>
  <c r="V64" i="5"/>
  <c r="AK76" i="5"/>
  <c r="S82" i="5"/>
  <c r="AK88" i="5"/>
  <c r="S94" i="5"/>
  <c r="D99" i="5"/>
  <c r="T100" i="5"/>
  <c r="R102" i="5"/>
  <c r="AI4" i="6"/>
  <c r="AM5" i="6"/>
  <c r="E7" i="6"/>
  <c r="F8" i="6"/>
  <c r="C9" i="6"/>
  <c r="AM9" i="6"/>
  <c r="AJ10" i="6"/>
  <c r="AG11" i="6"/>
  <c r="AD12" i="6"/>
  <c r="AA13" i="6"/>
  <c r="X14" i="6"/>
  <c r="U15" i="6"/>
  <c r="R16" i="6"/>
  <c r="O17" i="6"/>
  <c r="L18" i="6"/>
  <c r="K20" i="6"/>
  <c r="H21" i="6"/>
  <c r="E22" i="6"/>
  <c r="B23" i="6"/>
  <c r="AL23" i="6"/>
  <c r="AI24" i="6"/>
  <c r="AF25" i="6"/>
  <c r="AC26" i="6"/>
  <c r="Z27" i="6"/>
  <c r="W28" i="6"/>
  <c r="T29" i="6"/>
  <c r="Q30" i="6"/>
  <c r="N31" i="6"/>
  <c r="K32" i="6"/>
  <c r="H33" i="6"/>
  <c r="E34" i="6"/>
  <c r="B35" i="6"/>
  <c r="AL35" i="6"/>
  <c r="AI36" i="6"/>
  <c r="AF37" i="6"/>
  <c r="AC38" i="6"/>
  <c r="Z39" i="6"/>
  <c r="W40" i="6"/>
  <c r="T41" i="6"/>
  <c r="Q42" i="6"/>
  <c r="N43" i="6"/>
  <c r="K44" i="6"/>
  <c r="H45" i="6"/>
  <c r="AK93" i="5"/>
  <c r="AF83" i="5"/>
  <c r="W17" i="5"/>
  <c r="AJ57" i="5"/>
  <c r="AJ88" i="5"/>
  <c r="C99" i="5"/>
  <c r="B30" i="5"/>
  <c r="T45" i="5"/>
  <c r="AF53" i="5"/>
  <c r="E62" i="5"/>
  <c r="N76" i="5"/>
  <c r="Z84" i="5"/>
  <c r="AL92" i="5"/>
  <c r="S47" i="5"/>
  <c r="D101" i="5"/>
  <c r="O12" i="6"/>
  <c r="W21" i="6"/>
  <c r="AI29" i="6"/>
  <c r="H38" i="6"/>
  <c r="T46" i="6"/>
  <c r="AF54" i="6"/>
  <c r="E63" i="6"/>
  <c r="T77" i="6"/>
  <c r="J81" i="5"/>
  <c r="J8" i="6"/>
  <c r="S15" i="6"/>
  <c r="I22" i="6"/>
  <c r="AD27" i="6"/>
  <c r="L33" i="6"/>
  <c r="AG38" i="6"/>
  <c r="AM42" i="6"/>
  <c r="AD45" i="6"/>
  <c r="U48" i="6"/>
  <c r="L51" i="6"/>
  <c r="C54" i="6"/>
  <c r="AG56" i="6"/>
  <c r="X59" i="6"/>
  <c r="O62" i="6"/>
  <c r="F65" i="6"/>
  <c r="AJ67" i="6"/>
  <c r="AD76" i="6"/>
  <c r="AH46" i="5"/>
  <c r="P64" i="5"/>
  <c r="AE88" i="5"/>
  <c r="G101" i="5"/>
  <c r="AB6" i="6"/>
  <c r="Z9" i="6"/>
  <c r="Q12" i="6"/>
  <c r="H15" i="6"/>
  <c r="AL17" i="6"/>
  <c r="AH20" i="6"/>
  <c r="AK23" i="6"/>
  <c r="AH26" i="6"/>
  <c r="AK29" i="6"/>
  <c r="AH32" i="6"/>
  <c r="AK35" i="6"/>
  <c r="AH38" i="6"/>
  <c r="AK41" i="6"/>
  <c r="AH44" i="6"/>
  <c r="AK47" i="6"/>
  <c r="AH50" i="6"/>
  <c r="AK53" i="6"/>
  <c r="AH56" i="6"/>
  <c r="AK59" i="6"/>
  <c r="AH62" i="6"/>
  <c r="AK65" i="6"/>
  <c r="G57" i="5"/>
  <c r="V81" i="5"/>
  <c r="Y98" i="5"/>
  <c r="AJ6" i="6"/>
  <c r="AG9" i="6"/>
  <c r="X12" i="6"/>
  <c r="O15" i="6"/>
  <c r="F18" i="6"/>
  <c r="AL21" i="6"/>
  <c r="AC24" i="6"/>
  <c r="T27" i="6"/>
  <c r="K30" i="6"/>
  <c r="B33" i="6"/>
  <c r="AF35" i="6"/>
  <c r="K38" i="6"/>
  <c r="E40" i="6"/>
  <c r="AL41" i="6"/>
  <c r="AF43" i="6"/>
  <c r="Z45" i="6"/>
  <c r="AI46" i="6"/>
  <c r="Q48" i="6"/>
  <c r="Z49" i="6"/>
  <c r="AI50" i="6"/>
  <c r="AF51" i="6"/>
  <c r="AC52" i="6"/>
  <c r="Z53" i="6"/>
  <c r="W54" i="6"/>
  <c r="T55" i="6"/>
  <c r="Q56" i="6"/>
  <c r="N57" i="6"/>
  <c r="K58" i="6"/>
  <c r="H59" i="6"/>
  <c r="E60" i="6"/>
  <c r="B61" i="6"/>
  <c r="AL61" i="6"/>
  <c r="AI62" i="6"/>
  <c r="AF63" i="6"/>
  <c r="AC64" i="6"/>
  <c r="Z65" i="6"/>
  <c r="W66" i="6"/>
  <c r="T67" i="6"/>
  <c r="AJ13" i="5"/>
  <c r="AE32" i="5"/>
  <c r="S43" i="5"/>
  <c r="AK49" i="5"/>
  <c r="S55" i="5"/>
  <c r="AK61" i="5"/>
  <c r="S67" i="5"/>
  <c r="AH79" i="5"/>
  <c r="P85" i="5"/>
  <c r="AH91" i="5"/>
  <c r="P97" i="5"/>
  <c r="D100" i="5"/>
  <c r="AB101" i="5"/>
  <c r="H4" i="6"/>
  <c r="L5" i="6"/>
  <c r="P6" i="6"/>
  <c r="T7" i="6"/>
  <c r="Y8" i="6"/>
  <c r="V9" i="6"/>
  <c r="Y10" i="6"/>
  <c r="V11" i="6"/>
  <c r="Y12" i="6"/>
  <c r="V13" i="6"/>
  <c r="Y14" i="6"/>
  <c r="V15" i="6"/>
  <c r="Y16" i="6"/>
  <c r="V17" i="6"/>
  <c r="Y18" i="6"/>
  <c r="U19" i="6"/>
  <c r="R20" i="6"/>
  <c r="M42" i="5"/>
  <c r="T89" i="5"/>
  <c r="T34" i="5"/>
  <c r="X63" i="5"/>
  <c r="AD92" i="5"/>
  <c r="AD102" i="5" s="1"/>
  <c r="T10" i="5"/>
  <c r="B36" i="5"/>
  <c r="AN36" i="5" s="1"/>
  <c r="T47" i="5"/>
  <c r="AF55" i="5"/>
  <c r="E64" i="5"/>
  <c r="N78" i="5"/>
  <c r="Z86" i="5"/>
  <c r="AL94" i="5"/>
  <c r="P60" i="5"/>
  <c r="U5" i="6"/>
  <c r="O14" i="6"/>
  <c r="W23" i="6"/>
  <c r="AI31" i="6"/>
  <c r="H40" i="6"/>
  <c r="T48" i="6"/>
  <c r="AF56" i="6"/>
  <c r="E65" i="6"/>
  <c r="Y28" i="5"/>
  <c r="G94" i="5"/>
  <c r="P10" i="6"/>
  <c r="M17" i="6"/>
  <c r="AJ23" i="6"/>
  <c r="R29" i="6"/>
  <c r="AM34" i="6"/>
  <c r="U40" i="6"/>
  <c r="AD43" i="6"/>
  <c r="U46" i="6"/>
  <c r="L49" i="6"/>
  <c r="C52" i="6"/>
  <c r="AG54" i="6"/>
  <c r="X57" i="6"/>
  <c r="O60" i="6"/>
  <c r="F63" i="6"/>
  <c r="AJ65" i="6"/>
  <c r="AD74" i="6"/>
  <c r="AE20" i="5"/>
  <c r="S51" i="5"/>
  <c r="AH75" i="5"/>
  <c r="P93" i="5"/>
  <c r="L4" i="6"/>
  <c r="Y7" i="6"/>
  <c r="Q10" i="6"/>
  <c r="H13" i="6"/>
  <c r="AL15" i="6"/>
  <c r="AC18" i="6"/>
  <c r="AE21" i="6"/>
  <c r="AB24" i="6"/>
  <c r="AE27" i="6"/>
  <c r="AB30" i="6"/>
  <c r="AE33" i="6"/>
  <c r="AB36" i="6"/>
  <c r="AE39" i="6"/>
  <c r="AB42" i="6"/>
  <c r="AE45" i="6"/>
  <c r="AB48" i="6"/>
  <c r="AE51" i="6"/>
  <c r="AB54" i="6"/>
  <c r="AE57" i="6"/>
  <c r="AB60" i="6"/>
  <c r="AE63" i="6"/>
  <c r="AB66" i="6"/>
  <c r="J44" i="5"/>
  <c r="AB62" i="5"/>
  <c r="G86" i="5"/>
  <c r="B102" i="5"/>
  <c r="U4" i="6"/>
  <c r="AG7" i="6"/>
  <c r="X10" i="6"/>
  <c r="O13" i="6"/>
  <c r="F16" i="6"/>
  <c r="AJ18" i="6"/>
  <c r="AC22" i="6"/>
  <c r="T25" i="6"/>
  <c r="K28" i="6"/>
  <c r="B31" i="6"/>
  <c r="AF33" i="6"/>
  <c r="W36" i="6"/>
  <c r="Q38" i="6"/>
  <c r="K40" i="6"/>
  <c r="E42" i="6"/>
  <c r="AL43" i="6"/>
  <c r="AF45" i="6"/>
  <c r="B47" i="6"/>
  <c r="W48" i="6"/>
  <c r="AF49" i="6"/>
  <c r="B51" i="6"/>
  <c r="AL51" i="6"/>
  <c r="AI52" i="6"/>
  <c r="AF53" i="6"/>
  <c r="AC54" i="6"/>
  <c r="Z55" i="6"/>
  <c r="W56" i="6"/>
  <c r="T57" i="6"/>
  <c r="Q58" i="6"/>
  <c r="N59" i="6"/>
  <c r="K60" i="6"/>
  <c r="H61" i="6"/>
  <c r="E62" i="6"/>
  <c r="B63" i="6"/>
  <c r="AL63" i="6"/>
  <c r="AI64" i="6"/>
  <c r="AF65" i="6"/>
  <c r="AC66" i="6"/>
  <c r="Z67" i="6"/>
  <c r="AA16" i="5"/>
  <c r="V35" i="5"/>
  <c r="P44" i="5"/>
  <c r="H50" i="5"/>
  <c r="E92" i="5"/>
  <c r="AB40" i="5"/>
  <c r="I66" i="5"/>
  <c r="U93" i="5"/>
  <c r="W13" i="5"/>
  <c r="N38" i="5"/>
  <c r="K48" i="5"/>
  <c r="W56" i="5"/>
  <c r="AI64" i="5"/>
  <c r="E79" i="5"/>
  <c r="Q87" i="5"/>
  <c r="AC95" i="5"/>
  <c r="AK65" i="5"/>
  <c r="R6" i="6"/>
  <c r="F15" i="6"/>
  <c r="N24" i="6"/>
  <c r="Z32" i="6"/>
  <c r="AL40" i="6"/>
  <c r="K49" i="6"/>
  <c r="W57" i="6"/>
  <c r="AI65" i="6"/>
  <c r="E39" i="5"/>
  <c r="AK98" i="5"/>
  <c r="M11" i="6"/>
  <c r="S17" i="6"/>
  <c r="C24" i="6"/>
  <c r="X29" i="6"/>
  <c r="F35" i="6"/>
  <c r="AA40" i="6"/>
  <c r="AJ43" i="6"/>
  <c r="AA46" i="6"/>
  <c r="R49" i="6"/>
  <c r="I52" i="6"/>
  <c r="AM54" i="6"/>
  <c r="AD57" i="6"/>
  <c r="U60" i="6"/>
  <c r="L63" i="6"/>
  <c r="C66" i="6"/>
  <c r="AJ74" i="6"/>
  <c r="V23" i="5"/>
  <c r="P52" i="5"/>
  <c r="AE76" i="5"/>
  <c r="M94" i="5"/>
  <c r="T4" i="6"/>
  <c r="AF7" i="6"/>
  <c r="W10" i="6"/>
  <c r="N13" i="6"/>
  <c r="E16" i="6"/>
  <c r="AI18" i="6"/>
  <c r="AK21" i="6"/>
  <c r="AH24" i="6"/>
  <c r="AK27" i="6"/>
  <c r="AH30" i="6"/>
  <c r="AK33" i="6"/>
  <c r="AH36" i="6"/>
  <c r="AK39" i="6"/>
  <c r="AH42" i="6"/>
  <c r="AK45" i="6"/>
  <c r="AH48" i="6"/>
  <c r="AK51" i="6"/>
  <c r="AH54" i="6"/>
  <c r="AK57" i="6"/>
  <c r="AH60" i="6"/>
  <c r="AK63" i="6"/>
  <c r="AH66" i="6"/>
  <c r="G45" i="5"/>
  <c r="Y63" i="5"/>
  <c r="D87" i="5"/>
  <c r="L100" i="5"/>
  <c r="AB4" i="6"/>
  <c r="AM7" i="6"/>
  <c r="AD10" i="6"/>
  <c r="U13" i="6"/>
  <c r="L16" i="6"/>
  <c r="E20" i="6"/>
  <c r="AI22" i="6"/>
  <c r="Z25" i="6"/>
  <c r="Q28" i="6"/>
  <c r="H31" i="6"/>
  <c r="AL33" i="6"/>
  <c r="AC36" i="6"/>
  <c r="W38" i="6"/>
  <c r="Q40" i="6"/>
  <c r="K42" i="6"/>
  <c r="E44" i="6"/>
  <c r="AL45" i="6"/>
  <c r="T47" i="6"/>
  <c r="AC48" i="6"/>
  <c r="K50" i="6"/>
  <c r="H51" i="6"/>
  <c r="E52" i="6"/>
  <c r="B53" i="6"/>
  <c r="AL53" i="6"/>
  <c r="AI54" i="6"/>
  <c r="AF55" i="6"/>
  <c r="AC56" i="6"/>
  <c r="Z57" i="6"/>
  <c r="W58" i="6"/>
  <c r="T59" i="6"/>
  <c r="Q60" i="6"/>
  <c r="N61" i="6"/>
  <c r="K62" i="6"/>
  <c r="H63" i="6"/>
  <c r="E64" i="6"/>
  <c r="B65" i="6"/>
  <c r="AL65" i="6"/>
  <c r="AI66" i="6"/>
  <c r="AF67" i="6"/>
  <c r="AB21" i="5"/>
  <c r="M38" i="5"/>
  <c r="M45" i="5"/>
  <c r="AE51" i="5"/>
  <c r="M57" i="5"/>
  <c r="AE63" i="5"/>
  <c r="J75" i="5"/>
  <c r="AB81" i="5"/>
  <c r="J87" i="5"/>
  <c r="AB93" i="5"/>
  <c r="Z98" i="5"/>
  <c r="V100" i="5"/>
  <c r="V4" i="6"/>
  <c r="Z5" i="6"/>
  <c r="AD6" i="6"/>
  <c r="AH7" i="6"/>
  <c r="AK8" i="6"/>
  <c r="AH9" i="6"/>
  <c r="AK10" i="6"/>
  <c r="AH11" i="6"/>
  <c r="AK12" i="6"/>
  <c r="AH13" i="6"/>
  <c r="AK14" i="6"/>
  <c r="AH15" i="6"/>
  <c r="AK16" i="6"/>
  <c r="AH17" i="6"/>
  <c r="AK18" i="6"/>
  <c r="AG19" i="6"/>
  <c r="AD20" i="6"/>
  <c r="AA21" i="6"/>
  <c r="X22" i="6"/>
  <c r="U23" i="6"/>
  <c r="R24" i="6"/>
  <c r="O25" i="6"/>
  <c r="L26" i="6"/>
  <c r="I27" i="6"/>
  <c r="F28" i="6"/>
  <c r="W15" i="5"/>
  <c r="AL64" i="5"/>
  <c r="AF97" i="5"/>
  <c r="AM46" i="5"/>
  <c r="AM77" i="5"/>
  <c r="AM102" i="5" s="1"/>
  <c r="U95" i="5"/>
  <c r="Q19" i="5"/>
  <c r="Z41" i="5"/>
  <c r="K50" i="5"/>
  <c r="W58" i="5"/>
  <c r="AI66" i="5"/>
  <c r="E81" i="5"/>
  <c r="Q89" i="5"/>
  <c r="AC97" i="5"/>
  <c r="AE84" i="5"/>
  <c r="AG8" i="6"/>
  <c r="F17" i="6"/>
  <c r="N26" i="6"/>
  <c r="Z34" i="6"/>
  <c r="AL42" i="6"/>
  <c r="K51" i="6"/>
  <c r="W59" i="6"/>
  <c r="AI67" i="6"/>
  <c r="J52" i="5"/>
  <c r="O102" i="5"/>
  <c r="M13" i="6"/>
  <c r="I20" i="6"/>
  <c r="AD25" i="6"/>
  <c r="L31" i="6"/>
  <c r="AG36" i="6"/>
  <c r="AJ41" i="6"/>
  <c r="AA44" i="6"/>
  <c r="R47" i="6"/>
  <c r="I50" i="6"/>
  <c r="AM52" i="6"/>
  <c r="AD55" i="6"/>
  <c r="U58" i="6"/>
  <c r="L61" i="6"/>
  <c r="C64" i="6"/>
  <c r="AG66" i="6"/>
  <c r="AA75" i="6"/>
  <c r="AN34" i="5"/>
  <c r="AK57" i="5"/>
  <c r="P81" i="5"/>
  <c r="AL98" i="5"/>
  <c r="Q5" i="6"/>
  <c r="W8" i="6"/>
  <c r="N11" i="6"/>
  <c r="E14" i="6"/>
  <c r="AI16" i="6"/>
  <c r="AE19" i="6"/>
  <c r="AB22" i="6"/>
  <c r="AE25" i="6"/>
  <c r="AB28" i="6"/>
  <c r="AE31" i="6"/>
  <c r="AB34" i="6"/>
  <c r="AE37" i="6"/>
  <c r="AB40" i="6"/>
  <c r="AE43" i="6"/>
  <c r="AB46" i="6"/>
  <c r="AE49" i="6"/>
  <c r="AB52" i="6"/>
  <c r="AE55" i="6"/>
  <c r="AB58" i="6"/>
  <c r="AE61" i="6"/>
  <c r="AB64" i="6"/>
  <c r="J21" i="5"/>
  <c r="AB50" i="5"/>
  <c r="G74" i="5"/>
  <c r="Y92" i="5"/>
  <c r="AL102" i="5"/>
  <c r="Y5" i="6"/>
  <c r="AD8" i="6"/>
  <c r="U11" i="6"/>
  <c r="L14" i="6"/>
  <c r="C17" i="6"/>
  <c r="AI20" i="6"/>
  <c r="Z23" i="6"/>
  <c r="Q26" i="6"/>
  <c r="H29" i="6"/>
  <c r="AL31" i="6"/>
  <c r="AC34" i="6"/>
  <c r="N37" i="6"/>
  <c r="H39" i="6"/>
  <c r="B41" i="6"/>
  <c r="AI42" i="6"/>
  <c r="AC44" i="6"/>
  <c r="E46" i="6"/>
  <c r="Z47" i="6"/>
  <c r="AI48" i="6"/>
  <c r="Q50" i="6"/>
  <c r="N51" i="6"/>
  <c r="K52" i="6"/>
  <c r="H53" i="6"/>
  <c r="E54" i="6"/>
  <c r="B55" i="6"/>
  <c r="AL55" i="6"/>
  <c r="AI56" i="6"/>
  <c r="AF57" i="6"/>
  <c r="AC58" i="6"/>
  <c r="Z59" i="6"/>
  <c r="W60" i="6"/>
  <c r="T61" i="6"/>
  <c r="Q62" i="6"/>
  <c r="N63" i="6"/>
  <c r="K64" i="6"/>
  <c r="H65" i="6"/>
  <c r="E66" i="6"/>
  <c r="B67" i="6"/>
  <c r="AL67" i="6"/>
  <c r="S24" i="5"/>
  <c r="AF39" i="5"/>
  <c r="J46" i="5"/>
  <c r="AB52" i="5"/>
  <c r="J58" i="5"/>
  <c r="AB64" i="5"/>
  <c r="G76" i="5"/>
  <c r="Y82" i="5"/>
  <c r="G88" i="5"/>
  <c r="Y94" i="5"/>
  <c r="E99" i="5"/>
  <c r="AE100" i="5"/>
  <c r="AC4" i="6"/>
  <c r="AG5" i="6"/>
  <c r="AL6" i="6"/>
  <c r="G8" i="6"/>
  <c r="Y48" i="5"/>
  <c r="H75" i="5"/>
  <c r="Q100" i="5"/>
  <c r="Q102" i="5" s="1"/>
  <c r="X49" i="5"/>
  <c r="X80" i="5"/>
  <c r="L96" i="5"/>
  <c r="AC21" i="5"/>
  <c r="W42" i="5"/>
  <c r="B51" i="5"/>
  <c r="N59" i="5"/>
  <c r="Z67" i="5"/>
  <c r="AI81" i="5"/>
  <c r="H90" i="5"/>
  <c r="AG14" i="5"/>
  <c r="P89" i="5"/>
  <c r="X9" i="6"/>
  <c r="AJ17" i="6"/>
  <c r="E27" i="6"/>
  <c r="Q35" i="6"/>
  <c r="AC43" i="6"/>
  <c r="B52" i="6"/>
  <c r="N60" i="6"/>
  <c r="AC74" i="6"/>
  <c r="AE57" i="5"/>
  <c r="AG4" i="6"/>
  <c r="S13" i="6"/>
  <c r="O20" i="6"/>
  <c r="AJ25" i="6"/>
  <c r="R31" i="6"/>
  <c r="AM36" i="6"/>
  <c r="C42" i="6"/>
  <c r="AG44" i="6"/>
  <c r="X47" i="6"/>
  <c r="O50" i="6"/>
  <c r="F53" i="6"/>
  <c r="AJ55" i="6"/>
  <c r="AA58" i="6"/>
  <c r="R61" i="6"/>
  <c r="I64" i="6"/>
  <c r="AM66" i="6"/>
  <c r="AG75" i="6"/>
  <c r="P37" i="5"/>
  <c r="AH58" i="5"/>
  <c r="M82" i="5"/>
  <c r="P99" i="5"/>
  <c r="X5" i="6"/>
  <c r="AC8" i="6"/>
  <c r="T11" i="6"/>
  <c r="K14" i="6"/>
  <c r="B17" i="6"/>
  <c r="AK19" i="6"/>
  <c r="AH22" i="6"/>
  <c r="AK25" i="6"/>
  <c r="AH28" i="6"/>
  <c r="AK31" i="6"/>
  <c r="AH34" i="6"/>
  <c r="AK37" i="6"/>
  <c r="AH40" i="6"/>
  <c r="AK43" i="6"/>
  <c r="AH46" i="6"/>
  <c r="AK49" i="6"/>
  <c r="AH52" i="6"/>
  <c r="AK55" i="6"/>
  <c r="AH58" i="6"/>
  <c r="AK61" i="6"/>
  <c r="AH64" i="6"/>
  <c r="AN23" i="5"/>
  <c r="Y51" i="5"/>
  <c r="D75" i="5"/>
  <c r="V93" i="5"/>
  <c r="I101" i="5"/>
  <c r="AF5" i="6"/>
  <c r="AJ8" i="6"/>
  <c r="AA11" i="6"/>
  <c r="R14" i="6"/>
  <c r="I17" i="6"/>
  <c r="B21" i="6"/>
  <c r="AF23" i="6"/>
  <c r="W26" i="6"/>
  <c r="N29" i="6"/>
  <c r="E32" i="6"/>
  <c r="AI34" i="6"/>
  <c r="T37" i="6"/>
  <c r="N39" i="6"/>
  <c r="H41" i="6"/>
  <c r="B43" i="6"/>
  <c r="AI44" i="6"/>
  <c r="W46" i="6"/>
  <c r="AF47" i="6"/>
  <c r="N49" i="6"/>
  <c r="W50" i="6"/>
  <c r="T51" i="6"/>
  <c r="Q52" i="6"/>
  <c r="N53" i="6"/>
  <c r="K54" i="6"/>
  <c r="Q7" i="5"/>
  <c r="B53" i="5"/>
  <c r="AI99" i="5"/>
  <c r="B54" i="6"/>
  <c r="C22" i="6"/>
  <c r="O48" i="6"/>
  <c r="AM64" i="6"/>
  <c r="AK100" i="5"/>
  <c r="AB20" i="6"/>
  <c r="AB38" i="6"/>
  <c r="AB56" i="6"/>
  <c r="Y80" i="5"/>
  <c r="I15" i="6"/>
  <c r="AI32" i="6"/>
  <c r="B45" i="6"/>
  <c r="W52" i="6"/>
  <c r="K56" i="6"/>
  <c r="B59" i="6"/>
  <c r="AF61" i="6"/>
  <c r="W64" i="6"/>
  <c r="N67" i="6"/>
  <c r="O42" i="5"/>
  <c r="P56" i="5"/>
  <c r="M74" i="5"/>
  <c r="M86" i="5"/>
  <c r="H98" i="5"/>
  <c r="AJ101" i="5"/>
  <c r="S5" i="6"/>
  <c r="AA7" i="6"/>
  <c r="P9" i="6"/>
  <c r="D11" i="6"/>
  <c r="S12" i="6"/>
  <c r="G14" i="6"/>
  <c r="P15" i="6"/>
  <c r="D17" i="6"/>
  <c r="S18" i="6"/>
  <c r="AM19" i="6"/>
  <c r="I21" i="6"/>
  <c r="L22" i="6"/>
  <c r="O23" i="6"/>
  <c r="X24" i="6"/>
  <c r="AA25" i="6"/>
  <c r="AD26" i="6"/>
  <c r="AG27" i="6"/>
  <c r="AJ28" i="6"/>
  <c r="O14" i="5"/>
  <c r="AK24" i="5"/>
  <c r="AN35" i="5"/>
  <c r="J48" i="5"/>
  <c r="AK51" i="5"/>
  <c r="AK63" i="5"/>
  <c r="AB66" i="5"/>
  <c r="P75" i="5"/>
  <c r="AB83" i="5"/>
  <c r="P87" i="5"/>
  <c r="V99" i="5"/>
  <c r="AF100" i="5"/>
  <c r="T102" i="5"/>
  <c r="W4" i="6"/>
  <c r="AA5" i="6"/>
  <c r="AF6" i="6"/>
  <c r="AI7" i="6"/>
  <c r="AF8" i="6"/>
  <c r="AC9" i="6"/>
  <c r="Z10" i="6"/>
  <c r="W11" i="6"/>
  <c r="T12" i="6"/>
  <c r="Q13" i="6"/>
  <c r="H14" i="6"/>
  <c r="E15" i="6"/>
  <c r="AF16" i="6"/>
  <c r="W17" i="6"/>
  <c r="N18" i="6"/>
  <c r="G20" i="6"/>
  <c r="AB25" i="6"/>
  <c r="M30" i="6"/>
  <c r="D33" i="6"/>
  <c r="M36" i="6"/>
  <c r="D39" i="6"/>
  <c r="M42" i="6"/>
  <c r="D45" i="6"/>
  <c r="M48" i="6"/>
  <c r="D51" i="6"/>
  <c r="M54" i="6"/>
  <c r="D57" i="6"/>
  <c r="M60" i="6"/>
  <c r="D63" i="6"/>
  <c r="M66" i="6"/>
  <c r="N74" i="6"/>
  <c r="AK75" i="6"/>
  <c r="J77" i="6"/>
  <c r="M78" i="6"/>
  <c r="J79" i="6"/>
  <c r="M80" i="6"/>
  <c r="J81" i="6"/>
  <c r="M82" i="6"/>
  <c r="J83" i="6"/>
  <c r="M84" i="6"/>
  <c r="J85" i="6"/>
  <c r="M86" i="6"/>
  <c r="J87" i="6"/>
  <c r="M88" i="6"/>
  <c r="J89" i="6"/>
  <c r="M90" i="6"/>
  <c r="J91" i="6"/>
  <c r="M92" i="6"/>
  <c r="J93" i="6"/>
  <c r="M94" i="6"/>
  <c r="J95" i="6"/>
  <c r="M96" i="6"/>
  <c r="J97" i="6"/>
  <c r="M98" i="6"/>
  <c r="J99" i="6"/>
  <c r="M100" i="6"/>
  <c r="J101" i="6"/>
  <c r="AB35" i="6"/>
  <c r="Y48" i="6"/>
  <c r="Y60" i="6"/>
  <c r="AI75" i="6"/>
  <c r="E80" i="6"/>
  <c r="W84" i="6"/>
  <c r="AI88" i="6"/>
  <c r="H93" i="6"/>
  <c r="Z97" i="6"/>
  <c r="E19" i="6"/>
  <c r="AB27" i="6"/>
  <c r="O31" i="6"/>
  <c r="F34" i="6"/>
  <c r="AJ36" i="6"/>
  <c r="AA39" i="6"/>
  <c r="R42" i="6"/>
  <c r="I45" i="6"/>
  <c r="AM47" i="6"/>
  <c r="AD50" i="6"/>
  <c r="U53" i="6"/>
  <c r="L56" i="6"/>
  <c r="C59" i="6"/>
  <c r="AG61" i="6"/>
  <c r="X64" i="6"/>
  <c r="J67" i="6"/>
  <c r="AG74" i="6"/>
  <c r="S76" i="6"/>
  <c r="Y77" i="6"/>
  <c r="AF78" i="6"/>
  <c r="AC79" i="6"/>
  <c r="Z80" i="6"/>
  <c r="W81" i="6"/>
  <c r="T82" i="6"/>
  <c r="Q83" i="6"/>
  <c r="N84" i="6"/>
  <c r="K85" i="6"/>
  <c r="H86" i="6"/>
  <c r="E87" i="6"/>
  <c r="B88" i="6"/>
  <c r="AL88" i="6"/>
  <c r="AI89" i="6"/>
  <c r="AF90" i="6"/>
  <c r="AC91" i="6"/>
  <c r="Z92" i="6"/>
  <c r="W93" i="6"/>
  <c r="T94" i="6"/>
  <c r="Q95" i="6"/>
  <c r="N96" i="6"/>
  <c r="K97" i="6"/>
  <c r="H98" i="6"/>
  <c r="E99" i="6"/>
  <c r="B100" i="6"/>
  <c r="AL100" i="6"/>
  <c r="AI101" i="6"/>
  <c r="M40" i="6"/>
  <c r="AE52" i="6"/>
  <c r="M64" i="6"/>
  <c r="G77" i="6"/>
  <c r="AI80" i="6"/>
  <c r="AI84" i="6"/>
  <c r="B89" i="6"/>
  <c r="Z93" i="6"/>
  <c r="K98" i="6"/>
  <c r="M22" i="6"/>
  <c r="AE28" i="6"/>
  <c r="M32" i="6"/>
  <c r="D35" i="6"/>
  <c r="M38" i="6"/>
  <c r="D41" i="6"/>
  <c r="M44" i="6"/>
  <c r="D47" i="6"/>
  <c r="M50" i="6"/>
  <c r="D53" i="6"/>
  <c r="M56" i="6"/>
  <c r="D59" i="6"/>
  <c r="M62" i="6"/>
  <c r="D65" i="6"/>
  <c r="AK67" i="6"/>
  <c r="M75" i="6"/>
  <c r="AB76" i="6"/>
  <c r="AH77" i="6"/>
  <c r="AG78" i="6"/>
  <c r="AD79" i="6"/>
  <c r="AA80" i="6"/>
  <c r="X81" i="6"/>
  <c r="U82" i="6"/>
  <c r="R83" i="6"/>
  <c r="O84" i="6"/>
  <c r="L85" i="6"/>
  <c r="I86" i="6"/>
  <c r="F87" i="6"/>
  <c r="C88" i="6"/>
  <c r="AM88" i="6"/>
  <c r="AJ89" i="6"/>
  <c r="AG90" i="6"/>
  <c r="AD91" i="6"/>
  <c r="AA92" i="6"/>
  <c r="X93" i="6"/>
  <c r="U94" i="6"/>
  <c r="R95" i="6"/>
  <c r="O96" i="6"/>
  <c r="L97" i="6"/>
  <c r="I98" i="6"/>
  <c r="F99" i="6"/>
  <c r="C100" i="6"/>
  <c r="AM100" i="6"/>
  <c r="AJ101" i="6"/>
  <c r="AB29" i="6"/>
  <c r="M34" i="6"/>
  <c r="Y42" i="6"/>
  <c r="M52" i="6"/>
  <c r="V61" i="6"/>
  <c r="AF76" i="6"/>
  <c r="N81" i="6"/>
  <c r="AF85" i="6"/>
  <c r="AF89" i="6"/>
  <c r="W94" i="6"/>
  <c r="AI98" i="6"/>
  <c r="P23" i="6"/>
  <c r="AM31" i="6"/>
  <c r="AD34" i="6"/>
  <c r="U37" i="6"/>
  <c r="L40" i="6"/>
  <c r="C43" i="6"/>
  <c r="AG45" i="6"/>
  <c r="X48" i="6"/>
  <c r="O51" i="6"/>
  <c r="F54" i="6"/>
  <c r="AJ56" i="6"/>
  <c r="L55" i="5"/>
  <c r="N61" i="5"/>
  <c r="X11" i="6"/>
  <c r="N62" i="6"/>
  <c r="X27" i="6"/>
  <c r="F51" i="6"/>
  <c r="AD67" i="6"/>
  <c r="U6" i="6"/>
  <c r="AE23" i="6"/>
  <c r="AE41" i="6"/>
  <c r="AE59" i="6"/>
  <c r="G98" i="5"/>
  <c r="AM17" i="6"/>
  <c r="Z35" i="6"/>
  <c r="AC46" i="6"/>
  <c r="T53" i="6"/>
  <c r="B57" i="6"/>
  <c r="AF59" i="6"/>
  <c r="W62" i="6"/>
  <c r="N65" i="6"/>
  <c r="AF4" i="5"/>
  <c r="G47" i="5"/>
  <c r="G59" i="5"/>
  <c r="D77" i="5"/>
  <c r="D89" i="5"/>
  <c r="S99" i="5"/>
  <c r="Z102" i="5"/>
  <c r="B6" i="6"/>
  <c r="M8" i="6"/>
  <c r="AB9" i="6"/>
  <c r="J11" i="6"/>
  <c r="AE12" i="6"/>
  <c r="M14" i="6"/>
  <c r="AB15" i="6"/>
  <c r="J17" i="6"/>
  <c r="AE18" i="6"/>
  <c r="F20" i="6"/>
  <c r="O21" i="6"/>
  <c r="R22" i="6"/>
  <c r="AA23" i="6"/>
  <c r="AD24" i="6"/>
  <c r="AG25" i="6"/>
  <c r="AJ26" i="6"/>
  <c r="AM27" i="6"/>
  <c r="C29" i="6"/>
  <c r="F17" i="5"/>
  <c r="AB27" i="5"/>
  <c r="Y38" i="5"/>
  <c r="V42" i="5"/>
  <c r="S45" i="5"/>
  <c r="AH52" i="5"/>
  <c r="Y55" i="5"/>
  <c r="P58" i="5"/>
  <c r="G61" i="5"/>
  <c r="M76" i="5"/>
  <c r="D79" i="5"/>
  <c r="Y84" i="5"/>
  <c r="M88" i="5"/>
  <c r="D91" i="5"/>
  <c r="AE94" i="5"/>
  <c r="V97" i="5"/>
  <c r="AH99" i="5"/>
  <c r="AF102" i="5"/>
  <c r="AC101" i="5"/>
  <c r="AA102" i="5"/>
  <c r="AD4" i="6"/>
  <c r="AI5" i="6"/>
  <c r="AM6" i="6"/>
  <c r="B8" i="6"/>
  <c r="AL8" i="6"/>
  <c r="AI9" i="6"/>
  <c r="AF10" i="6"/>
  <c r="AC11" i="6"/>
  <c r="Z12" i="6"/>
  <c r="W13" i="6"/>
  <c r="N14" i="6"/>
  <c r="K15" i="6"/>
  <c r="B16" i="6"/>
  <c r="AL16" i="6"/>
  <c r="AC17" i="6"/>
  <c r="T18" i="6"/>
  <c r="M20" i="6"/>
  <c r="D21" i="6"/>
  <c r="Y26" i="6"/>
  <c r="AE30" i="6"/>
  <c r="V33" i="6"/>
  <c r="AE36" i="6"/>
  <c r="V39" i="6"/>
  <c r="AE42" i="6"/>
  <c r="V45" i="6"/>
  <c r="AE48" i="6"/>
  <c r="V51" i="6"/>
  <c r="AE54" i="6"/>
  <c r="V57" i="6"/>
  <c r="AE60" i="6"/>
  <c r="V63" i="6"/>
  <c r="AE66" i="6"/>
  <c r="V74" i="6"/>
  <c r="H76" i="6"/>
  <c r="Q77" i="6"/>
  <c r="S78" i="6"/>
  <c r="P79" i="6"/>
  <c r="S80" i="6"/>
  <c r="P81" i="6"/>
  <c r="S82" i="6"/>
  <c r="P83" i="6"/>
  <c r="S84" i="6"/>
  <c r="P85" i="6"/>
  <c r="S86" i="6"/>
  <c r="P87" i="6"/>
  <c r="S88" i="6"/>
  <c r="P89" i="6"/>
  <c r="S90" i="6"/>
  <c r="P91" i="6"/>
  <c r="S92" i="6"/>
  <c r="P93" i="6"/>
  <c r="S94" i="6"/>
  <c r="P95" i="6"/>
  <c r="S96" i="6"/>
  <c r="P97" i="6"/>
  <c r="S98" i="6"/>
  <c r="P99" i="6"/>
  <c r="S100" i="6"/>
  <c r="P101" i="6"/>
  <c r="P39" i="6"/>
  <c r="S50" i="6"/>
  <c r="AK62" i="6"/>
  <c r="AM76" i="6"/>
  <c r="AC80" i="6"/>
  <c r="N85" i="6"/>
  <c r="Z89" i="6"/>
  <c r="AL93" i="6"/>
  <c r="Q98" i="6"/>
  <c r="G22" i="6"/>
  <c r="Y28" i="6"/>
  <c r="AG31" i="6"/>
  <c r="X34" i="6"/>
  <c r="O37" i="6"/>
  <c r="F40" i="6"/>
  <c r="AJ42" i="6"/>
  <c r="AA45" i="6"/>
  <c r="R48" i="6"/>
  <c r="I51" i="6"/>
  <c r="AM53" i="6"/>
  <c r="AD56" i="6"/>
  <c r="U59" i="6"/>
  <c r="L62" i="6"/>
  <c r="C65" i="6"/>
  <c r="V67" i="6"/>
  <c r="D75" i="6"/>
  <c r="AA76" i="6"/>
  <c r="AG77" i="6"/>
  <c r="AL78" i="6"/>
  <c r="AI79" i="6"/>
  <c r="AF80" i="6"/>
  <c r="AC81" i="6"/>
  <c r="Z82" i="6"/>
  <c r="W83" i="6"/>
  <c r="T84" i="6"/>
  <c r="Q85" i="6"/>
  <c r="N86" i="6"/>
  <c r="K87" i="6"/>
  <c r="H88" i="6"/>
  <c r="E89" i="6"/>
  <c r="B90" i="6"/>
  <c r="AL90" i="6"/>
  <c r="AI91" i="6"/>
  <c r="AF92" i="6"/>
  <c r="AC93" i="6"/>
  <c r="Z94" i="6"/>
  <c r="W95" i="6"/>
  <c r="T96" i="6"/>
  <c r="Q97" i="6"/>
  <c r="N98" i="6"/>
  <c r="K99" i="6"/>
  <c r="H100" i="6"/>
  <c r="E101" i="6"/>
  <c r="Y22" i="6"/>
  <c r="AB41" i="6"/>
  <c r="D55" i="6"/>
  <c r="AB65" i="6"/>
  <c r="AJ77" i="6"/>
  <c r="T81" i="6"/>
  <c r="T85" i="6"/>
  <c r="AL89" i="6"/>
  <c r="Q94" i="6"/>
  <c r="B99" i="6"/>
  <c r="J23" i="6"/>
  <c r="V29" i="6"/>
  <c r="AE32" i="6"/>
  <c r="V35" i="6"/>
  <c r="AE38" i="6"/>
  <c r="V41" i="6"/>
  <c r="AE44" i="6"/>
  <c r="V47" i="6"/>
  <c r="AE50" i="6"/>
  <c r="V53" i="6"/>
  <c r="AE56" i="6"/>
  <c r="V59" i="6"/>
  <c r="AE62" i="6"/>
  <c r="V65" i="6"/>
  <c r="H74" i="6"/>
  <c r="W75" i="6"/>
  <c r="AK76" i="6"/>
  <c r="B78" i="6"/>
  <c r="AM78" i="6"/>
  <c r="AJ79" i="6"/>
  <c r="AG80" i="6"/>
  <c r="AD81" i="6"/>
  <c r="AA82" i="6"/>
  <c r="X83" i="6"/>
  <c r="U84" i="6"/>
  <c r="R85" i="6"/>
  <c r="O86" i="6"/>
  <c r="L87" i="6"/>
  <c r="I88" i="6"/>
  <c r="F89" i="6"/>
  <c r="C90" i="6"/>
  <c r="AM90" i="6"/>
  <c r="AJ91" i="6"/>
  <c r="AG92" i="6"/>
  <c r="AD93" i="6"/>
  <c r="AA94" i="6"/>
  <c r="X95" i="6"/>
  <c r="U96" i="6"/>
  <c r="R97" i="6"/>
  <c r="O98" i="6"/>
  <c r="L99" i="6"/>
  <c r="I100" i="6"/>
  <c r="F101" i="6"/>
  <c r="V23" i="6"/>
  <c r="G30" i="6"/>
  <c r="G36" i="6"/>
  <c r="S44" i="6"/>
  <c r="AB53" i="6"/>
  <c r="P63" i="6"/>
  <c r="V77" i="6"/>
  <c r="AL81" i="6"/>
  <c r="Q86" i="6"/>
  <c r="W90" i="6"/>
  <c r="N95" i="6"/>
  <c r="AF99" i="6"/>
  <c r="M24" i="6"/>
  <c r="AA29" i="6"/>
  <c r="R32" i="6"/>
  <c r="I35" i="6"/>
  <c r="AM37" i="6"/>
  <c r="AD40" i="6"/>
  <c r="U43" i="6"/>
  <c r="L46" i="6"/>
  <c r="C49" i="6"/>
  <c r="AG51" i="6"/>
  <c r="X54" i="6"/>
  <c r="O57" i="6"/>
  <c r="L86" i="5"/>
  <c r="W75" i="5"/>
  <c r="W102" i="5" s="1"/>
  <c r="AF20" i="6"/>
  <c r="AC76" i="6"/>
  <c r="F33" i="6"/>
  <c r="AJ53" i="6"/>
  <c r="X76" i="6"/>
  <c r="T9" i="6"/>
  <c r="AB26" i="6"/>
  <c r="AB44" i="6"/>
  <c r="AB62" i="6"/>
  <c r="AI101" i="5"/>
  <c r="AF21" i="6"/>
  <c r="Z37" i="6"/>
  <c r="AL47" i="6"/>
  <c r="Q54" i="6"/>
  <c r="H57" i="6"/>
  <c r="AL59" i="6"/>
  <c r="AC62" i="6"/>
  <c r="T65" i="6"/>
  <c r="N10" i="5"/>
  <c r="D48" i="5"/>
  <c r="D60" i="5"/>
  <c r="AK78" i="5"/>
  <c r="AK90" i="5"/>
  <c r="AE99" i="5"/>
  <c r="AG102" i="5"/>
  <c r="I6" i="6"/>
  <c r="S8" i="6"/>
  <c r="G10" i="6"/>
  <c r="P11" i="6"/>
  <c r="D13" i="6"/>
  <c r="S14" i="6"/>
  <c r="G16" i="6"/>
  <c r="P17" i="6"/>
  <c r="C19" i="6"/>
  <c r="L20" i="6"/>
  <c r="U21" i="6"/>
  <c r="AD22" i="6"/>
  <c r="AG23" i="6"/>
  <c r="AJ24" i="6"/>
  <c r="AM25" i="6"/>
  <c r="C27" i="6"/>
  <c r="L28" i="6"/>
  <c r="I29" i="6"/>
  <c r="AN17" i="5"/>
  <c r="S30" i="5"/>
  <c r="AN38" i="5"/>
  <c r="G49" i="5"/>
  <c r="AN52" i="5"/>
  <c r="AN55" i="5"/>
  <c r="AN58" i="5"/>
  <c r="AN61" i="5"/>
  <c r="AH64" i="5"/>
  <c r="Y67" i="5"/>
  <c r="AN79" i="5"/>
  <c r="AN88" i="5"/>
  <c r="D102" i="5"/>
  <c r="AN94" i="5"/>
  <c r="AN97" i="5"/>
  <c r="F100" i="5"/>
  <c r="C101" i="5"/>
  <c r="AC102" i="5"/>
  <c r="AL4" i="6"/>
  <c r="C6" i="6"/>
  <c r="G7" i="6"/>
  <c r="H8" i="6"/>
  <c r="E9" i="6"/>
  <c r="B10" i="6"/>
  <c r="AL10" i="6"/>
  <c r="AI11" i="6"/>
  <c r="AF12" i="6"/>
  <c r="AC13" i="6"/>
  <c r="T14" i="6"/>
  <c r="Q15" i="6"/>
  <c r="H16" i="6"/>
  <c r="AI17" i="6"/>
  <c r="Z18" i="6"/>
  <c r="S20" i="6"/>
  <c r="J21" i="6"/>
  <c r="V27" i="6"/>
  <c r="J31" i="6"/>
  <c r="S34" i="6"/>
  <c r="J37" i="6"/>
  <c r="S40" i="6"/>
  <c r="J43" i="6"/>
  <c r="S46" i="6"/>
  <c r="J49" i="6"/>
  <c r="S52" i="6"/>
  <c r="J55" i="6"/>
  <c r="S58" i="6"/>
  <c r="J61" i="6"/>
  <c r="S64" i="6"/>
  <c r="I67" i="6"/>
  <c r="AF74" i="6"/>
  <c r="P76" i="6"/>
  <c r="X77" i="6"/>
  <c r="Y78" i="6"/>
  <c r="V79" i="6"/>
  <c r="Y80" i="6"/>
  <c r="V81" i="6"/>
  <c r="Y82" i="6"/>
  <c r="V83" i="6"/>
  <c r="Y84" i="6"/>
  <c r="V85" i="6"/>
  <c r="Y86" i="6"/>
  <c r="V87" i="6"/>
  <c r="Y88" i="6"/>
  <c r="V89" i="6"/>
  <c r="Y90" i="6"/>
  <c r="V91" i="6"/>
  <c r="Y92" i="6"/>
  <c r="V93" i="6"/>
  <c r="Y94" i="6"/>
  <c r="V95" i="6"/>
  <c r="Y96" i="6"/>
  <c r="V97" i="6"/>
  <c r="Y98" i="6"/>
  <c r="V99" i="6"/>
  <c r="Y100" i="6"/>
  <c r="V101" i="6"/>
  <c r="J41" i="6"/>
  <c r="AH51" i="6"/>
  <c r="AE64" i="6"/>
  <c r="AC77" i="6"/>
  <c r="Z81" i="6"/>
  <c r="AL85" i="6"/>
  <c r="Q90" i="6"/>
  <c r="AC94" i="6"/>
  <c r="H99" i="6"/>
  <c r="D23" i="6"/>
  <c r="U29" i="6"/>
  <c r="L32" i="6"/>
  <c r="C35" i="6"/>
  <c r="AG37" i="6"/>
  <c r="X40" i="6"/>
  <c r="O43" i="6"/>
  <c r="F46" i="6"/>
  <c r="AJ48" i="6"/>
  <c r="AA51" i="6"/>
  <c r="R54" i="6"/>
  <c r="I57" i="6"/>
  <c r="AM59" i="6"/>
  <c r="AD62" i="6"/>
  <c r="U65" i="6"/>
  <c r="AH67" i="6"/>
  <c r="L75" i="6"/>
  <c r="AJ76" i="6"/>
  <c r="H78" i="6"/>
  <c r="E79" i="6"/>
  <c r="B80" i="6"/>
  <c r="AL80" i="6"/>
  <c r="AI81" i="6"/>
  <c r="AF82" i="6"/>
  <c r="AC83" i="6"/>
  <c r="Z84" i="6"/>
  <c r="W85" i="6"/>
  <c r="T86" i="6"/>
  <c r="Q87" i="6"/>
  <c r="N88" i="6"/>
  <c r="K89" i="6"/>
  <c r="H90" i="6"/>
  <c r="E91" i="6"/>
  <c r="B92" i="6"/>
  <c r="AL92" i="6"/>
  <c r="AI93" i="6"/>
  <c r="AF94" i="6"/>
  <c r="AC95" i="6"/>
  <c r="Z96" i="6"/>
  <c r="W97" i="6"/>
  <c r="T98" i="6"/>
  <c r="Q99" i="6"/>
  <c r="N100" i="6"/>
  <c r="K101" i="6"/>
  <c r="P33" i="6"/>
  <c r="D43" i="6"/>
  <c r="AK56" i="6"/>
  <c r="P67" i="6"/>
  <c r="W78" i="6"/>
  <c r="E82" i="6"/>
  <c r="K86" i="6"/>
  <c r="AC90" i="6"/>
  <c r="B95" i="6"/>
  <c r="Z99" i="6"/>
  <c r="G24" i="6"/>
  <c r="S30" i="6"/>
  <c r="J33" i="6"/>
  <c r="S36" i="6"/>
  <c r="J39" i="6"/>
  <c r="S42" i="6"/>
  <c r="J45" i="6"/>
  <c r="S48" i="6"/>
  <c r="J51" i="6"/>
  <c r="S54" i="6"/>
  <c r="J57" i="6"/>
  <c r="S60" i="6"/>
  <c r="J63" i="6"/>
  <c r="S66" i="6"/>
  <c r="P74" i="6"/>
  <c r="AE75" i="6"/>
  <c r="E77" i="6"/>
  <c r="I78" i="6"/>
  <c r="F79" i="6"/>
  <c r="C80" i="6"/>
  <c r="AM80" i="6"/>
  <c r="AJ81" i="6"/>
  <c r="AG82" i="6"/>
  <c r="AD83" i="6"/>
  <c r="AA84" i="6"/>
  <c r="X85" i="6"/>
  <c r="U86" i="6"/>
  <c r="R87" i="6"/>
  <c r="O88" i="6"/>
  <c r="L89" i="6"/>
  <c r="I90" i="6"/>
  <c r="F91" i="6"/>
  <c r="C92" i="6"/>
  <c r="AM92" i="6"/>
  <c r="AJ93" i="6"/>
  <c r="AG94" i="6"/>
  <c r="AD95" i="6"/>
  <c r="AA96" i="6"/>
  <c r="X97" i="6"/>
  <c r="U98" i="6"/>
  <c r="R99" i="6"/>
  <c r="O100" i="6"/>
  <c r="L101" i="6"/>
  <c r="M26" i="6"/>
  <c r="Y30" i="6"/>
  <c r="V37" i="6"/>
  <c r="AH45" i="6"/>
  <c r="V55" i="6"/>
  <c r="J65" i="6"/>
  <c r="K78" i="6"/>
  <c r="AC82" i="6"/>
  <c r="H87" i="6"/>
  <c r="N91" i="6"/>
  <c r="K96" i="6"/>
  <c r="K100" i="6"/>
  <c r="J25" i="6"/>
  <c r="F30" i="6"/>
  <c r="AJ32" i="6"/>
  <c r="AA35" i="6"/>
  <c r="R38" i="6"/>
  <c r="I41" i="6"/>
  <c r="AM43" i="6"/>
  <c r="AD46" i="6"/>
  <c r="U49" i="6"/>
  <c r="L52" i="6"/>
  <c r="L98" i="5"/>
  <c r="L102" i="5" s="1"/>
  <c r="AI83" i="5"/>
  <c r="AI102" i="5" s="1"/>
  <c r="E29" i="6"/>
  <c r="Y76" i="5"/>
  <c r="AN76" i="5" s="1"/>
  <c r="AA38" i="6"/>
  <c r="AA56" i="6"/>
  <c r="AK45" i="5"/>
  <c r="AN45" i="5" s="1"/>
  <c r="K12" i="6"/>
  <c r="AE29" i="6"/>
  <c r="AE47" i="6"/>
  <c r="AE65" i="6"/>
  <c r="AC6" i="6"/>
  <c r="W24" i="6"/>
  <c r="T39" i="6"/>
  <c r="T49" i="6"/>
  <c r="H55" i="6"/>
  <c r="AL57" i="6"/>
  <c r="AC60" i="6"/>
  <c r="T63" i="6"/>
  <c r="K66" i="6"/>
  <c r="J27" i="5"/>
  <c r="AH50" i="5"/>
  <c r="AH62" i="5"/>
  <c r="AE80" i="5"/>
  <c r="AE92" i="5"/>
  <c r="M100" i="5"/>
  <c r="O4" i="6"/>
  <c r="W6" i="6"/>
  <c r="AE8" i="6"/>
  <c r="M10" i="6"/>
  <c r="AB11" i="6"/>
  <c r="J13" i="6"/>
  <c r="AE14" i="6"/>
  <c r="M16" i="6"/>
  <c r="AB17" i="6"/>
  <c r="I19" i="6"/>
  <c r="X20" i="6"/>
  <c r="AG21" i="6"/>
  <c r="AJ22" i="6"/>
  <c r="AM23" i="6"/>
  <c r="C25" i="6"/>
  <c r="F26" i="6"/>
  <c r="O27" i="6"/>
  <c r="R28" i="6"/>
  <c r="O29" i="6"/>
  <c r="P19" i="5"/>
  <c r="AN30" i="5"/>
  <c r="B40" i="5"/>
  <c r="Y43" i="5"/>
  <c r="P46" i="5"/>
  <c r="AN49" i="5"/>
  <c r="AE53" i="5"/>
  <c r="V56" i="5"/>
  <c r="M59" i="5"/>
  <c r="D62" i="5"/>
  <c r="AN64" i="5"/>
  <c r="AN67" i="5"/>
  <c r="J77" i="5"/>
  <c r="AK80" i="5"/>
  <c r="V85" i="5"/>
  <c r="J89" i="5"/>
  <c r="AN91" i="5"/>
  <c r="AB95" i="5"/>
  <c r="M98" i="5"/>
  <c r="N100" i="5"/>
  <c r="K101" i="5"/>
  <c r="AK101" i="5"/>
  <c r="B4" i="6"/>
  <c r="F5" i="6"/>
  <c r="J6" i="6"/>
  <c r="N7" i="6"/>
  <c r="N8" i="6"/>
  <c r="K9" i="6"/>
  <c r="H10" i="6"/>
  <c r="E11" i="6"/>
  <c r="B12" i="6"/>
  <c r="AL12" i="6"/>
  <c r="AI13" i="6"/>
  <c r="Z14" i="6"/>
  <c r="W15" i="6"/>
  <c r="N16" i="6"/>
  <c r="E17" i="6"/>
  <c r="AF18" i="6"/>
  <c r="Y20" i="6"/>
  <c r="AK22" i="6"/>
  <c r="S28" i="6"/>
  <c r="AB31" i="6"/>
  <c r="AK34" i="6"/>
  <c r="AB37" i="6"/>
  <c r="AK40" i="6"/>
  <c r="AB43" i="6"/>
  <c r="AK46" i="6"/>
  <c r="AB49" i="6"/>
  <c r="AK52" i="6"/>
  <c r="AB55" i="6"/>
  <c r="AK58" i="6"/>
  <c r="AB61" i="6"/>
  <c r="AK64" i="6"/>
  <c r="U67" i="6"/>
  <c r="K75" i="6"/>
  <c r="Z76" i="6"/>
  <c r="AE77" i="6"/>
  <c r="AE78" i="6"/>
  <c r="AB79" i="6"/>
  <c r="AE80" i="6"/>
  <c r="AB81" i="6"/>
  <c r="AE82" i="6"/>
  <c r="AB83" i="6"/>
  <c r="AE84" i="6"/>
  <c r="AB85" i="6"/>
  <c r="AE86" i="6"/>
  <c r="AB87" i="6"/>
  <c r="AE88" i="6"/>
  <c r="AB89" i="6"/>
  <c r="AE90" i="6"/>
  <c r="AB91" i="6"/>
  <c r="AE92" i="6"/>
  <c r="AB93" i="6"/>
  <c r="AE94" i="6"/>
  <c r="AB95" i="6"/>
  <c r="AE96" i="6"/>
  <c r="AB97" i="6"/>
  <c r="AE98" i="6"/>
  <c r="AB99" i="6"/>
  <c r="AE100" i="6"/>
  <c r="AB101" i="6"/>
  <c r="V43" i="6"/>
  <c r="G54" i="6"/>
  <c r="Y66" i="6"/>
  <c r="Q78" i="6"/>
  <c r="K82" i="6"/>
  <c r="W86" i="6"/>
  <c r="H91" i="6"/>
  <c r="T95" i="6"/>
  <c r="E100" i="6"/>
  <c r="AK24" i="6"/>
  <c r="AM29" i="6"/>
  <c r="AD32" i="6"/>
  <c r="U35" i="6"/>
  <c r="L38" i="6"/>
  <c r="C41" i="6"/>
  <c r="AG43" i="6"/>
  <c r="X46" i="6"/>
  <c r="O49" i="6"/>
  <c r="F52" i="6"/>
  <c r="AJ54" i="6"/>
  <c r="AA57" i="6"/>
  <c r="R60" i="6"/>
  <c r="I63" i="6"/>
  <c r="AM65" i="6"/>
  <c r="G74" i="6"/>
  <c r="V75" i="6"/>
  <c r="D77" i="6"/>
  <c r="N78" i="6"/>
  <c r="K79" i="6"/>
  <c r="H80" i="6"/>
  <c r="E81" i="6"/>
  <c r="B82" i="6"/>
  <c r="AL82" i="6"/>
  <c r="AI83" i="6"/>
  <c r="AF84" i="6"/>
  <c r="AC85" i="6"/>
  <c r="Z86" i="6"/>
  <c r="W87" i="6"/>
  <c r="T88" i="6"/>
  <c r="Q89" i="6"/>
  <c r="N90" i="6"/>
  <c r="K91" i="6"/>
  <c r="H92" i="6"/>
  <c r="E93" i="6"/>
  <c r="B94" i="6"/>
  <c r="AL94" i="6"/>
  <c r="AI95" i="6"/>
  <c r="AF96" i="6"/>
  <c r="AC97" i="6"/>
  <c r="Z98" i="6"/>
  <c r="W99" i="6"/>
  <c r="T100" i="6"/>
  <c r="Q101" i="6"/>
  <c r="AE34" i="6"/>
  <c r="AK44" i="6"/>
  <c r="J59" i="6"/>
  <c r="T74" i="6"/>
  <c r="H79" i="6"/>
  <c r="AI82" i="6"/>
  <c r="AI86" i="6"/>
  <c r="T91" i="6"/>
  <c r="AF95" i="6"/>
  <c r="W100" i="6"/>
  <c r="D25" i="6"/>
  <c r="AK30" i="6"/>
  <c r="AB33" i="6"/>
  <c r="AK36" i="6"/>
  <c r="AB39" i="6"/>
  <c r="AK42" i="6"/>
  <c r="AB45" i="6"/>
  <c r="AK48" i="6"/>
  <c r="AB51" i="6"/>
  <c r="AK54" i="6"/>
  <c r="AB57" i="6"/>
  <c r="AK60" i="6"/>
  <c r="AB63" i="6"/>
  <c r="AK66" i="6"/>
  <c r="Z74" i="6"/>
  <c r="B76" i="6"/>
  <c r="L77" i="6"/>
  <c r="O78" i="6"/>
  <c r="L79" i="6"/>
  <c r="I80" i="6"/>
  <c r="F81" i="6"/>
  <c r="C82" i="6"/>
  <c r="AM82" i="6"/>
  <c r="AJ83" i="6"/>
  <c r="AG84" i="6"/>
  <c r="AD85" i="6"/>
  <c r="AA86" i="6"/>
  <c r="X87" i="6"/>
  <c r="U88" i="6"/>
  <c r="R89" i="6"/>
  <c r="O90" i="6"/>
  <c r="L91" i="6"/>
  <c r="I92" i="6"/>
  <c r="F93" i="6"/>
  <c r="C94" i="6"/>
  <c r="AM94" i="6"/>
  <c r="AJ95" i="6"/>
  <c r="AG96" i="6"/>
  <c r="AD97" i="6"/>
  <c r="AA98" i="6"/>
  <c r="X99" i="6"/>
  <c r="U100" i="6"/>
  <c r="R101" i="6"/>
  <c r="J27" i="6"/>
  <c r="D31" i="6"/>
  <c r="AK38" i="6"/>
  <c r="AB47" i="6"/>
  <c r="P57" i="6"/>
  <c r="D67" i="6"/>
  <c r="B79" i="6"/>
  <c r="N83" i="6"/>
  <c r="AL87" i="6"/>
  <c r="K92" i="6"/>
  <c r="AI96" i="6"/>
  <c r="T101" i="6"/>
  <c r="G26" i="6"/>
  <c r="X30" i="6"/>
  <c r="O33" i="6"/>
  <c r="F36" i="6"/>
  <c r="AJ38" i="6"/>
  <c r="AA41" i="6"/>
  <c r="R44" i="6"/>
  <c r="I47" i="6"/>
  <c r="AM49" i="6"/>
  <c r="AD52" i="6"/>
  <c r="H81" i="5"/>
  <c r="AC44" i="5"/>
  <c r="AC42" i="5"/>
  <c r="AC45" i="6"/>
  <c r="M15" i="6"/>
  <c r="X45" i="6"/>
  <c r="I62" i="6"/>
  <c r="AH87" i="5"/>
  <c r="AF17" i="6"/>
  <c r="AE35" i="6"/>
  <c r="AE53" i="6"/>
  <c r="J56" i="5"/>
  <c r="R12" i="6"/>
  <c r="E30" i="6"/>
  <c r="H43" i="6"/>
  <c r="Z51" i="6"/>
  <c r="E56" i="6"/>
  <c r="AI58" i="6"/>
  <c r="Z61" i="6"/>
  <c r="Q64" i="6"/>
  <c r="H67" i="6"/>
  <c r="H41" i="5"/>
  <c r="V54" i="5"/>
  <c r="V66" i="5"/>
  <c r="S84" i="5"/>
  <c r="AN84" i="5" s="1"/>
  <c r="S96" i="5"/>
  <c r="S101" i="5"/>
  <c r="E5" i="6"/>
  <c r="M7" i="6"/>
  <c r="J9" i="6"/>
  <c r="AE10" i="6"/>
  <c r="M12" i="6"/>
  <c r="AB13" i="6"/>
  <c r="J15" i="6"/>
  <c r="AE16" i="6"/>
  <c r="M18" i="6"/>
  <c r="AA19" i="6"/>
  <c r="C21" i="6"/>
  <c r="F22" i="6"/>
  <c r="I23" i="6"/>
  <c r="L24" i="6"/>
  <c r="U25" i="6"/>
  <c r="X26" i="6"/>
  <c r="AA27" i="6"/>
  <c r="AD28" i="6"/>
  <c r="K11" i="5"/>
  <c r="Q41" i="5"/>
  <c r="V44" i="5"/>
  <c r="AB54" i="5"/>
  <c r="S57" i="5"/>
  <c r="J60" i="5"/>
  <c r="AN60" i="5" s="1"/>
  <c r="AN62" i="5"/>
  <c r="S74" i="5"/>
  <c r="G78" i="5"/>
  <c r="AN78" i="5" s="1"/>
  <c r="AE82" i="5"/>
  <c r="S86" i="5"/>
  <c r="G90" i="5"/>
  <c r="AN90" i="5" s="1"/>
  <c r="AH93" i="5"/>
  <c r="AN93" i="5" s="1"/>
  <c r="Y96" i="5"/>
  <c r="AN96" i="5" s="1"/>
  <c r="J99" i="5"/>
  <c r="U101" i="5"/>
  <c r="M102" i="5"/>
  <c r="P4" i="6"/>
  <c r="T5" i="6"/>
  <c r="X6" i="6"/>
  <c r="AC7" i="6"/>
  <c r="Z8" i="6"/>
  <c r="W9" i="6"/>
  <c r="T10" i="6"/>
  <c r="Q11" i="6"/>
  <c r="N12" i="6"/>
  <c r="K13" i="6"/>
  <c r="B14" i="6"/>
  <c r="AL14" i="6"/>
  <c r="AI15" i="6"/>
  <c r="Z16" i="6"/>
  <c r="Q17" i="6"/>
  <c r="H18" i="6"/>
  <c r="AK20" i="6"/>
  <c r="AE24" i="6"/>
  <c r="AH29" i="6"/>
  <c r="Y32" i="6"/>
  <c r="AH35" i="6"/>
  <c r="Y38" i="6"/>
  <c r="AH41" i="6"/>
  <c r="Y44" i="6"/>
  <c r="AH47" i="6"/>
  <c r="Y50" i="6"/>
  <c r="AH53" i="6"/>
  <c r="Y56" i="6"/>
  <c r="AH59" i="6"/>
  <c r="Y62" i="6"/>
  <c r="AH65" i="6"/>
  <c r="D74" i="6"/>
  <c r="AC75" i="6"/>
  <c r="C77" i="6"/>
  <c r="G78" i="6"/>
  <c r="D79" i="6"/>
  <c r="G80" i="6"/>
  <c r="D81" i="6"/>
  <c r="G82" i="6"/>
  <c r="D83" i="6"/>
  <c r="G84" i="6"/>
  <c r="D85" i="6"/>
  <c r="G86" i="6"/>
  <c r="D87" i="6"/>
  <c r="G88" i="6"/>
  <c r="D89" i="6"/>
  <c r="G90" i="6"/>
  <c r="D91" i="6"/>
  <c r="G92" i="6"/>
  <c r="D93" i="6"/>
  <c r="G94" i="6"/>
  <c r="D95" i="6"/>
  <c r="G96" i="6"/>
  <c r="D97" i="6"/>
  <c r="G98" i="6"/>
  <c r="D99" i="6"/>
  <c r="G100" i="6"/>
  <c r="D101" i="6"/>
  <c r="P25" i="6"/>
  <c r="J47" i="6"/>
  <c r="AE58" i="6"/>
  <c r="AL74" i="6"/>
  <c r="T79" i="6"/>
  <c r="AF83" i="6"/>
  <c r="E88" i="6"/>
  <c r="W92" i="6"/>
  <c r="B97" i="6"/>
  <c r="Z101" i="6"/>
  <c r="AE26" i="6"/>
  <c r="AJ30" i="6"/>
  <c r="AA33" i="6"/>
  <c r="R36" i="6"/>
  <c r="I39" i="6"/>
  <c r="AM41" i="6"/>
  <c r="AD44" i="6"/>
  <c r="U47" i="6"/>
  <c r="L50" i="6"/>
  <c r="C53" i="6"/>
  <c r="AG55" i="6"/>
  <c r="X58" i="6"/>
  <c r="O61" i="6"/>
  <c r="F64" i="6"/>
  <c r="AJ66" i="6"/>
  <c r="Y74" i="6"/>
  <c r="I76" i="6"/>
  <c r="R77" i="6"/>
  <c r="Z78" i="6"/>
  <c r="W79" i="6"/>
  <c r="T80" i="6"/>
  <c r="Q81" i="6"/>
  <c r="N82" i="6"/>
  <c r="K83" i="6"/>
  <c r="H84" i="6"/>
  <c r="E85" i="6"/>
  <c r="B86" i="6"/>
  <c r="AL86" i="6"/>
  <c r="AI87" i="6"/>
  <c r="AF88" i="6"/>
  <c r="AC89" i="6"/>
  <c r="Z90" i="6"/>
  <c r="W91" i="6"/>
  <c r="T92" i="6"/>
  <c r="Q93" i="6"/>
  <c r="N94" i="6"/>
  <c r="K95" i="6"/>
  <c r="H96" i="6"/>
  <c r="E97" i="6"/>
  <c r="B98" i="6"/>
  <c r="AL98" i="6"/>
  <c r="AI99" i="6"/>
  <c r="AF100" i="6"/>
  <c r="AC101" i="6"/>
  <c r="S38" i="6"/>
  <c r="G48" i="6"/>
  <c r="S62" i="6"/>
  <c r="N76" i="6"/>
  <c r="K80" i="6"/>
  <c r="E84" i="6"/>
  <c r="Y85" i="5"/>
  <c r="R59" i="6"/>
  <c r="AA9" i="6"/>
  <c r="AI60" i="6"/>
  <c r="V83" i="5"/>
  <c r="S10" i="6"/>
  <c r="O19" i="6"/>
  <c r="R26" i="6"/>
  <c r="AN40" i="5"/>
  <c r="AN59" i="5"/>
  <c r="AN85" i="5"/>
  <c r="K102" i="5"/>
  <c r="T8" i="6"/>
  <c r="AL18" i="6"/>
  <c r="G38" i="6"/>
  <c r="G56" i="6"/>
  <c r="AH76" i="6"/>
  <c r="AK82" i="6"/>
  <c r="AK88" i="6"/>
  <c r="AK94" i="6"/>
  <c r="AK100" i="6"/>
  <c r="B83" i="6"/>
  <c r="R30" i="6"/>
  <c r="C47" i="6"/>
  <c r="AA63" i="6"/>
  <c r="Q79" i="6"/>
  <c r="AL84" i="6"/>
  <c r="T90" i="6"/>
  <c r="B96" i="6"/>
  <c r="W101" i="6"/>
  <c r="T83" i="6"/>
  <c r="N97" i="6"/>
  <c r="AH31" i="6"/>
  <c r="Y40" i="6"/>
  <c r="AH49" i="6"/>
  <c r="Y58" i="6"/>
  <c r="Y67" i="6"/>
  <c r="AA77" i="6"/>
  <c r="U80" i="6"/>
  <c r="L83" i="6"/>
  <c r="C86" i="6"/>
  <c r="AG88" i="6"/>
  <c r="X91" i="6"/>
  <c r="O94" i="6"/>
  <c r="F97" i="6"/>
  <c r="AJ99" i="6"/>
  <c r="D29" i="6"/>
  <c r="AK50" i="6"/>
  <c r="Q80" i="6"/>
  <c r="AF93" i="6"/>
  <c r="AK28" i="6"/>
  <c r="C37" i="6"/>
  <c r="O45" i="6"/>
  <c r="AA53" i="6"/>
  <c r="L58" i="6"/>
  <c r="C61" i="6"/>
  <c r="AG63" i="6"/>
  <c r="X66" i="6"/>
  <c r="S74" i="6"/>
  <c r="AH75" i="6"/>
  <c r="F77" i="6"/>
  <c r="J78" i="6"/>
  <c r="M79" i="6"/>
  <c r="J80" i="6"/>
  <c r="M81" i="6"/>
  <c r="J82" i="6"/>
  <c r="M83" i="6"/>
  <c r="J84" i="6"/>
  <c r="M85" i="6"/>
  <c r="J86" i="6"/>
  <c r="M87" i="6"/>
  <c r="J88" i="6"/>
  <c r="M89" i="6"/>
  <c r="J90" i="6"/>
  <c r="M91" i="6"/>
  <c r="J92" i="6"/>
  <c r="M93" i="6"/>
  <c r="J94" i="6"/>
  <c r="M95" i="6"/>
  <c r="J96" i="6"/>
  <c r="M97" i="6"/>
  <c r="J98" i="6"/>
  <c r="M99" i="6"/>
  <c r="J100" i="6"/>
  <c r="M101" i="6"/>
  <c r="Q84" i="6"/>
  <c r="T89" i="6"/>
  <c r="K94" i="6"/>
  <c r="AC98" i="6"/>
  <c r="AH21" i="6"/>
  <c r="V25" i="6"/>
  <c r="M28" i="6"/>
  <c r="U33" i="6"/>
  <c r="AG35" i="6"/>
  <c r="F38" i="6"/>
  <c r="R40" i="6"/>
  <c r="AD42" i="6"/>
  <c r="C45" i="6"/>
  <c r="O47" i="6"/>
  <c r="I49" i="6"/>
  <c r="U51" i="6"/>
  <c r="AG53" i="6"/>
  <c r="X56" i="6"/>
  <c r="AJ58" i="6"/>
  <c r="AD60" i="6"/>
  <c r="G67" i="6"/>
  <c r="U74" i="6"/>
  <c r="R75" i="6"/>
  <c r="Y76" i="6"/>
  <c r="AD77" i="6"/>
  <c r="X78" i="6"/>
  <c r="U79" i="6"/>
  <c r="R80" i="6"/>
  <c r="O81" i="6"/>
  <c r="L82" i="6"/>
  <c r="I83" i="6"/>
  <c r="F84" i="6"/>
  <c r="C85" i="6"/>
  <c r="AM85" i="6"/>
  <c r="AJ86" i="6"/>
  <c r="AG87" i="6"/>
  <c r="AD88" i="6"/>
  <c r="AA89" i="6"/>
  <c r="X90" i="6"/>
  <c r="U91" i="6"/>
  <c r="R92" i="6"/>
  <c r="O93" i="6"/>
  <c r="L94" i="6"/>
  <c r="I95" i="6"/>
  <c r="F96" i="6"/>
  <c r="C97" i="6"/>
  <c r="AM97" i="6"/>
  <c r="AJ98" i="6"/>
  <c r="AG99" i="6"/>
  <c r="AD100" i="6"/>
  <c r="AA101" i="6"/>
  <c r="S24" i="6"/>
  <c r="D49" i="6"/>
  <c r="Y54" i="6"/>
  <c r="V76" i="6"/>
  <c r="AL79" i="6"/>
  <c r="H83" i="6"/>
  <c r="Z87" i="6"/>
  <c r="AI90" i="6"/>
  <c r="N93" i="6"/>
  <c r="Q96" i="6"/>
  <c r="N101" i="6"/>
  <c r="AN20" i="5"/>
  <c r="W68" i="5"/>
  <c r="AN39" i="5"/>
  <c r="AN9" i="5"/>
  <c r="AN75" i="5"/>
  <c r="AN11" i="5"/>
  <c r="AN83" i="5"/>
  <c r="AC27" i="5"/>
  <c r="S63" i="5"/>
  <c r="N27" i="6"/>
  <c r="Z63" i="6"/>
  <c r="V95" i="5"/>
  <c r="V102" i="5" s="1"/>
  <c r="G12" i="6"/>
  <c r="AJ20" i="6"/>
  <c r="U27" i="6"/>
  <c r="AN43" i="5"/>
  <c r="AN89" i="5"/>
  <c r="F102" i="5"/>
  <c r="Q9" i="6"/>
  <c r="AF14" i="6"/>
  <c r="AE20" i="6"/>
  <c r="P41" i="6"/>
  <c r="P59" i="6"/>
  <c r="AM77" i="6"/>
  <c r="AH83" i="6"/>
  <c r="AH89" i="6"/>
  <c r="AH95" i="6"/>
  <c r="AH101" i="6"/>
  <c r="N87" i="6"/>
  <c r="I33" i="6"/>
  <c r="AG49" i="6"/>
  <c r="R66" i="6"/>
  <c r="N80" i="6"/>
  <c r="AI85" i="6"/>
  <c r="Q91" i="6"/>
  <c r="AL96" i="6"/>
  <c r="Y36" i="6"/>
  <c r="T87" i="6"/>
  <c r="H101" i="6"/>
  <c r="G34" i="6"/>
  <c r="P43" i="6"/>
  <c r="G52" i="6"/>
  <c r="P61" i="6"/>
  <c r="AH74" i="6"/>
  <c r="U78" i="6"/>
  <c r="L81" i="6"/>
  <c r="C84" i="6"/>
  <c r="AG86" i="6"/>
  <c r="X89" i="6"/>
  <c r="O92" i="6"/>
  <c r="F95" i="6"/>
  <c r="AJ97" i="6"/>
  <c r="AA100" i="6"/>
  <c r="V31" i="6"/>
  <c r="M58" i="6"/>
  <c r="K84" i="6"/>
  <c r="T97" i="6"/>
  <c r="C31" i="6"/>
  <c r="O39" i="6"/>
  <c r="AA47" i="6"/>
  <c r="C55" i="6"/>
  <c r="AD58" i="6"/>
  <c r="U61" i="6"/>
  <c r="L64" i="6"/>
  <c r="C67" i="6"/>
  <c r="AA74" i="6"/>
  <c r="C76" i="6"/>
  <c r="M77" i="6"/>
  <c r="P78" i="6"/>
  <c r="S79" i="6"/>
  <c r="P80" i="6"/>
  <c r="S81" i="6"/>
  <c r="P82" i="6"/>
  <c r="S83" i="6"/>
  <c r="P84" i="6"/>
  <c r="S85" i="6"/>
  <c r="P86" i="6"/>
  <c r="S87" i="6"/>
  <c r="P88" i="6"/>
  <c r="S89" i="6"/>
  <c r="P90" i="6"/>
  <c r="S91" i="6"/>
  <c r="P92" i="6"/>
  <c r="S93" i="6"/>
  <c r="P94" i="6"/>
  <c r="S95" i="6"/>
  <c r="P96" i="6"/>
  <c r="S97" i="6"/>
  <c r="P98" i="6"/>
  <c r="S99" i="6"/>
  <c r="P100" i="6"/>
  <c r="S101" i="6"/>
  <c r="AB21" i="6"/>
  <c r="H85" i="6"/>
  <c r="K90" i="6"/>
  <c r="T99" i="6"/>
  <c r="I31" i="6"/>
  <c r="AM33" i="6"/>
  <c r="L36" i="6"/>
  <c r="X38" i="6"/>
  <c r="AJ40" i="6"/>
  <c r="I43" i="6"/>
  <c r="U45" i="6"/>
  <c r="AG47" i="6"/>
  <c r="AA49" i="6"/>
  <c r="AM51" i="6"/>
  <c r="L54" i="6"/>
  <c r="I61" i="6"/>
  <c r="C63" i="6"/>
  <c r="O65" i="6"/>
  <c r="S67" i="6"/>
  <c r="AE74" i="6"/>
  <c r="AB75" i="6"/>
  <c r="AG76" i="6"/>
  <c r="AK77" i="6"/>
  <c r="AD78" i="6"/>
  <c r="AA79" i="6"/>
  <c r="X80" i="6"/>
  <c r="U81" i="6"/>
  <c r="R82" i="6"/>
  <c r="O83" i="6"/>
  <c r="L84" i="6"/>
  <c r="I85" i="6"/>
  <c r="F86" i="6"/>
  <c r="C87" i="6"/>
  <c r="AM87" i="6"/>
  <c r="AJ88" i="6"/>
  <c r="AG89" i="6"/>
  <c r="AD90" i="6"/>
  <c r="AA91" i="6"/>
  <c r="X92" i="6"/>
  <c r="U93" i="6"/>
  <c r="R94" i="6"/>
  <c r="O95" i="6"/>
  <c r="L96" i="6"/>
  <c r="I97" i="6"/>
  <c r="F98" i="6"/>
  <c r="C99" i="6"/>
  <c r="AM99" i="6"/>
  <c r="AJ100" i="6"/>
  <c r="S32" i="6"/>
  <c r="G42" i="6"/>
  <c r="AH63" i="6"/>
  <c r="O77" i="6"/>
  <c r="W80" i="6"/>
  <c r="AL83" i="6"/>
  <c r="Q88" i="6"/>
  <c r="E94" i="6"/>
  <c r="N99" i="6"/>
  <c r="AL101" i="6"/>
  <c r="AN4" i="5"/>
  <c r="AN7" i="5"/>
  <c r="AN13" i="5"/>
  <c r="AN80" i="5"/>
  <c r="AN99" i="5"/>
  <c r="AN14" i="5"/>
  <c r="AB102" i="5"/>
  <c r="H92" i="5"/>
  <c r="B15" i="6"/>
  <c r="N41" i="6"/>
  <c r="Q66" i="6"/>
  <c r="J101" i="5"/>
  <c r="P13" i="6"/>
  <c r="AM21" i="6"/>
  <c r="X28" i="6"/>
  <c r="M47" i="5"/>
  <c r="AE65" i="5"/>
  <c r="AK92" i="5"/>
  <c r="AK102" i="5" s="1"/>
  <c r="I4" i="6"/>
  <c r="N10" i="6"/>
  <c r="AC15" i="6"/>
  <c r="AH23" i="6"/>
  <c r="G44" i="6"/>
  <c r="G62" i="6"/>
  <c r="AK78" i="6"/>
  <c r="AK84" i="6"/>
  <c r="AK90" i="6"/>
  <c r="AK96" i="6"/>
  <c r="P45" i="6"/>
  <c r="AL91" i="6"/>
  <c r="AM35" i="6"/>
  <c r="X52" i="6"/>
  <c r="O74" i="6"/>
  <c r="K81" i="6"/>
  <c r="AF86" i="6"/>
  <c r="N92" i="6"/>
  <c r="AI97" i="6"/>
  <c r="M46" i="6"/>
  <c r="K88" i="6"/>
  <c r="P21" i="6"/>
  <c r="Y34" i="6"/>
  <c r="AH43" i="6"/>
  <c r="Y52" i="6"/>
  <c r="AH61" i="6"/>
  <c r="E75" i="6"/>
  <c r="AA78" i="6"/>
  <c r="R81" i="6"/>
  <c r="I84" i="6"/>
  <c r="AM86" i="6"/>
  <c r="AD89" i="6"/>
  <c r="U92" i="6"/>
  <c r="L95" i="6"/>
  <c r="C98" i="6"/>
  <c r="AG100" i="6"/>
  <c r="AK32" i="6"/>
  <c r="AB59" i="6"/>
  <c r="B85" i="6"/>
  <c r="E98" i="6"/>
  <c r="U31" i="6"/>
  <c r="AG39" i="6"/>
  <c r="F48" i="6"/>
  <c r="U55" i="6"/>
  <c r="I59" i="6"/>
  <c r="AM61" i="6"/>
  <c r="AD64" i="6"/>
  <c r="O67" i="6"/>
  <c r="AK74" i="6"/>
  <c r="M76" i="6"/>
  <c r="U77" i="6"/>
  <c r="V78" i="6"/>
  <c r="Y79" i="6"/>
  <c r="V80" i="6"/>
  <c r="Y81" i="6"/>
  <c r="V82" i="6"/>
  <c r="Y83" i="6"/>
  <c r="V84" i="6"/>
  <c r="Y85" i="6"/>
  <c r="V86" i="6"/>
  <c r="Y87" i="6"/>
  <c r="V88" i="6"/>
  <c r="Y89" i="6"/>
  <c r="V90" i="6"/>
  <c r="Y91" i="6"/>
  <c r="V92" i="6"/>
  <c r="Y93" i="6"/>
  <c r="V94" i="6"/>
  <c r="Y95" i="6"/>
  <c r="V96" i="6"/>
  <c r="Y97" i="6"/>
  <c r="V98" i="6"/>
  <c r="Y99" i="6"/>
  <c r="V100" i="6"/>
  <c r="D76" i="6"/>
  <c r="E86" i="6"/>
  <c r="B91" i="6"/>
  <c r="H95" i="6"/>
  <c r="AE22" i="6"/>
  <c r="S26" i="6"/>
  <c r="J29" i="6"/>
  <c r="AA31" i="6"/>
  <c r="R34" i="6"/>
  <c r="AD36" i="6"/>
  <c r="AA43" i="6"/>
  <c r="AM45" i="6"/>
  <c r="F50" i="6"/>
  <c r="R52" i="6"/>
  <c r="AD54" i="6"/>
  <c r="C57" i="6"/>
  <c r="O59" i="6"/>
  <c r="AA61" i="6"/>
  <c r="U63" i="6"/>
  <c r="AG65" i="6"/>
  <c r="AE67" i="6"/>
  <c r="AJ75" i="6"/>
  <c r="I77" i="6"/>
  <c r="AJ78" i="6"/>
  <c r="AG79" i="6"/>
  <c r="AD80" i="6"/>
  <c r="AA81" i="6"/>
  <c r="X82" i="6"/>
  <c r="U83" i="6"/>
  <c r="R84" i="6"/>
  <c r="O85" i="6"/>
  <c r="L86" i="6"/>
  <c r="I87" i="6"/>
  <c r="F88" i="6"/>
  <c r="C89" i="6"/>
  <c r="AM89" i="6"/>
  <c r="AJ90" i="6"/>
  <c r="AG91" i="6"/>
  <c r="AD92" i="6"/>
  <c r="AA93" i="6"/>
  <c r="X94" i="6"/>
  <c r="U95" i="6"/>
  <c r="R96" i="6"/>
  <c r="O97" i="6"/>
  <c r="L98" i="6"/>
  <c r="I99" i="6"/>
  <c r="F100" i="6"/>
  <c r="C101" i="6"/>
  <c r="AG101" i="6"/>
  <c r="AH33" i="6"/>
  <c r="P51" i="6"/>
  <c r="AH57" i="6"/>
  <c r="AB74" i="6"/>
  <c r="H81" i="6"/>
  <c r="AC84" i="6"/>
  <c r="Z91" i="6"/>
  <c r="AI94" i="6"/>
  <c r="H97" i="6"/>
  <c r="AL99" i="6"/>
  <c r="AN6" i="5"/>
  <c r="AN18" i="5"/>
  <c r="AN26" i="5"/>
  <c r="AN16" i="5"/>
  <c r="AN27" i="5"/>
  <c r="E102" i="5"/>
  <c r="P68" i="5"/>
  <c r="S102" i="5"/>
  <c r="AN54" i="6"/>
  <c r="Q37" i="6"/>
  <c r="AB32" i="6"/>
  <c r="AC50" i="6"/>
  <c r="AN29" i="5"/>
  <c r="AJ4" i="6"/>
  <c r="D15" i="6"/>
  <c r="AN15" i="6" s="1"/>
  <c r="C23" i="6"/>
  <c r="AC5" i="5"/>
  <c r="D50" i="5"/>
  <c r="V68" i="5"/>
  <c r="AN95" i="5"/>
  <c r="M5" i="6"/>
  <c r="K11" i="6"/>
  <c r="AN11" i="6" s="1"/>
  <c r="T16" i="6"/>
  <c r="P29" i="6"/>
  <c r="P47" i="6"/>
  <c r="AN47" i="6" s="1"/>
  <c r="P65" i="6"/>
  <c r="AH79" i="6"/>
  <c r="AH85" i="6"/>
  <c r="AH91" i="6"/>
  <c r="AH97" i="6"/>
  <c r="S56" i="6"/>
  <c r="E96" i="6"/>
  <c r="AD38" i="6"/>
  <c r="AN38" i="6" s="1"/>
  <c r="O55" i="6"/>
  <c r="AD75" i="6"/>
  <c r="H82" i="6"/>
  <c r="AC87" i="6"/>
  <c r="K93" i="6"/>
  <c r="AF98" i="6"/>
  <c r="D61" i="6"/>
  <c r="E92" i="6"/>
  <c r="AK26" i="6"/>
  <c r="P37" i="6"/>
  <c r="G46" i="6"/>
  <c r="P55" i="6"/>
  <c r="G64" i="6"/>
  <c r="J76" i="6"/>
  <c r="R79" i="6"/>
  <c r="I82" i="6"/>
  <c r="AM84" i="6"/>
  <c r="AD87" i="6"/>
  <c r="U90" i="6"/>
  <c r="L93" i="6"/>
  <c r="C96" i="6"/>
  <c r="AG98" i="6"/>
  <c r="X101" i="6"/>
  <c r="AH39" i="6"/>
  <c r="B74" i="6"/>
  <c r="AC88" i="6"/>
  <c r="V21" i="6"/>
  <c r="AN21" i="6" s="1"/>
  <c r="AG33" i="6"/>
  <c r="F42" i="6"/>
  <c r="R50" i="6"/>
  <c r="AM55" i="6"/>
  <c r="AA59" i="6"/>
  <c r="R62" i="6"/>
  <c r="I65" i="6"/>
  <c r="AA67" i="6"/>
  <c r="F75" i="6"/>
  <c r="U76" i="6"/>
  <c r="AB77" i="6"/>
  <c r="AB78" i="6"/>
  <c r="AE79" i="6"/>
  <c r="AB80" i="6"/>
  <c r="AE81" i="6"/>
  <c r="AB82" i="6"/>
  <c r="AE83" i="6"/>
  <c r="AB84" i="6"/>
  <c r="AE85" i="6"/>
  <c r="AB86" i="6"/>
  <c r="AE87" i="6"/>
  <c r="AB88" i="6"/>
  <c r="AE89" i="6"/>
  <c r="AB90" i="6"/>
  <c r="AE91" i="6"/>
  <c r="AB92" i="6"/>
  <c r="AE93" i="6"/>
  <c r="AB94" i="6"/>
  <c r="AE95" i="6"/>
  <c r="AB96" i="6"/>
  <c r="AE97" i="6"/>
  <c r="AB98" i="6"/>
  <c r="AE99" i="6"/>
  <c r="AB100" i="6"/>
  <c r="Y101" i="6"/>
  <c r="B81" i="6"/>
  <c r="B87" i="6"/>
  <c r="AF91" i="6"/>
  <c r="AL95" i="6"/>
  <c r="Q100" i="6"/>
  <c r="AB23" i="6"/>
  <c r="AN26" i="6"/>
  <c r="AG29" i="6"/>
  <c r="AN29" i="6" s="1"/>
  <c r="F32" i="6"/>
  <c r="AJ34" i="6"/>
  <c r="C39" i="6"/>
  <c r="O41" i="6"/>
  <c r="F44" i="6"/>
  <c r="AN45" i="6"/>
  <c r="L48" i="6"/>
  <c r="X50" i="6"/>
  <c r="AJ52" i="6"/>
  <c r="I55" i="6"/>
  <c r="U57" i="6"/>
  <c r="AG59" i="6"/>
  <c r="AM63" i="6"/>
  <c r="C74" i="6"/>
  <c r="AM74" i="6"/>
  <c r="G76" i="6"/>
  <c r="P77" i="6"/>
  <c r="F78" i="6"/>
  <c r="C79" i="6"/>
  <c r="AM79" i="6"/>
  <c r="AJ80" i="6"/>
  <c r="AG81" i="6"/>
  <c r="AD82" i="6"/>
  <c r="AA83" i="6"/>
  <c r="X84" i="6"/>
  <c r="U85" i="6"/>
  <c r="R86" i="6"/>
  <c r="O87" i="6"/>
  <c r="L88" i="6"/>
  <c r="I89" i="6"/>
  <c r="F90" i="6"/>
  <c r="C91" i="6"/>
  <c r="AM91" i="6"/>
  <c r="AJ92" i="6"/>
  <c r="AG93" i="6"/>
  <c r="AD94" i="6"/>
  <c r="AA95" i="6"/>
  <c r="X96" i="6"/>
  <c r="U97" i="6"/>
  <c r="R98" i="6"/>
  <c r="O99" i="6"/>
  <c r="L100" i="6"/>
  <c r="I101" i="6"/>
  <c r="J35" i="6"/>
  <c r="AN43" i="6"/>
  <c r="G66" i="6"/>
  <c r="AB102" i="6"/>
  <c r="D78" i="6"/>
  <c r="AF81" i="6"/>
  <c r="Z85" i="6"/>
  <c r="H89" i="6"/>
  <c r="AL97" i="6"/>
  <c r="AN15" i="5"/>
  <c r="AN8" i="5"/>
  <c r="AN28" i="5"/>
  <c r="G102" i="5"/>
  <c r="AN21" i="5"/>
  <c r="AN32" i="5"/>
  <c r="Y102" i="5"/>
  <c r="AC68" i="5"/>
  <c r="AN46" i="5"/>
  <c r="AN86" i="5"/>
  <c r="N102" i="5"/>
  <c r="AG42" i="6"/>
  <c r="AH37" i="5"/>
  <c r="E58" i="6"/>
  <c r="Y65" i="5"/>
  <c r="D9" i="6"/>
  <c r="G18" i="6"/>
  <c r="I25" i="6"/>
  <c r="J33" i="5"/>
  <c r="AN56" i="5"/>
  <c r="AH81" i="5"/>
  <c r="AH102" i="5" s="1"/>
  <c r="X100" i="5"/>
  <c r="U7" i="6"/>
  <c r="E13" i="6"/>
  <c r="B18" i="6"/>
  <c r="P35" i="6"/>
  <c r="P53" i="6"/>
  <c r="S75" i="6"/>
  <c r="AH81" i="6"/>
  <c r="AH87" i="6"/>
  <c r="AH93" i="6"/>
  <c r="AH99" i="6"/>
  <c r="AI78" i="6"/>
  <c r="AH25" i="6"/>
  <c r="AN25" i="6" s="1"/>
  <c r="L44" i="6"/>
  <c r="AJ60" i="6"/>
  <c r="T78" i="6"/>
  <c r="B84" i="6"/>
  <c r="W89" i="6"/>
  <c r="E95" i="6"/>
  <c r="Z100" i="6"/>
  <c r="AF79" i="6"/>
  <c r="W96" i="6"/>
  <c r="P31" i="6"/>
  <c r="G40" i="6"/>
  <c r="P49" i="6"/>
  <c r="G58" i="6"/>
  <c r="M67" i="6"/>
  <c r="S77" i="6"/>
  <c r="S102" i="6" s="1"/>
  <c r="O80" i="6"/>
  <c r="F83" i="6"/>
  <c r="AJ85" i="6"/>
  <c r="AA88" i="6"/>
  <c r="R91" i="6"/>
  <c r="I94" i="6"/>
  <c r="AM96" i="6"/>
  <c r="AD99" i="6"/>
  <c r="G28" i="6"/>
  <c r="V49" i="6"/>
  <c r="AN49" i="6" s="1"/>
  <c r="Z79" i="6"/>
  <c r="B93" i="6"/>
  <c r="D27" i="6"/>
  <c r="X36" i="6"/>
  <c r="AN36" i="6" s="1"/>
  <c r="AJ44" i="6"/>
  <c r="I53" i="6"/>
  <c r="AG57" i="6"/>
  <c r="X60" i="6"/>
  <c r="O63" i="6"/>
  <c r="F66" i="6"/>
  <c r="I74" i="6"/>
  <c r="X75" i="6"/>
  <c r="AL76" i="6"/>
  <c r="AL102" i="6" s="1"/>
  <c r="C78" i="6"/>
  <c r="G79" i="6"/>
  <c r="D80" i="6"/>
  <c r="G81" i="6"/>
  <c r="D82" i="6"/>
  <c r="G83" i="6"/>
  <c r="D84" i="6"/>
  <c r="G85" i="6"/>
  <c r="D86" i="6"/>
  <c r="G87" i="6"/>
  <c r="D88" i="6"/>
  <c r="G89" i="6"/>
  <c r="D90" i="6"/>
  <c r="G91" i="6"/>
  <c r="D92" i="6"/>
  <c r="G93" i="6"/>
  <c r="D94" i="6"/>
  <c r="G95" i="6"/>
  <c r="D96" i="6"/>
  <c r="G97" i="6"/>
  <c r="D98" i="6"/>
  <c r="G99" i="6"/>
  <c r="D100" i="6"/>
  <c r="G101" i="6"/>
  <c r="AK101" i="6"/>
  <c r="Z83" i="6"/>
  <c r="W88" i="6"/>
  <c r="T93" i="6"/>
  <c r="AF97" i="6"/>
  <c r="AF101" i="6"/>
  <c r="Y24" i="6"/>
  <c r="AD30" i="6"/>
  <c r="C33" i="6"/>
  <c r="O35" i="6"/>
  <c r="AA37" i="6"/>
  <c r="AM39" i="6"/>
  <c r="L42" i="6"/>
  <c r="AJ46" i="6"/>
  <c r="C51" i="6"/>
  <c r="AN51" i="6" s="1"/>
  <c r="O53" i="6"/>
  <c r="F56" i="6"/>
  <c r="R58" i="6"/>
  <c r="L60" i="6"/>
  <c r="X62" i="6"/>
  <c r="AJ64" i="6"/>
  <c r="AD66" i="6"/>
  <c r="O76" i="6"/>
  <c r="W77" i="6"/>
  <c r="R78" i="6"/>
  <c r="O79" i="6"/>
  <c r="L80" i="6"/>
  <c r="I81" i="6"/>
  <c r="F82" i="6"/>
  <c r="C83" i="6"/>
  <c r="AM83" i="6"/>
  <c r="AJ84" i="6"/>
  <c r="AG85" i="6"/>
  <c r="AD86" i="6"/>
  <c r="AA87" i="6"/>
  <c r="X88" i="6"/>
  <c r="U89" i="6"/>
  <c r="R90" i="6"/>
  <c r="O91" i="6"/>
  <c r="L92" i="6"/>
  <c r="I93" i="6"/>
  <c r="F94" i="6"/>
  <c r="C95" i="6"/>
  <c r="AM95" i="6"/>
  <c r="AJ96" i="6"/>
  <c r="AG97" i="6"/>
  <c r="AD98" i="6"/>
  <c r="AA99" i="6"/>
  <c r="X100" i="6"/>
  <c r="U101" i="6"/>
  <c r="D37" i="6"/>
  <c r="AB67" i="6"/>
  <c r="N79" i="6"/>
  <c r="Q82" i="6"/>
  <c r="E90" i="6"/>
  <c r="W98" i="6"/>
  <c r="AN12" i="5"/>
  <c r="E68" i="5"/>
  <c r="Q68" i="5"/>
  <c r="AN81" i="5"/>
  <c r="AN24" i="5"/>
  <c r="J102" i="5"/>
  <c r="K68" i="5"/>
  <c r="AN51" i="5"/>
  <c r="AN87" i="5"/>
  <c r="AN9" i="6"/>
  <c r="V102" i="6"/>
  <c r="Q7" i="6"/>
  <c r="F24" i="6"/>
  <c r="H12" i="6"/>
  <c r="AK86" i="6"/>
  <c r="F58" i="6"/>
  <c r="AN58" i="6" s="1"/>
  <c r="G75" i="6"/>
  <c r="Y64" i="6"/>
  <c r="AA90" i="6"/>
  <c r="Q75" i="6"/>
  <c r="R56" i="6"/>
  <c r="AE76" i="6"/>
  <c r="AH82" i="6"/>
  <c r="AH88" i="6"/>
  <c r="AH94" i="6"/>
  <c r="AH100" i="6"/>
  <c r="B101" i="6"/>
  <c r="I37" i="6"/>
  <c r="R64" i="6"/>
  <c r="AN64" i="6" s="1"/>
  <c r="L78" i="6"/>
  <c r="AG83" i="6"/>
  <c r="O89" i="6"/>
  <c r="AJ94" i="6"/>
  <c r="R100" i="6"/>
  <c r="J53" i="6"/>
  <c r="AN53" i="6" s="1"/>
  <c r="AC86" i="6"/>
  <c r="F68" i="5"/>
  <c r="AE68" i="5"/>
  <c r="AN8" i="6"/>
  <c r="AB50" i="6"/>
  <c r="G22" i="5"/>
  <c r="K17" i="6"/>
  <c r="AN17" i="6" s="1"/>
  <c r="AK92" i="6"/>
  <c r="K77" i="6"/>
  <c r="AI92" i="6"/>
  <c r="T76" i="6"/>
  <c r="R93" i="6"/>
  <c r="N89" i="6"/>
  <c r="N102" i="6" s="1"/>
  <c r="F60" i="6"/>
  <c r="AI77" i="6"/>
  <c r="AK83" i="6"/>
  <c r="AK89" i="6"/>
  <c r="AK95" i="6"/>
  <c r="AE101" i="6"/>
  <c r="AN23" i="6"/>
  <c r="U39" i="6"/>
  <c r="AN52" i="6"/>
  <c r="L66" i="6"/>
  <c r="I79" i="6"/>
  <c r="AD84" i="6"/>
  <c r="L90" i="6"/>
  <c r="AG95" i="6"/>
  <c r="AG102" i="6" s="1"/>
  <c r="O101" i="6"/>
  <c r="G60" i="6"/>
  <c r="AN60" i="6" s="1"/>
  <c r="AN89" i="6"/>
  <c r="AN10" i="5"/>
  <c r="AN82" i="5"/>
  <c r="AN14" i="6"/>
  <c r="N55" i="6"/>
  <c r="G32" i="6"/>
  <c r="AK98" i="6"/>
  <c r="E83" i="6"/>
  <c r="AH27" i="6"/>
  <c r="X79" i="6"/>
  <c r="I96" i="6"/>
  <c r="S22" i="6"/>
  <c r="AJ62" i="6"/>
  <c r="AH78" i="6"/>
  <c r="AH84" i="6"/>
  <c r="AN84" i="6" s="1"/>
  <c r="AH90" i="6"/>
  <c r="AN90" i="6" s="1"/>
  <c r="AH96" i="6"/>
  <c r="W82" i="6"/>
  <c r="W102" i="6" s="1"/>
  <c r="P27" i="6"/>
  <c r="AN27" i="6" s="1"/>
  <c r="AG41" i="6"/>
  <c r="AA55" i="6"/>
  <c r="M74" i="6"/>
  <c r="M102" i="6" s="1"/>
  <c r="F80" i="6"/>
  <c r="AA85" i="6"/>
  <c r="I91" i="6"/>
  <c r="AD96" i="6"/>
  <c r="AM101" i="6"/>
  <c r="AN66" i="6"/>
  <c r="Q92" i="6"/>
  <c r="Q102" i="6" s="1"/>
  <c r="AN5" i="5"/>
  <c r="Y53" i="5"/>
  <c r="AN77" i="5"/>
  <c r="G50" i="6"/>
  <c r="J74" i="6"/>
  <c r="Z88" i="6"/>
  <c r="AH37" i="6"/>
  <c r="O82" i="6"/>
  <c r="AM98" i="6"/>
  <c r="L34" i="6"/>
  <c r="AA65" i="6"/>
  <c r="AK79" i="6"/>
  <c r="AK85" i="6"/>
  <c r="AK91" i="6"/>
  <c r="AN91" i="6" s="1"/>
  <c r="AK97" i="6"/>
  <c r="AF87" i="6"/>
  <c r="L30" i="6"/>
  <c r="X44" i="6"/>
  <c r="AM57" i="6"/>
  <c r="J75" i="6"/>
  <c r="C81" i="6"/>
  <c r="X86" i="6"/>
  <c r="F92" i="6"/>
  <c r="AA97" i="6"/>
  <c r="AA102" i="6" s="1"/>
  <c r="Y75" i="6"/>
  <c r="Y102" i="6" s="1"/>
  <c r="Z95" i="6"/>
  <c r="AN31" i="5"/>
  <c r="AK68" i="5"/>
  <c r="AN31" i="6"/>
  <c r="F7" i="6"/>
  <c r="AN7" i="6" s="1"/>
  <c r="AE98" i="5"/>
  <c r="AG67" i="6"/>
  <c r="AI100" i="6"/>
  <c r="AI102" i="6" s="1"/>
  <c r="H94" i="6"/>
  <c r="Y46" i="6"/>
  <c r="F85" i="6"/>
  <c r="F102" i="6" s="1"/>
  <c r="AD101" i="6"/>
  <c r="X42" i="6"/>
  <c r="AM67" i="6"/>
  <c r="AH80" i="6"/>
  <c r="AH86" i="6"/>
  <c r="AH92" i="6"/>
  <c r="AH98" i="6"/>
  <c r="AH102" i="6" s="1"/>
  <c r="AC92" i="6"/>
  <c r="AN92" i="6" s="1"/>
  <c r="X32" i="6"/>
  <c r="AN32" i="6" s="1"/>
  <c r="R46" i="6"/>
  <c r="AN59" i="6"/>
  <c r="G102" i="6"/>
  <c r="AM81" i="6"/>
  <c r="U87" i="6"/>
  <c r="C93" i="6"/>
  <c r="X98" i="6"/>
  <c r="AN98" i="6" s="1"/>
  <c r="AN35" i="6"/>
  <c r="AC78" i="6"/>
  <c r="AN97" i="6"/>
  <c r="AN74" i="5"/>
  <c r="P102" i="5"/>
  <c r="O68" i="6"/>
  <c r="S16" i="6"/>
  <c r="AJ87" i="6"/>
  <c r="AK93" i="6"/>
  <c r="AF102" i="6"/>
  <c r="Q6" i="6"/>
  <c r="AE40" i="6"/>
  <c r="AK99" i="6"/>
  <c r="AJ82" i="6"/>
  <c r="AJ102" i="6" s="1"/>
  <c r="AC100" i="6"/>
  <c r="AN100" i="6" s="1"/>
  <c r="AK80" i="6"/>
  <c r="AJ50" i="6"/>
  <c r="AC96" i="6"/>
  <c r="R88" i="6"/>
  <c r="AB68" i="5"/>
  <c r="U41" i="6"/>
  <c r="P75" i="6"/>
  <c r="P102" i="6" s="1"/>
  <c r="AN34" i="6"/>
  <c r="AM93" i="6"/>
  <c r="C102" i="5"/>
  <c r="AC99" i="6"/>
  <c r="AK81" i="6"/>
  <c r="AD48" i="6"/>
  <c r="U99" i="6"/>
  <c r="AN99" i="6" s="1"/>
  <c r="AN85" i="6"/>
  <c r="AH55" i="6"/>
  <c r="AN55" i="6" s="1"/>
  <c r="L19" i="6"/>
  <c r="AL19" i="6"/>
  <c r="AI19" i="6"/>
  <c r="AJ19" i="5"/>
  <c r="T19" i="6"/>
  <c r="O19" i="5"/>
  <c r="F62" i="6"/>
  <c r="AN62" i="6" s="1"/>
  <c r="I19" i="5"/>
  <c r="F19" i="6"/>
  <c r="AL19" i="5"/>
  <c r="AL68" i="5" s="1"/>
  <c r="Z19" i="6"/>
  <c r="W19" i="6"/>
  <c r="J19" i="6"/>
  <c r="X19" i="5"/>
  <c r="X68" i="5" s="1"/>
  <c r="L68" i="6"/>
  <c r="AE46" i="6"/>
  <c r="C19" i="5"/>
  <c r="AM19" i="5"/>
  <c r="AB19" i="6"/>
  <c r="B19" i="5"/>
  <c r="AC19" i="6"/>
  <c r="AC68" i="6" s="1"/>
  <c r="U19" i="5"/>
  <c r="U68" i="5" s="1"/>
  <c r="D19" i="6"/>
  <c r="D68" i="6" s="1"/>
  <c r="L19" i="5"/>
  <c r="L68" i="5" s="1"/>
  <c r="AF19" i="6"/>
  <c r="AF68" i="6" s="1"/>
  <c r="AD19" i="6"/>
  <c r="AF19" i="5"/>
  <c r="Z19" i="5"/>
  <c r="R19" i="6"/>
  <c r="R19" i="5"/>
  <c r="R68" i="5" s="1"/>
  <c r="I68" i="5"/>
  <c r="F68" i="6"/>
  <c r="AI68" i="6"/>
  <c r="O68" i="5"/>
  <c r="AK87" i="6"/>
  <c r="AG19" i="5"/>
  <c r="V19" i="6"/>
  <c r="V68" i="6" s="1"/>
  <c r="N19" i="5"/>
  <c r="AD68" i="6"/>
  <c r="Z68" i="5"/>
  <c r="H19" i="6"/>
  <c r="AA19" i="5"/>
  <c r="AA68" i="5" s="1"/>
  <c r="P19" i="6"/>
  <c r="P68" i="6" s="1"/>
  <c r="H19" i="5"/>
  <c r="AM68" i="5"/>
  <c r="AJ68" i="5"/>
  <c r="J68" i="6"/>
  <c r="C68" i="5"/>
  <c r="T68" i="6"/>
  <c r="K19" i="6"/>
  <c r="X19" i="6"/>
  <c r="X68" i="6" s="1"/>
  <c r="H68" i="6"/>
  <c r="AB68" i="6"/>
  <c r="Z68" i="6"/>
  <c r="R68" i="6"/>
  <c r="Q19" i="6"/>
  <c r="Q68" i="6" s="1"/>
  <c r="AH19" i="6"/>
  <c r="AH68" i="6" s="1"/>
  <c r="AD19" i="5"/>
  <c r="AD68" i="5" s="1"/>
  <c r="N19" i="6"/>
  <c r="N68" i="6" s="1"/>
  <c r="K68" i="6"/>
  <c r="AF68" i="5"/>
  <c r="B19" i="6"/>
  <c r="AG68" i="5"/>
  <c r="AJ19" i="6"/>
  <c r="AJ68" i="6" s="1"/>
  <c r="T19" i="5"/>
  <c r="T68" i="5" s="1"/>
  <c r="AL68" i="6"/>
  <c r="B68" i="5"/>
  <c r="W68" i="6"/>
  <c r="N68" i="5"/>
  <c r="AI68" i="5"/>
  <c r="AN37" i="5"/>
  <c r="I102" i="5"/>
  <c r="AJ102" i="5"/>
  <c r="AN20" i="6"/>
  <c r="AN48" i="5"/>
  <c r="AN16" i="6"/>
  <c r="AN42" i="5"/>
  <c r="AN41" i="5"/>
  <c r="AN54" i="5"/>
  <c r="AN66" i="5"/>
  <c r="AN44" i="5"/>
  <c r="AN57" i="5"/>
  <c r="U102" i="5"/>
  <c r="AK68" i="6"/>
  <c r="S68" i="5"/>
  <c r="AN63" i="5"/>
  <c r="AN67" i="6"/>
  <c r="AN92" i="5"/>
  <c r="H102" i="5"/>
  <c r="AN101" i="5"/>
  <c r="M68" i="5"/>
  <c r="AN47" i="5"/>
  <c r="AN4" i="6"/>
  <c r="AN10" i="6"/>
  <c r="AE68" i="6"/>
  <c r="D68" i="5"/>
  <c r="AN50" i="5"/>
  <c r="AN5" i="6"/>
  <c r="M68" i="6"/>
  <c r="AN61" i="6"/>
  <c r="AN42" i="6"/>
  <c r="AN39" i="6"/>
  <c r="AN74" i="6"/>
  <c r="C102" i="6"/>
  <c r="AH68" i="5"/>
  <c r="AN65" i="5"/>
  <c r="G68" i="6"/>
  <c r="J68" i="5"/>
  <c r="AN33" i="5"/>
  <c r="AN100" i="5"/>
  <c r="X102" i="5"/>
  <c r="E68" i="6"/>
  <c r="AN13" i="6"/>
  <c r="AN18" i="6"/>
  <c r="AN40" i="6"/>
  <c r="AN28" i="6"/>
  <c r="AN57" i="6"/>
  <c r="AN63" i="6"/>
  <c r="D102" i="6"/>
  <c r="AN80" i="6"/>
  <c r="Y68" i="6"/>
  <c r="C68" i="6"/>
  <c r="AN33" i="6"/>
  <c r="AA68" i="6"/>
  <c r="AM68" i="6"/>
  <c r="AN56" i="6"/>
  <c r="AN37" i="6"/>
  <c r="AN24" i="6"/>
  <c r="AN12" i="6"/>
  <c r="B102" i="6"/>
  <c r="AN101" i="6"/>
  <c r="I68" i="6"/>
  <c r="AN78" i="6"/>
  <c r="L102" i="6"/>
  <c r="G68" i="5"/>
  <c r="AN22" i="5"/>
  <c r="AN77" i="6"/>
  <c r="K102" i="6"/>
  <c r="AN76" i="6"/>
  <c r="T102" i="6"/>
  <c r="AE102" i="6"/>
  <c r="U68" i="6"/>
  <c r="AN79" i="6"/>
  <c r="I102" i="6"/>
  <c r="AN83" i="6"/>
  <c r="E102" i="6"/>
  <c r="AN22" i="6"/>
  <c r="AG68" i="6"/>
  <c r="Y68" i="5"/>
  <c r="AN53" i="5"/>
  <c r="AN50" i="6"/>
  <c r="AN82" i="6"/>
  <c r="O102" i="6"/>
  <c r="AN65" i="6"/>
  <c r="AN30" i="6"/>
  <c r="AN44" i="6"/>
  <c r="J102" i="6"/>
  <c r="AN75" i="6"/>
  <c r="X102" i="6"/>
  <c r="AN86" i="6"/>
  <c r="Z102" i="6"/>
  <c r="AN95" i="6"/>
  <c r="AN98" i="5"/>
  <c r="AE102" i="5"/>
  <c r="AN102" i="5" s="1"/>
  <c r="H102" i="6"/>
  <c r="AN94" i="6"/>
  <c r="AD102" i="6"/>
  <c r="AN46" i="6"/>
  <c r="U102" i="6"/>
  <c r="AN87" i="6"/>
  <c r="S68" i="6"/>
  <c r="AN6" i="6"/>
  <c r="AC102" i="6"/>
  <c r="AN96" i="6"/>
  <c r="R102" i="6"/>
  <c r="AN88" i="6"/>
  <c r="AN41" i="6"/>
  <c r="AN93" i="6"/>
  <c r="AM102" i="6"/>
  <c r="AK102" i="6"/>
  <c r="AN102" i="6" s="1"/>
  <c r="AN81" i="6"/>
  <c r="AN48" i="6"/>
  <c r="H68" i="5"/>
  <c r="AN68" i="5" s="1"/>
  <c r="AN19" i="5"/>
  <c r="AN19" i="6"/>
  <c r="B68" i="6"/>
  <c r="AN68" i="6" s="1"/>
  <c r="AE36" i="4" l="1"/>
  <c r="AD23" i="4"/>
  <c r="U34" i="4"/>
  <c r="AJ37" i="4"/>
  <c r="AE11" i="4"/>
  <c r="Q5" i="4"/>
  <c r="S26" i="4"/>
  <c r="R36" i="4"/>
  <c r="AM15" i="4"/>
  <c r="X35" i="4"/>
  <c r="AD43" i="4"/>
  <c r="Y36" i="4"/>
  <c r="AG15" i="4"/>
  <c r="AM12" i="4"/>
  <c r="X18" i="4"/>
  <c r="L31" i="4"/>
  <c r="AA13" i="4"/>
  <c r="L20" i="4"/>
  <c r="AH33" i="4"/>
  <c r="G37" i="4"/>
  <c r="AM43" i="4"/>
  <c r="AG34" i="4"/>
  <c r="S28" i="4"/>
  <c r="O43" i="4"/>
  <c r="L14" i="4"/>
  <c r="U10" i="4"/>
  <c r="AE43" i="4"/>
  <c r="G28" i="3"/>
  <c r="AB37" i="4"/>
  <c r="I33" i="4"/>
  <c r="B43" i="4"/>
  <c r="R40" i="4"/>
  <c r="H25" i="4"/>
  <c r="F32" i="4"/>
  <c r="AB15" i="4"/>
  <c r="D33" i="4"/>
  <c r="U43" i="4"/>
  <c r="AD14" i="4"/>
  <c r="F40" i="4"/>
  <c r="AJ36" i="4"/>
  <c r="L35" i="4"/>
  <c r="AM10" i="4"/>
  <c r="AA33" i="4"/>
  <c r="O9" i="4"/>
  <c r="AD31" i="4"/>
  <c r="Y32" i="4"/>
  <c r="AF43" i="4"/>
  <c r="AK43" i="4"/>
  <c r="G43" i="4"/>
  <c r="F14" i="4"/>
  <c r="O42" i="4"/>
  <c r="AG12" i="4"/>
  <c r="AJ18" i="4"/>
  <c r="G30" i="4"/>
  <c r="M15" i="4"/>
  <c r="G11" i="4"/>
  <c r="L18" i="4"/>
  <c r="P9" i="4"/>
  <c r="B22" i="4"/>
  <c r="G22" i="4"/>
  <c r="Y13" i="3"/>
  <c r="AH33" i="3"/>
  <c r="AG35" i="4"/>
  <c r="G14" i="4"/>
  <c r="J9" i="4"/>
  <c r="I43" i="4"/>
  <c r="AM42" i="4"/>
  <c r="AG41" i="4"/>
  <c r="U12" i="4"/>
  <c r="AJ38" i="4"/>
  <c r="X37" i="4"/>
  <c r="L23" i="4"/>
  <c r="F18" i="4"/>
  <c r="O34" i="4"/>
  <c r="C10" i="4"/>
  <c r="AJ20" i="4"/>
  <c r="Y43" i="4"/>
  <c r="AA15" i="4"/>
  <c r="I13" i="4"/>
  <c r="AA41" i="4"/>
  <c r="R37" i="4"/>
  <c r="F35" i="4"/>
  <c r="AH10" i="4"/>
  <c r="X43" i="4"/>
  <c r="G36" i="4"/>
  <c r="P33" i="4"/>
  <c r="AK29" i="4"/>
  <c r="D19" i="4"/>
  <c r="S40" i="4"/>
  <c r="P13" i="4"/>
  <c r="T26" i="4"/>
  <c r="D37" i="3"/>
  <c r="AJ4" i="4"/>
  <c r="AC37" i="4"/>
  <c r="Q33" i="4"/>
  <c r="AH12" i="4"/>
  <c r="AG43" i="4"/>
  <c r="C43" i="4"/>
  <c r="AE15" i="4"/>
  <c r="AG13" i="4"/>
  <c r="U42" i="4"/>
  <c r="AA19" i="4"/>
  <c r="O41" i="4"/>
  <c r="C12" i="4"/>
  <c r="AD39" i="4"/>
  <c r="R38" i="4"/>
  <c r="F37" i="4"/>
  <c r="R20" i="4"/>
  <c r="S29" i="4"/>
  <c r="AE28" i="4"/>
  <c r="O15" i="4"/>
  <c r="AM19" i="4"/>
  <c r="I41" i="4"/>
  <c r="F23" i="4"/>
  <c r="AG10" i="4"/>
  <c r="AB41" i="4"/>
  <c r="AH19" i="4"/>
  <c r="Y38" i="4"/>
  <c r="Y20" i="4"/>
  <c r="M36" i="4"/>
  <c r="X38" i="4"/>
  <c r="AM9" i="4"/>
  <c r="G18" i="4"/>
  <c r="N8" i="4"/>
  <c r="I4" i="4"/>
  <c r="AE13" i="3"/>
  <c r="X30" i="4"/>
  <c r="J43" i="3"/>
  <c r="Q14" i="4"/>
  <c r="N34" i="4"/>
  <c r="AL43" i="4"/>
  <c r="AH42" i="4"/>
  <c r="G35" i="4"/>
  <c r="S15" i="4"/>
  <c r="O13" i="4"/>
  <c r="C42" i="4"/>
  <c r="I19" i="4"/>
  <c r="L39" i="4"/>
  <c r="AJ11" i="4"/>
  <c r="S43" i="4"/>
  <c r="C15" i="4"/>
  <c r="U19" i="4"/>
  <c r="O10" i="4"/>
  <c r="P19" i="4"/>
  <c r="G38" i="4"/>
  <c r="G20" i="4"/>
  <c r="H43" i="4"/>
  <c r="R14" i="4"/>
  <c r="AH43" i="4"/>
  <c r="P41" i="4"/>
  <c r="P34" i="4"/>
  <c r="AE27" i="4"/>
  <c r="AF17" i="4"/>
  <c r="AJ27" i="4"/>
  <c r="G25" i="4"/>
  <c r="Z42" i="4"/>
  <c r="S42" i="3"/>
  <c r="N43" i="4"/>
  <c r="Y39" i="4"/>
  <c r="S32" i="4"/>
  <c r="AA43" i="4"/>
  <c r="G15" i="4"/>
  <c r="X40" i="4"/>
  <c r="AD35" i="4"/>
  <c r="R11" i="4"/>
  <c r="AG9" i="4"/>
  <c r="M30" i="4"/>
  <c r="M43" i="4"/>
  <c r="X14" i="4"/>
  <c r="AG42" i="4"/>
  <c r="C19" i="4"/>
  <c r="C33" i="4"/>
  <c r="AK30" i="4"/>
  <c r="AK37" i="4"/>
  <c r="Y15" i="4"/>
  <c r="Y11" i="4"/>
  <c r="W43" i="4"/>
  <c r="AA42" i="4"/>
  <c r="R31" i="4"/>
  <c r="G40" i="4"/>
  <c r="AL22" i="4"/>
  <c r="T6" i="4"/>
  <c r="R29" i="4"/>
  <c r="S8" i="4"/>
  <c r="R41" i="4"/>
  <c r="G23" i="4"/>
  <c r="AC43" i="4"/>
  <c r="AJ14" i="4"/>
  <c r="O19" i="4"/>
  <c r="L37" i="4"/>
  <c r="AD18" i="4"/>
  <c r="AM34" i="4"/>
  <c r="I10" i="4"/>
  <c r="AJ31" i="4"/>
  <c r="AE29" i="4"/>
  <c r="Z43" i="4"/>
  <c r="D43" i="4"/>
  <c r="AH13" i="4"/>
  <c r="AH41" i="4"/>
  <c r="Y40" i="4"/>
  <c r="Y37" i="4"/>
  <c r="Y18" i="4"/>
  <c r="AH34" i="4"/>
  <c r="AH9" i="4"/>
  <c r="AE32" i="4"/>
  <c r="AK27" i="4"/>
  <c r="H22" i="4"/>
  <c r="Z26" i="4"/>
  <c r="AL17" i="4"/>
  <c r="B17" i="4"/>
  <c r="N25" i="4"/>
  <c r="T8" i="4"/>
  <c r="Z6" i="4"/>
  <c r="X5" i="4"/>
  <c r="P4" i="4"/>
  <c r="U43" i="3"/>
  <c r="S12" i="3"/>
  <c r="AB39" i="3"/>
  <c r="V18" i="3"/>
  <c r="Q34" i="3"/>
  <c r="AD30" i="4"/>
  <c r="X29" i="4"/>
  <c r="L32" i="4"/>
  <c r="F28" i="4"/>
  <c r="M22" i="4"/>
  <c r="AE26" i="4"/>
  <c r="M25" i="4"/>
  <c r="AE8" i="4"/>
  <c r="S43" i="3"/>
  <c r="V14" i="3"/>
  <c r="V39" i="3"/>
  <c r="H34" i="3"/>
  <c r="H15" i="4"/>
  <c r="Z19" i="4"/>
  <c r="E40" i="4"/>
  <c r="E31" i="4"/>
  <c r="R25" i="4"/>
  <c r="J40" i="3"/>
  <c r="AE9" i="4"/>
  <c r="AC35" i="3"/>
  <c r="AC18" i="3"/>
  <c r="AD38" i="4"/>
  <c r="R18" i="4"/>
  <c r="AA34" i="4"/>
  <c r="X31" i="4"/>
  <c r="G29" i="4"/>
  <c r="T43" i="4"/>
  <c r="D15" i="4"/>
  <c r="P12" i="4"/>
  <c r="R43" i="4"/>
  <c r="AK14" i="4"/>
  <c r="AB42" i="4"/>
  <c r="AB12" i="4"/>
  <c r="AK39" i="4"/>
  <c r="AK23" i="4"/>
  <c r="AK35" i="4"/>
  <c r="AB10" i="4"/>
  <c r="AK31" i="4"/>
  <c r="J41" i="4"/>
  <c r="AK18" i="4"/>
  <c r="AE20" i="4"/>
  <c r="Q43" i="4"/>
  <c r="AM13" i="4"/>
  <c r="I42" i="4"/>
  <c r="AA12" i="4"/>
  <c r="AJ39" i="4"/>
  <c r="F38" i="4"/>
  <c r="X36" i="4"/>
  <c r="C34" i="4"/>
  <c r="U9" i="4"/>
  <c r="AK32" i="4"/>
  <c r="Y14" i="4"/>
  <c r="G39" i="4"/>
  <c r="AB43" i="4"/>
  <c r="U15" i="4"/>
  <c r="AB19" i="4"/>
  <c r="AK38" i="4"/>
  <c r="AK36" i="4"/>
  <c r="AK11" i="4"/>
  <c r="AB33" i="4"/>
  <c r="AK20" i="4"/>
  <c r="S30" i="4"/>
  <c r="AK28" i="4"/>
  <c r="Y27" i="4"/>
  <c r="AF22" i="4"/>
  <c r="N26" i="4"/>
  <c r="Z17" i="4"/>
  <c r="AL25" i="4"/>
  <c r="B25" i="4"/>
  <c r="H8" i="4"/>
  <c r="N6" i="4"/>
  <c r="J5" i="4"/>
  <c r="B4" i="4"/>
  <c r="AK43" i="3"/>
  <c r="K43" i="3"/>
  <c r="M41" i="3"/>
  <c r="V40" i="3"/>
  <c r="P36" i="3"/>
  <c r="B11" i="3"/>
  <c r="R30" i="4"/>
  <c r="F29" i="4"/>
  <c r="AJ28" i="4"/>
  <c r="X27" i="4"/>
  <c r="M26" i="4"/>
  <c r="AE17" i="4"/>
  <c r="M8" i="4"/>
  <c r="AE6" i="4"/>
  <c r="W5" i="4"/>
  <c r="O4" i="4"/>
  <c r="AH37" i="3"/>
  <c r="K14" i="4"/>
  <c r="T42" i="4"/>
  <c r="AL12" i="4"/>
  <c r="T10" i="4"/>
  <c r="W32" i="4"/>
  <c r="AC5" i="4"/>
  <c r="AE13" i="4"/>
  <c r="K25" i="4"/>
  <c r="AA40" i="4"/>
  <c r="L38" i="4"/>
  <c r="AD36" i="4"/>
  <c r="I34" i="4"/>
  <c r="AA9" i="4"/>
  <c r="F31" i="4"/>
  <c r="J13" i="4"/>
  <c r="V33" i="4"/>
  <c r="Y31" i="4"/>
  <c r="M29" i="4"/>
  <c r="L43" i="4"/>
  <c r="S14" i="4"/>
  <c r="J42" i="4"/>
  <c r="J12" i="4"/>
  <c r="S39" i="4"/>
  <c r="S23" i="4"/>
  <c r="S35" i="4"/>
  <c r="J10" i="4"/>
  <c r="S31" i="4"/>
  <c r="G32" i="4"/>
  <c r="P15" i="4"/>
  <c r="AK40" i="4"/>
  <c r="K43" i="4"/>
  <c r="AH15" i="4"/>
  <c r="U13" i="4"/>
  <c r="AM41" i="4"/>
  <c r="I12" i="4"/>
  <c r="R39" i="4"/>
  <c r="AJ23" i="4"/>
  <c r="F36" i="4"/>
  <c r="X11" i="4"/>
  <c r="AG33" i="4"/>
  <c r="C9" i="4"/>
  <c r="J34" i="4"/>
  <c r="V43" i="4"/>
  <c r="I15" i="4"/>
  <c r="J19" i="4"/>
  <c r="S38" i="4"/>
  <c r="S36" i="4"/>
  <c r="S11" i="4"/>
  <c r="J33" i="4"/>
  <c r="S20" i="4"/>
  <c r="S27" i="4"/>
  <c r="Z22" i="4"/>
  <c r="H26" i="4"/>
  <c r="T17" i="4"/>
  <c r="AF25" i="4"/>
  <c r="AL8" i="4"/>
  <c r="B8" i="4"/>
  <c r="H6" i="4"/>
  <c r="C5" i="4"/>
  <c r="AL4" i="4"/>
  <c r="C43" i="3"/>
  <c r="Y15" i="3"/>
  <c r="S31" i="3"/>
  <c r="L30" i="4"/>
  <c r="AJ32" i="4"/>
  <c r="AD28" i="4"/>
  <c r="L27" i="4"/>
  <c r="G26" i="4"/>
  <c r="S17" i="4"/>
  <c r="G8" i="4"/>
  <c r="S6" i="4"/>
  <c r="I5" i="4"/>
  <c r="D23" i="3"/>
  <c r="N8" i="3"/>
  <c r="T13" i="4"/>
  <c r="AL41" i="4"/>
  <c r="H12" i="4"/>
  <c r="Q39" i="4"/>
  <c r="Z33" i="4"/>
  <c r="AI43" i="3"/>
  <c r="AB18" i="4"/>
  <c r="AB29" i="4"/>
  <c r="AF27" i="4"/>
  <c r="O12" i="4"/>
  <c r="X39" i="4"/>
  <c r="L36" i="4"/>
  <c r="AD11" i="4"/>
  <c r="AM33" i="4"/>
  <c r="I9" i="4"/>
  <c r="M32" i="4"/>
  <c r="P42" i="4"/>
  <c r="S18" i="4"/>
  <c r="G31" i="4"/>
  <c r="F43" i="4"/>
  <c r="V13" i="4"/>
  <c r="V41" i="4"/>
  <c r="AE40" i="4"/>
  <c r="AE37" i="4"/>
  <c r="AE18" i="4"/>
  <c r="V34" i="4"/>
  <c r="V9" i="4"/>
  <c r="AB13" i="4"/>
  <c r="AB34" i="4"/>
  <c r="Y28" i="4"/>
  <c r="E43" i="4"/>
  <c r="V15" i="4"/>
  <c r="C13" i="4"/>
  <c r="U41" i="4"/>
  <c r="AD40" i="4"/>
  <c r="R23" i="4"/>
  <c r="AJ35" i="4"/>
  <c r="F11" i="4"/>
  <c r="O33" i="4"/>
  <c r="X20" i="4"/>
  <c r="Y30" i="4"/>
  <c r="G28" i="4"/>
  <c r="S37" i="4"/>
  <c r="P10" i="4"/>
  <c r="P43" i="4"/>
  <c r="AE14" i="4"/>
  <c r="V42" i="4"/>
  <c r="V12" i="4"/>
  <c r="AE39" i="4"/>
  <c r="AE23" i="4"/>
  <c r="AE35" i="4"/>
  <c r="V10" i="4"/>
  <c r="AE31" i="4"/>
  <c r="Y29" i="4"/>
  <c r="M27" i="4"/>
  <c r="T22" i="4"/>
  <c r="AL26" i="4"/>
  <c r="B26" i="4"/>
  <c r="N17" i="4"/>
  <c r="Z25" i="4"/>
  <c r="AF8" i="4"/>
  <c r="AL6" i="4"/>
  <c r="B6" i="4"/>
  <c r="AM5" i="4"/>
  <c r="AD4" i="4"/>
  <c r="AC43" i="3"/>
  <c r="G19" i="3"/>
  <c r="AH38" i="3"/>
  <c r="V35" i="3"/>
  <c r="AJ29" i="4"/>
  <c r="AD32" i="4"/>
  <c r="R28" i="4"/>
  <c r="F27" i="4"/>
  <c r="AE22" i="4"/>
  <c r="AE21" i="4" s="1"/>
  <c r="M17" i="4"/>
  <c r="AE25" i="4"/>
  <c r="M6" i="4"/>
  <c r="B5" i="4"/>
  <c r="G41" i="3"/>
  <c r="AF4" i="3"/>
  <c r="N13" i="4"/>
  <c r="AF41" i="4"/>
  <c r="B12" i="4"/>
  <c r="AC36" i="4"/>
  <c r="Z9" i="4"/>
  <c r="AE41" i="4"/>
  <c r="AE34" i="4"/>
  <c r="U5" i="4"/>
  <c r="AD15" i="4"/>
  <c r="N19" i="3"/>
  <c r="AJ40" i="4"/>
  <c r="F39" i="4"/>
  <c r="X23" i="4"/>
  <c r="L11" i="4"/>
  <c r="U33" i="4"/>
  <c r="AD20" i="4"/>
  <c r="V19" i="4"/>
  <c r="M38" i="4"/>
  <c r="Y35" i="4"/>
  <c r="M20" i="4"/>
  <c r="AJ43" i="4"/>
  <c r="AK15" i="4"/>
  <c r="D13" i="4"/>
  <c r="D41" i="4"/>
  <c r="M40" i="4"/>
  <c r="M37" i="4"/>
  <c r="M18" i="4"/>
  <c r="D34" i="4"/>
  <c r="D9" i="4"/>
  <c r="AE30" i="4"/>
  <c r="M28" i="4"/>
  <c r="AE38" i="4"/>
  <c r="M11" i="4"/>
  <c r="AI43" i="4"/>
  <c r="J15" i="4"/>
  <c r="AG19" i="4"/>
  <c r="C41" i="4"/>
  <c r="L40" i="4"/>
  <c r="AD37" i="4"/>
  <c r="R35" i="4"/>
  <c r="AA10" i="4"/>
  <c r="F20" i="4"/>
  <c r="Y23" i="4"/>
  <c r="AB9" i="4"/>
  <c r="J43" i="4"/>
  <c r="M14" i="4"/>
  <c r="D42" i="4"/>
  <c r="D12" i="4"/>
  <c r="M39" i="4"/>
  <c r="M23" i="4"/>
  <c r="M35" i="4"/>
  <c r="D10" i="4"/>
  <c r="M31" i="4"/>
  <c r="G27" i="4"/>
  <c r="N22" i="4"/>
  <c r="AF26" i="4"/>
  <c r="H17" i="4"/>
  <c r="T25" i="4"/>
  <c r="Z8" i="4"/>
  <c r="AF6" i="4"/>
  <c r="AF5" i="4"/>
  <c r="W4" i="4"/>
  <c r="AB14" i="3"/>
  <c r="AK42" i="3"/>
  <c r="J23" i="3"/>
  <c r="AK32" i="3"/>
  <c r="O17" i="3"/>
  <c r="AJ30" i="4"/>
  <c r="AD29" i="4"/>
  <c r="X32" i="4"/>
  <c r="L28" i="4"/>
  <c r="S22" i="4"/>
  <c r="S21" i="4" s="1"/>
  <c r="G17" i="4"/>
  <c r="S25" i="4"/>
  <c r="AJ43" i="3"/>
  <c r="P40" i="3"/>
  <c r="O35" i="3"/>
  <c r="N15" i="4"/>
  <c r="AF19" i="4"/>
  <c r="B41" i="4"/>
  <c r="K40" i="4"/>
  <c r="W38" i="4"/>
  <c r="AB40" i="4"/>
  <c r="AB27" i="4"/>
  <c r="O23" i="4"/>
  <c r="C28" i="4"/>
  <c r="B39" i="4"/>
  <c r="K39" i="4"/>
  <c r="Q38" i="4"/>
  <c r="W37" i="4"/>
  <c r="W36" i="4"/>
  <c r="AI18" i="4"/>
  <c r="H34" i="4"/>
  <c r="N10" i="4"/>
  <c r="T33" i="4"/>
  <c r="AI20" i="4"/>
  <c r="W29" i="4"/>
  <c r="R17" i="4"/>
  <c r="R16" i="4" s="1"/>
  <c r="AJ6" i="4"/>
  <c r="I43" i="3"/>
  <c r="AK19" i="4"/>
  <c r="AH38" i="4"/>
  <c r="AH36" i="4"/>
  <c r="AH11" i="4"/>
  <c r="AK33" i="4"/>
  <c r="AH20" i="4"/>
  <c r="AH30" i="4"/>
  <c r="AH28" i="4"/>
  <c r="K17" i="4"/>
  <c r="AC6" i="4"/>
  <c r="P33" i="3"/>
  <c r="AM14" i="4"/>
  <c r="R19" i="4"/>
  <c r="O37" i="4"/>
  <c r="AG18" i="4"/>
  <c r="C35" i="4"/>
  <c r="O27" i="4"/>
  <c r="AG4" i="4"/>
  <c r="AE12" i="3"/>
  <c r="B38" i="4"/>
  <c r="Q9" i="4"/>
  <c r="AG17" i="3"/>
  <c r="Z15" i="3"/>
  <c r="N41" i="3"/>
  <c r="W35" i="3"/>
  <c r="Y23" i="3"/>
  <c r="G6" i="4"/>
  <c r="AL5" i="4"/>
  <c r="AC4" i="4"/>
  <c r="AC3" i="4" s="1"/>
  <c r="AB38" i="3"/>
  <c r="J36" i="3"/>
  <c r="AF10" i="3"/>
  <c r="S32" i="3"/>
  <c r="AL15" i="4"/>
  <c r="B15" i="4"/>
  <c r="E14" i="4"/>
  <c r="H13" i="4"/>
  <c r="N42" i="4"/>
  <c r="T19" i="4"/>
  <c r="Z41" i="4"/>
  <c r="AF12" i="4"/>
  <c r="AI40" i="4"/>
  <c r="E39" i="4"/>
  <c r="K38" i="4"/>
  <c r="Q37" i="4"/>
  <c r="AI23" i="4"/>
  <c r="E36" i="4"/>
  <c r="AC18" i="4"/>
  <c r="AI35" i="4"/>
  <c r="B34" i="4"/>
  <c r="H10" i="4"/>
  <c r="N33" i="4"/>
  <c r="AC20" i="4"/>
  <c r="Q29" i="4"/>
  <c r="AI27" i="4"/>
  <c r="L17" i="4"/>
  <c r="L16" i="4" s="1"/>
  <c r="AD6" i="4"/>
  <c r="AB37" i="3"/>
  <c r="AE19" i="4"/>
  <c r="AB38" i="4"/>
  <c r="AB36" i="4"/>
  <c r="AB11" i="4"/>
  <c r="AE33" i="4"/>
  <c r="AB20" i="4"/>
  <c r="AB30" i="4"/>
  <c r="AB28" i="4"/>
  <c r="AI26" i="4"/>
  <c r="E17" i="4"/>
  <c r="W6" i="4"/>
  <c r="AK12" i="3"/>
  <c r="AG14" i="4"/>
  <c r="L19" i="4"/>
  <c r="AM38" i="4"/>
  <c r="I37" i="4"/>
  <c r="AA18" i="4"/>
  <c r="AJ34" i="4"/>
  <c r="I27" i="4"/>
  <c r="J38" i="3"/>
  <c r="AI15" i="4"/>
  <c r="W41" i="4"/>
  <c r="AL35" i="4"/>
  <c r="Z20" i="4"/>
  <c r="N29" i="4"/>
  <c r="AG6" i="4"/>
  <c r="AI14" i="3"/>
  <c r="K37" i="3"/>
  <c r="Z34" i="3"/>
  <c r="AM36" i="3"/>
  <c r="F30" i="4"/>
  <c r="L29" i="4"/>
  <c r="R32" i="4"/>
  <c r="X28" i="4"/>
  <c r="AD27" i="4"/>
  <c r="AK22" i="4"/>
  <c r="AK21" i="4" s="1"/>
  <c r="AK26" i="4"/>
  <c r="AK17" i="4"/>
  <c r="AK25" i="4"/>
  <c r="AK8" i="4"/>
  <c r="AK6" i="4"/>
  <c r="AD5" i="4"/>
  <c r="V4" i="4"/>
  <c r="AE42" i="3"/>
  <c r="M12" i="3"/>
  <c r="AF15" i="4"/>
  <c r="AI14" i="4"/>
  <c r="AL13" i="4"/>
  <c r="B13" i="4"/>
  <c r="H42" i="4"/>
  <c r="N19" i="4"/>
  <c r="T41" i="4"/>
  <c r="Z12" i="4"/>
  <c r="AC40" i="4"/>
  <c r="AI39" i="4"/>
  <c r="E38" i="4"/>
  <c r="K37" i="4"/>
  <c r="AC23" i="4"/>
  <c r="E18" i="4"/>
  <c r="K35" i="4"/>
  <c r="Q11" i="4"/>
  <c r="Q30" i="4"/>
  <c r="AI28" i="4"/>
  <c r="E27" i="4"/>
  <c r="L26" i="4"/>
  <c r="AD8" i="4"/>
  <c r="AB4" i="4"/>
  <c r="Y42" i="3"/>
  <c r="AH14" i="4"/>
  <c r="AK42" i="4"/>
  <c r="AK12" i="4"/>
  <c r="AH39" i="4"/>
  <c r="AH23" i="4"/>
  <c r="AH35" i="4"/>
  <c r="AK10" i="4"/>
  <c r="AH31" i="4"/>
  <c r="AH32" i="4"/>
  <c r="AI22" i="4"/>
  <c r="AI21" i="4" s="1"/>
  <c r="E26" i="4"/>
  <c r="W8" i="4"/>
  <c r="T4" i="4"/>
  <c r="P38" i="3"/>
  <c r="C14" i="4"/>
  <c r="L42" i="4"/>
  <c r="AD12" i="4"/>
  <c r="AM39" i="4"/>
  <c r="I38" i="4"/>
  <c r="AA36" i="4"/>
  <c r="AA11" i="4"/>
  <c r="F9" i="4"/>
  <c r="C32" i="4"/>
  <c r="E10" i="3"/>
  <c r="AI13" i="4"/>
  <c r="W12" i="4"/>
  <c r="AL11" i="4"/>
  <c r="N32" i="4"/>
  <c r="R5" i="4"/>
  <c r="AK13" i="3"/>
  <c r="W40" i="3"/>
  <c r="K23" i="3"/>
  <c r="I14" i="3"/>
  <c r="AB11" i="3"/>
  <c r="H37" i="3"/>
  <c r="P18" i="3"/>
  <c r="V9" i="3"/>
  <c r="AA26" i="3"/>
  <c r="Z15" i="4"/>
  <c r="AC14" i="4"/>
  <c r="AF13" i="4"/>
  <c r="AL42" i="4"/>
  <c r="B42" i="4"/>
  <c r="H19" i="4"/>
  <c r="N41" i="4"/>
  <c r="T12" i="4"/>
  <c r="W40" i="4"/>
  <c r="AC39" i="4"/>
  <c r="AI38" i="4"/>
  <c r="W23" i="4"/>
  <c r="E35" i="4"/>
  <c r="K11" i="4"/>
  <c r="K30" i="4"/>
  <c r="AC28" i="4"/>
  <c r="AJ22" i="4"/>
  <c r="AJ21" i="4" s="1"/>
  <c r="F26" i="4"/>
  <c r="X8" i="4"/>
  <c r="U4" i="4"/>
  <c r="J18" i="3"/>
  <c r="AB14" i="4"/>
  <c r="AE42" i="4"/>
  <c r="AE12" i="4"/>
  <c r="AB39" i="4"/>
  <c r="AB23" i="4"/>
  <c r="AB35" i="4"/>
  <c r="AE10" i="4"/>
  <c r="AB31" i="4"/>
  <c r="AB32" i="4"/>
  <c r="AC22" i="4"/>
  <c r="AC21" i="4" s="1"/>
  <c r="Q8" i="4"/>
  <c r="L4" i="4"/>
  <c r="AE27" i="3"/>
  <c r="AJ13" i="4"/>
  <c r="F42" i="4"/>
  <c r="X12" i="4"/>
  <c r="AG39" i="4"/>
  <c r="C38" i="4"/>
  <c r="U36" i="4"/>
  <c r="U11" i="4"/>
  <c r="AM20" i="4"/>
  <c r="P8" i="4"/>
  <c r="Y30" i="3"/>
  <c r="E13" i="4"/>
  <c r="AF40" i="4"/>
  <c r="T23" i="4"/>
  <c r="H11" i="4"/>
  <c r="O17" i="4"/>
  <c r="T8" i="3"/>
  <c r="X42" i="3"/>
  <c r="T20" i="3"/>
  <c r="M35" i="3"/>
  <c r="R27" i="4"/>
  <c r="Y22" i="4"/>
  <c r="Y21" i="4" s="1"/>
  <c r="Y26" i="4"/>
  <c r="Y17" i="4"/>
  <c r="Y25" i="4"/>
  <c r="Y8" i="4"/>
  <c r="Y6" i="4"/>
  <c r="P5" i="4"/>
  <c r="H4" i="4"/>
  <c r="AB43" i="3"/>
  <c r="S15" i="3"/>
  <c r="AK19" i="3"/>
  <c r="T15" i="4"/>
  <c r="W14" i="4"/>
  <c r="Z13" i="4"/>
  <c r="AF42" i="4"/>
  <c r="AL19" i="4"/>
  <c r="B19" i="4"/>
  <c r="H41" i="4"/>
  <c r="N12" i="4"/>
  <c r="Q40" i="4"/>
  <c r="W39" i="4"/>
  <c r="AC38" i="4"/>
  <c r="AI37" i="4"/>
  <c r="Q23" i="4"/>
  <c r="AI36" i="4"/>
  <c r="AL34" i="4"/>
  <c r="E11" i="4"/>
  <c r="AF9" i="4"/>
  <c r="K31" i="4"/>
  <c r="AC32" i="4"/>
  <c r="F22" i="4"/>
  <c r="F21" i="4" s="1"/>
  <c r="X25" i="4"/>
  <c r="AJ5" i="4"/>
  <c r="G12" i="3"/>
  <c r="AK13" i="4"/>
  <c r="AK41" i="4"/>
  <c r="AH40" i="4"/>
  <c r="AH37" i="4"/>
  <c r="AH18" i="4"/>
  <c r="AK34" i="4"/>
  <c r="AK9" i="4"/>
  <c r="AH29" i="4"/>
  <c r="AH27" i="4"/>
  <c r="Q25" i="4"/>
  <c r="AB5" i="4"/>
  <c r="G43" i="3"/>
  <c r="AH36" i="3"/>
  <c r="AJ15" i="4"/>
  <c r="F13" i="4"/>
  <c r="X41" i="4"/>
  <c r="AG40" i="4"/>
  <c r="C39" i="4"/>
  <c r="U23" i="4"/>
  <c r="AM35" i="4"/>
  <c r="I28" i="4"/>
  <c r="J6" i="4"/>
  <c r="E42" i="4"/>
  <c r="AF39" i="4"/>
  <c r="T36" i="4"/>
  <c r="O25" i="4"/>
  <c r="D43" i="3"/>
  <c r="B31" i="3"/>
  <c r="AJ12" i="3"/>
  <c r="K18" i="4"/>
  <c r="Q35" i="4"/>
  <c r="T34" i="4"/>
  <c r="W11" i="4"/>
  <c r="Z10" i="4"/>
  <c r="AF33" i="4"/>
  <c r="AL9" i="4"/>
  <c r="B9" i="4"/>
  <c r="E20" i="4"/>
  <c r="Q31" i="4"/>
  <c r="W30" i="4"/>
  <c r="AC29" i="4"/>
  <c r="AI32" i="4"/>
  <c r="E28" i="4"/>
  <c r="K27" i="4"/>
  <c r="L22" i="4"/>
  <c r="L21" i="4" s="1"/>
  <c r="R26" i="4"/>
  <c r="X17" i="4"/>
  <c r="AD25" i="4"/>
  <c r="AJ8" i="4"/>
  <c r="F6" i="4"/>
  <c r="AI4" i="4"/>
  <c r="V38" i="3"/>
  <c r="D36" i="3"/>
  <c r="W10" i="3"/>
  <c r="AE29" i="3"/>
  <c r="D14" i="4"/>
  <c r="G13" i="4"/>
  <c r="G42" i="4"/>
  <c r="G19" i="4"/>
  <c r="G41" i="4"/>
  <c r="G12" i="4"/>
  <c r="D40" i="4"/>
  <c r="D39" i="4"/>
  <c r="D38" i="4"/>
  <c r="D37" i="4"/>
  <c r="D23" i="4"/>
  <c r="D36" i="4"/>
  <c r="D18" i="4"/>
  <c r="D35" i="4"/>
  <c r="G34" i="4"/>
  <c r="D11" i="4"/>
  <c r="G10" i="4"/>
  <c r="G33" i="4"/>
  <c r="G9" i="4"/>
  <c r="D20" i="4"/>
  <c r="D31" i="4"/>
  <c r="D30" i="4"/>
  <c r="D29" i="4"/>
  <c r="D32" i="4"/>
  <c r="D28" i="4"/>
  <c r="D27" i="4"/>
  <c r="E22" i="4"/>
  <c r="K26" i="4"/>
  <c r="Q17" i="4"/>
  <c r="W25" i="4"/>
  <c r="AC8" i="4"/>
  <c r="AI6" i="4"/>
  <c r="AI5" i="4"/>
  <c r="AA4" i="4"/>
  <c r="P43" i="3"/>
  <c r="M13" i="3"/>
  <c r="AE41" i="3"/>
  <c r="N10" i="3"/>
  <c r="M29" i="3"/>
  <c r="T6" i="3"/>
  <c r="F15" i="4"/>
  <c r="I14" i="4"/>
  <c r="L13" i="4"/>
  <c r="R42" i="4"/>
  <c r="X19" i="4"/>
  <c r="AD41" i="4"/>
  <c r="AJ12" i="4"/>
  <c r="AM40" i="4"/>
  <c r="C40" i="4"/>
  <c r="I39" i="4"/>
  <c r="O38" i="4"/>
  <c r="U37" i="4"/>
  <c r="AA23" i="4"/>
  <c r="AG36" i="4"/>
  <c r="AM18" i="4"/>
  <c r="C18" i="4"/>
  <c r="I35" i="4"/>
  <c r="L34" i="4"/>
  <c r="R10" i="4"/>
  <c r="X33" i="4"/>
  <c r="AD9" i="4"/>
  <c r="I31" i="4"/>
  <c r="O30" i="4"/>
  <c r="U29" i="4"/>
  <c r="AA32" i="4"/>
  <c r="AG28" i="4"/>
  <c r="AM27" i="4"/>
  <c r="D22" i="4"/>
  <c r="D21" i="4" s="1"/>
  <c r="D26" i="4"/>
  <c r="D17" i="4"/>
  <c r="D16" i="4" s="1"/>
  <c r="P6" i="4"/>
  <c r="T11" i="3"/>
  <c r="B14" i="4"/>
  <c r="K42" i="4"/>
  <c r="AC12" i="4"/>
  <c r="AL39" i="4"/>
  <c r="H38" i="4"/>
  <c r="Z36" i="4"/>
  <c r="E34" i="4"/>
  <c r="W9" i="4"/>
  <c r="B31" i="4"/>
  <c r="T32" i="4"/>
  <c r="C22" i="4"/>
  <c r="U25" i="4"/>
  <c r="Z5" i="4"/>
  <c r="M43" i="3"/>
  <c r="AH14" i="3"/>
  <c r="P23" i="3"/>
  <c r="AF15" i="3"/>
  <c r="B13" i="3"/>
  <c r="T41" i="3"/>
  <c r="AC40" i="3"/>
  <c r="Q23" i="3"/>
  <c r="AE35" i="3"/>
  <c r="T31" i="3"/>
  <c r="H28" i="3"/>
  <c r="B17" i="3"/>
  <c r="O14" i="3"/>
  <c r="AK11" i="3"/>
  <c r="B22" i="3"/>
  <c r="AF37" i="3"/>
  <c r="T9" i="4"/>
  <c r="W20" i="4"/>
  <c r="AI31" i="4"/>
  <c r="E30" i="4"/>
  <c r="K29" i="4"/>
  <c r="Q32" i="4"/>
  <c r="W28" i="4"/>
  <c r="AC27" i="4"/>
  <c r="AD22" i="4"/>
  <c r="AD21" i="4" s="1"/>
  <c r="AJ26" i="4"/>
  <c r="F17" i="4"/>
  <c r="L25" i="4"/>
  <c r="R8" i="4"/>
  <c r="X6" i="4"/>
  <c r="V5" i="4"/>
  <c r="N4" i="4"/>
  <c r="N3" i="4" s="1"/>
  <c r="AA43" i="3"/>
  <c r="M15" i="3"/>
  <c r="AE19" i="3"/>
  <c r="D9" i="3"/>
  <c r="AM22" i="3"/>
  <c r="V14" i="4"/>
  <c r="Y13" i="4"/>
  <c r="Y42" i="4"/>
  <c r="Y19" i="4"/>
  <c r="Y41" i="4"/>
  <c r="Y12" i="4"/>
  <c r="V40" i="4"/>
  <c r="V39" i="4"/>
  <c r="V38" i="4"/>
  <c r="V37" i="4"/>
  <c r="V23" i="4"/>
  <c r="V36" i="4"/>
  <c r="V18" i="4"/>
  <c r="V35" i="4"/>
  <c r="Y34" i="4"/>
  <c r="V11" i="4"/>
  <c r="Y10" i="4"/>
  <c r="Y33" i="4"/>
  <c r="Y9" i="4"/>
  <c r="V20" i="4"/>
  <c r="V31" i="4"/>
  <c r="V30" i="4"/>
  <c r="V29" i="4"/>
  <c r="V32" i="4"/>
  <c r="V28" i="4"/>
  <c r="V27" i="4"/>
  <c r="W22" i="4"/>
  <c r="W21" i="4" s="1"/>
  <c r="AC26" i="4"/>
  <c r="AI17" i="4"/>
  <c r="E25" i="4"/>
  <c r="K8" i="4"/>
  <c r="Q6" i="4"/>
  <c r="N5" i="4"/>
  <c r="E4" i="4"/>
  <c r="D40" i="3"/>
  <c r="V37" i="3"/>
  <c r="D18" i="3"/>
  <c r="Y20" i="3"/>
  <c r="U22" i="3"/>
  <c r="X15" i="4"/>
  <c r="AA14" i="4"/>
  <c r="AD13" i="4"/>
  <c r="AJ42" i="4"/>
  <c r="F19" i="4"/>
  <c r="L41" i="4"/>
  <c r="R12" i="4"/>
  <c r="U40" i="4"/>
  <c r="AA39" i="4"/>
  <c r="AG38" i="4"/>
  <c r="AM37" i="4"/>
  <c r="C37" i="4"/>
  <c r="I23" i="4"/>
  <c r="O36" i="4"/>
  <c r="U18" i="4"/>
  <c r="AA35" i="4"/>
  <c r="AD34" i="4"/>
  <c r="O11" i="4"/>
  <c r="AG20" i="4"/>
  <c r="C27" i="4"/>
  <c r="J8" i="4"/>
  <c r="AG43" i="3"/>
  <c r="AC15" i="4"/>
  <c r="Q41" i="4"/>
  <c r="Z40" i="4"/>
  <c r="N23" i="4"/>
  <c r="AF35" i="4"/>
  <c r="B11" i="4"/>
  <c r="K33" i="4"/>
  <c r="T20" i="4"/>
  <c r="AL30" i="4"/>
  <c r="H29" i="4"/>
  <c r="Z27" i="4"/>
  <c r="AM26" i="4"/>
  <c r="I17" i="4"/>
  <c r="AA6" i="4"/>
  <c r="S41" i="3"/>
  <c r="Y34" i="3"/>
  <c r="AC14" i="3"/>
  <c r="AL42" i="3"/>
  <c r="H19" i="3"/>
  <c r="AI38" i="3"/>
  <c r="E37" i="3"/>
  <c r="W18" i="3"/>
  <c r="S34" i="3"/>
  <c r="W9" i="3"/>
  <c r="R42" i="3"/>
  <c r="AG36" i="3"/>
  <c r="B20" i="3"/>
  <c r="T5" i="3"/>
  <c r="W34" i="3"/>
  <c r="AF8" i="3"/>
  <c r="E37" i="4"/>
  <c r="K23" i="4"/>
  <c r="Q36" i="4"/>
  <c r="W18" i="4"/>
  <c r="AC35" i="4"/>
  <c r="AF34" i="4"/>
  <c r="AI11" i="4"/>
  <c r="AL10" i="4"/>
  <c r="B10" i="4"/>
  <c r="H33" i="4"/>
  <c r="N9" i="4"/>
  <c r="Q20" i="4"/>
  <c r="AC31" i="4"/>
  <c r="AI30" i="4"/>
  <c r="E29" i="4"/>
  <c r="K32" i="4"/>
  <c r="Q28" i="4"/>
  <c r="W27" i="4"/>
  <c r="X22" i="4"/>
  <c r="X21" i="4" s="1"/>
  <c r="AD26" i="4"/>
  <c r="AJ17" i="4"/>
  <c r="F25" i="4"/>
  <c r="L8" i="4"/>
  <c r="R6" i="4"/>
  <c r="O5" i="4"/>
  <c r="F4" i="4"/>
  <c r="P14" i="3"/>
  <c r="P39" i="3"/>
  <c r="AH23" i="3"/>
  <c r="H35" i="3"/>
  <c r="I26" i="3"/>
  <c r="P14" i="4"/>
  <c r="S13" i="4"/>
  <c r="S42" i="4"/>
  <c r="S19" i="4"/>
  <c r="S41" i="4"/>
  <c r="S12" i="4"/>
  <c r="P40" i="4"/>
  <c r="P39" i="4"/>
  <c r="P38" i="4"/>
  <c r="P37" i="4"/>
  <c r="P23" i="4"/>
  <c r="P36" i="4"/>
  <c r="P18" i="4"/>
  <c r="P35" i="4"/>
  <c r="S34" i="4"/>
  <c r="P11" i="4"/>
  <c r="S10" i="4"/>
  <c r="S33" i="4"/>
  <c r="S9" i="4"/>
  <c r="P20" i="4"/>
  <c r="P31" i="4"/>
  <c r="P30" i="4"/>
  <c r="P29" i="4"/>
  <c r="P32" i="4"/>
  <c r="P28" i="4"/>
  <c r="P27" i="4"/>
  <c r="Q22" i="4"/>
  <c r="Q21" i="4" s="1"/>
  <c r="W26" i="4"/>
  <c r="AC17" i="4"/>
  <c r="AI25" i="4"/>
  <c r="E8" i="4"/>
  <c r="K6" i="4"/>
  <c r="F5" i="4"/>
  <c r="AH43" i="3"/>
  <c r="G15" i="3"/>
  <c r="Y19" i="3"/>
  <c r="R15" i="4"/>
  <c r="U14" i="4"/>
  <c r="X13" i="4"/>
  <c r="AD42" i="4"/>
  <c r="AJ19" i="4"/>
  <c r="F41" i="4"/>
  <c r="L12" i="4"/>
  <c r="O40" i="4"/>
  <c r="U39" i="4"/>
  <c r="AA38" i="4"/>
  <c r="AG37" i="4"/>
  <c r="AM23" i="4"/>
  <c r="C23" i="4"/>
  <c r="I36" i="4"/>
  <c r="O18" i="4"/>
  <c r="U35" i="4"/>
  <c r="X34" i="4"/>
  <c r="AD10" i="4"/>
  <c r="AJ33" i="4"/>
  <c r="I20" i="4"/>
  <c r="U31" i="4"/>
  <c r="AA30" i="4"/>
  <c r="AG29" i="4"/>
  <c r="AM32" i="4"/>
  <c r="P22" i="4"/>
  <c r="P26" i="4"/>
  <c r="P17" i="4"/>
  <c r="P16" i="4" s="1"/>
  <c r="P25" i="4"/>
  <c r="P24" i="4" s="1"/>
  <c r="L5" i="4"/>
  <c r="AB36" i="3"/>
  <c r="AL14" i="4"/>
  <c r="Q19" i="4"/>
  <c r="N37" i="4"/>
  <c r="AF18" i="4"/>
  <c r="B35" i="4"/>
  <c r="K10" i="4"/>
  <c r="AL31" i="4"/>
  <c r="H30" i="4"/>
  <c r="Z28" i="4"/>
  <c r="AM22" i="4"/>
  <c r="AM21" i="4" s="1"/>
  <c r="I26" i="4"/>
  <c r="AA8" i="4"/>
  <c r="AA7" i="4" s="1"/>
  <c r="Q4" i="4"/>
  <c r="AH39" i="3"/>
  <c r="AL13" i="3"/>
  <c r="H42" i="3"/>
  <c r="Z12" i="3"/>
  <c r="AI39" i="3"/>
  <c r="E38" i="3"/>
  <c r="W36" i="3"/>
  <c r="D11" i="3"/>
  <c r="AL32" i="3"/>
  <c r="AF26" i="3"/>
  <c r="AL4" i="3"/>
  <c r="U38" i="3"/>
  <c r="I18" i="3"/>
  <c r="H29" i="3"/>
  <c r="E41" i="3"/>
  <c r="G27" i="3"/>
  <c r="V15" i="3"/>
  <c r="F32" i="3"/>
  <c r="E23" i="4"/>
  <c r="K36" i="4"/>
  <c r="Q18" i="4"/>
  <c r="W35" i="4"/>
  <c r="Z34" i="4"/>
  <c r="AC11" i="4"/>
  <c r="AF10" i="4"/>
  <c r="AL33" i="4"/>
  <c r="B33" i="4"/>
  <c r="H9" i="4"/>
  <c r="K20" i="4"/>
  <c r="W31" i="4"/>
  <c r="AC30" i="4"/>
  <c r="AI29" i="4"/>
  <c r="E32" i="4"/>
  <c r="K28" i="4"/>
  <c r="Q27" i="4"/>
  <c r="R22" i="4"/>
  <c r="R21" i="4" s="1"/>
  <c r="X26" i="4"/>
  <c r="AD17" i="4"/>
  <c r="AD16" i="4" s="1"/>
  <c r="AJ25" i="4"/>
  <c r="AJ24" i="4" s="1"/>
  <c r="F8" i="4"/>
  <c r="L6" i="4"/>
  <c r="H5" i="4"/>
  <c r="Q43" i="3"/>
  <c r="S13" i="3"/>
  <c r="AK41" i="3"/>
  <c r="AL11" i="3"/>
  <c r="J14" i="4"/>
  <c r="M13" i="4"/>
  <c r="M42" i="4"/>
  <c r="M19" i="4"/>
  <c r="M41" i="4"/>
  <c r="M12" i="4"/>
  <c r="J40" i="4"/>
  <c r="J39" i="4"/>
  <c r="J38" i="4"/>
  <c r="J37" i="4"/>
  <c r="J23" i="4"/>
  <c r="J36" i="4"/>
  <c r="J18" i="4"/>
  <c r="J35" i="4"/>
  <c r="M34" i="4"/>
  <c r="J11" i="4"/>
  <c r="M10" i="4"/>
  <c r="M33" i="4"/>
  <c r="M9" i="4"/>
  <c r="J20" i="4"/>
  <c r="J31" i="4"/>
  <c r="J30" i="4"/>
  <c r="J29" i="4"/>
  <c r="J32" i="4"/>
  <c r="J28" i="4"/>
  <c r="J27" i="4"/>
  <c r="K22" i="4"/>
  <c r="K21" i="4" s="1"/>
  <c r="Q26" i="4"/>
  <c r="W17" i="4"/>
  <c r="AC25" i="4"/>
  <c r="AI8" i="4"/>
  <c r="E6" i="4"/>
  <c r="AH4" i="4"/>
  <c r="Y43" i="3"/>
  <c r="J14" i="3"/>
  <c r="J39" i="3"/>
  <c r="AB23" i="3"/>
  <c r="AC11" i="3"/>
  <c r="AM25" i="3"/>
  <c r="L15" i="4"/>
  <c r="O14" i="4"/>
  <c r="R13" i="4"/>
  <c r="X42" i="4"/>
  <c r="AD19" i="4"/>
  <c r="AJ41" i="4"/>
  <c r="F12" i="4"/>
  <c r="I40" i="4"/>
  <c r="O39" i="4"/>
  <c r="U38" i="4"/>
  <c r="AA37" i="4"/>
  <c r="AG23" i="4"/>
  <c r="AM36" i="4"/>
  <c r="C36" i="4"/>
  <c r="I18" i="4"/>
  <c r="O35" i="4"/>
  <c r="R34" i="4"/>
  <c r="X10" i="4"/>
  <c r="AD33" i="4"/>
  <c r="AJ9" i="4"/>
  <c r="C20" i="4"/>
  <c r="O31" i="4"/>
  <c r="U30" i="4"/>
  <c r="AA29" i="4"/>
  <c r="AG32" i="4"/>
  <c r="AM28" i="4"/>
  <c r="J22" i="4"/>
  <c r="J21" i="4" s="1"/>
  <c r="J26" i="4"/>
  <c r="J17" i="4"/>
  <c r="J25" i="4"/>
  <c r="E5" i="4"/>
  <c r="M42" i="3"/>
  <c r="U25" i="3"/>
  <c r="AF14" i="4"/>
  <c r="K19" i="4"/>
  <c r="AL38" i="4"/>
  <c r="H37" i="4"/>
  <c r="Z18" i="4"/>
  <c r="AI34" i="4"/>
  <c r="E10" i="4"/>
  <c r="AF31" i="4"/>
  <c r="B30" i="4"/>
  <c r="T28" i="4"/>
  <c r="AG22" i="4"/>
  <c r="AG21" i="4" s="1"/>
  <c r="C26" i="4"/>
  <c r="U8" i="4"/>
  <c r="U7" i="4" s="1"/>
  <c r="J4" i="4"/>
  <c r="J3" i="4" s="1"/>
  <c r="AK31" i="3"/>
  <c r="AF13" i="3"/>
  <c r="B42" i="3"/>
  <c r="T12" i="3"/>
  <c r="AC39" i="3"/>
  <c r="Q36" i="3"/>
  <c r="AH10" i="3"/>
  <c r="T32" i="3"/>
  <c r="N26" i="3"/>
  <c r="O38" i="3"/>
  <c r="C18" i="3"/>
  <c r="O22" i="3"/>
  <c r="Y14" i="3"/>
  <c r="M4" i="3"/>
  <c r="AG11" i="4"/>
  <c r="AJ10" i="4"/>
  <c r="F33" i="4"/>
  <c r="L9" i="4"/>
  <c r="O20" i="4"/>
  <c r="AA31" i="4"/>
  <c r="AG30" i="4"/>
  <c r="AM29" i="4"/>
  <c r="C29" i="4"/>
  <c r="I32" i="4"/>
  <c r="O28" i="4"/>
  <c r="U27" i="4"/>
  <c r="V22" i="4"/>
  <c r="V21" i="4" s="1"/>
  <c r="V26" i="4"/>
  <c r="V17" i="4"/>
  <c r="V16" i="4" s="1"/>
  <c r="V25" i="4"/>
  <c r="V8" i="4"/>
  <c r="V7" i="4" s="1"/>
  <c r="V6" i="4"/>
  <c r="T5" i="4"/>
  <c r="D4" i="4"/>
  <c r="E43" i="3"/>
  <c r="G13" i="3"/>
  <c r="Y41" i="3"/>
  <c r="AF34" i="3"/>
  <c r="C22" i="3"/>
  <c r="E15" i="4"/>
  <c r="H14" i="4"/>
  <c r="K13" i="4"/>
  <c r="Q42" i="4"/>
  <c r="W19" i="4"/>
  <c r="AC41" i="4"/>
  <c r="AI12" i="4"/>
  <c r="AL40" i="4"/>
  <c r="B40" i="4"/>
  <c r="H39" i="4"/>
  <c r="N38" i="4"/>
  <c r="T37" i="4"/>
  <c r="Z23" i="4"/>
  <c r="AF36" i="4"/>
  <c r="AL18" i="4"/>
  <c r="B18" i="4"/>
  <c r="H35" i="4"/>
  <c r="K34" i="4"/>
  <c r="N11" i="4"/>
  <c r="Q10" i="4"/>
  <c r="W33" i="4"/>
  <c r="AC9" i="4"/>
  <c r="AF20" i="4"/>
  <c r="H31" i="4"/>
  <c r="N30" i="4"/>
  <c r="T29" i="4"/>
  <c r="Z32" i="4"/>
  <c r="AF28" i="4"/>
  <c r="AL27" i="4"/>
  <c r="B27" i="4"/>
  <c r="I22" i="4"/>
  <c r="I21" i="4" s="1"/>
  <c r="O26" i="4"/>
  <c r="U17" i="4"/>
  <c r="AA25" i="4"/>
  <c r="AG8" i="4"/>
  <c r="AM6" i="4"/>
  <c r="C6" i="4"/>
  <c r="AG5" i="4"/>
  <c r="X4" i="4"/>
  <c r="X3" i="4" s="1"/>
  <c r="V43" i="3"/>
  <c r="AE15" i="3"/>
  <c r="M19" i="3"/>
  <c r="AL15" i="3"/>
  <c r="B15" i="3"/>
  <c r="E14" i="3"/>
  <c r="H13" i="3"/>
  <c r="N42" i="3"/>
  <c r="T19" i="3"/>
  <c r="Z41" i="3"/>
  <c r="AF12" i="3"/>
  <c r="AI40" i="3"/>
  <c r="E39" i="3"/>
  <c r="K38" i="3"/>
  <c r="Q37" i="3"/>
  <c r="W23" i="3"/>
  <c r="AC36" i="3"/>
  <c r="AI18" i="3"/>
  <c r="AL35" i="3"/>
  <c r="AH34" i="3"/>
  <c r="M11" i="3"/>
  <c r="AL31" i="3"/>
  <c r="H30" i="3"/>
  <c r="Z28" i="3"/>
  <c r="T17" i="3"/>
  <c r="F15" i="3"/>
  <c r="X19" i="3"/>
  <c r="C40" i="3"/>
  <c r="U37" i="3"/>
  <c r="AM18" i="3"/>
  <c r="AL34" i="3"/>
  <c r="T30" i="3"/>
  <c r="H27" i="3"/>
  <c r="B25" i="3"/>
  <c r="M5" i="4"/>
  <c r="N43" i="3"/>
  <c r="N14" i="3"/>
  <c r="K19" i="3"/>
  <c r="AL38" i="3"/>
  <c r="Z18" i="3"/>
  <c r="Y39" i="3"/>
  <c r="B5" i="3"/>
  <c r="D25" i="4"/>
  <c r="D24" i="4" s="1"/>
  <c r="D8" i="4"/>
  <c r="D7" i="4" s="1"/>
  <c r="D6" i="4"/>
  <c r="Z4" i="4"/>
  <c r="Z3" i="4" s="1"/>
  <c r="AH40" i="3"/>
  <c r="P37" i="3"/>
  <c r="AH18" i="3"/>
  <c r="W15" i="4"/>
  <c r="Z14" i="4"/>
  <c r="AC13" i="4"/>
  <c r="AI42" i="4"/>
  <c r="E19" i="4"/>
  <c r="K41" i="4"/>
  <c r="Q12" i="4"/>
  <c r="T40" i="4"/>
  <c r="Z39" i="4"/>
  <c r="AF38" i="4"/>
  <c r="AL37" i="4"/>
  <c r="B37" i="4"/>
  <c r="H23" i="4"/>
  <c r="N36" i="4"/>
  <c r="T18" i="4"/>
  <c r="Z35" i="4"/>
  <c r="AC34" i="4"/>
  <c r="AF11" i="4"/>
  <c r="AI10" i="4"/>
  <c r="E33" i="4"/>
  <c r="K9" i="4"/>
  <c r="N20" i="4"/>
  <c r="Z31" i="4"/>
  <c r="AF30" i="4"/>
  <c r="AL29" i="4"/>
  <c r="B29" i="4"/>
  <c r="H32" i="4"/>
  <c r="N28" i="4"/>
  <c r="T27" i="4"/>
  <c r="AA22" i="4"/>
  <c r="AA21" i="4" s="1"/>
  <c r="AG26" i="4"/>
  <c r="AM17" i="4"/>
  <c r="AM16" i="4" s="1"/>
  <c r="C17" i="4"/>
  <c r="C16" i="4" s="1"/>
  <c r="I25" i="4"/>
  <c r="O8" i="4"/>
  <c r="U6" i="4"/>
  <c r="K5" i="4"/>
  <c r="C4" i="4"/>
  <c r="C3" i="4" s="1"/>
  <c r="D38" i="3"/>
  <c r="V36" i="3"/>
  <c r="K11" i="3"/>
  <c r="G30" i="3"/>
  <c r="C25" i="3"/>
  <c r="T15" i="3"/>
  <c r="W14" i="3"/>
  <c r="Z13" i="3"/>
  <c r="AF42" i="3"/>
  <c r="AL19" i="3"/>
  <c r="B19" i="3"/>
  <c r="H41" i="3"/>
  <c r="N12" i="3"/>
  <c r="Q40" i="3"/>
  <c r="W39" i="3"/>
  <c r="AC38" i="3"/>
  <c r="AI37" i="3"/>
  <c r="E23" i="3"/>
  <c r="K36" i="3"/>
  <c r="Q18" i="3"/>
  <c r="P35" i="3"/>
  <c r="J34" i="3"/>
  <c r="Y10" i="3"/>
  <c r="AI33" i="3"/>
  <c r="E9" i="3"/>
  <c r="AF29" i="3"/>
  <c r="B32" i="3"/>
  <c r="Z22" i="3"/>
  <c r="Z6" i="3"/>
  <c r="R13" i="3"/>
  <c r="AJ41" i="3"/>
  <c r="F12" i="3"/>
  <c r="O39" i="3"/>
  <c r="AG23" i="3"/>
  <c r="C36" i="3"/>
  <c r="M10" i="3"/>
  <c r="S4" i="4"/>
  <c r="AC15" i="3"/>
  <c r="AC42" i="3"/>
  <c r="N40" i="3"/>
  <c r="B23" i="3"/>
  <c r="V19" i="3"/>
  <c r="F34" i="4"/>
  <c r="I11" i="4"/>
  <c r="L10" i="4"/>
  <c r="R33" i="4"/>
  <c r="X9" i="4"/>
  <c r="AA20" i="4"/>
  <c r="AM31" i="4"/>
  <c r="C31" i="4"/>
  <c r="I30" i="4"/>
  <c r="O29" i="4"/>
  <c r="U32" i="4"/>
  <c r="AA28" i="4"/>
  <c r="AG27" i="4"/>
  <c r="AH22" i="4"/>
  <c r="AH21" i="4" s="1"/>
  <c r="AH26" i="4"/>
  <c r="AH17" i="4"/>
  <c r="AH16" i="4" s="1"/>
  <c r="AH25" i="4"/>
  <c r="AH24" i="4" s="1"/>
  <c r="AH8" i="4"/>
  <c r="AH7" i="4" s="1"/>
  <c r="AH6" i="4"/>
  <c r="AH5" i="4"/>
  <c r="R4" i="4"/>
  <c r="R3" i="4" s="1"/>
  <c r="W43" i="3"/>
  <c r="AK15" i="3"/>
  <c r="S19" i="3"/>
  <c r="Q15" i="4"/>
  <c r="T14" i="4"/>
  <c r="W13" i="4"/>
  <c r="AC42" i="4"/>
  <c r="AI19" i="4"/>
  <c r="E41" i="4"/>
  <c r="K12" i="4"/>
  <c r="N40" i="4"/>
  <c r="T39" i="4"/>
  <c r="Z38" i="4"/>
  <c r="AF37" i="4"/>
  <c r="AL23" i="4"/>
  <c r="B23" i="4"/>
  <c r="H36" i="4"/>
  <c r="N18" i="4"/>
  <c r="T35" i="4"/>
  <c r="W34" i="4"/>
  <c r="Z11" i="4"/>
  <c r="AC10" i="4"/>
  <c r="AI33" i="4"/>
  <c r="E9" i="4"/>
  <c r="H20" i="4"/>
  <c r="T31" i="4"/>
  <c r="Z30" i="4"/>
  <c r="AF29" i="4"/>
  <c r="AL32" i="4"/>
  <c r="B32" i="4"/>
  <c r="H28" i="4"/>
  <c r="N27" i="4"/>
  <c r="U22" i="4"/>
  <c r="U21" i="4" s="1"/>
  <c r="AA26" i="4"/>
  <c r="AG17" i="4"/>
  <c r="AG16" i="4" s="1"/>
  <c r="AM25" i="4"/>
  <c r="C25" i="4"/>
  <c r="I8" i="4"/>
  <c r="O6" i="4"/>
  <c r="D5" i="4"/>
  <c r="AM4" i="4"/>
  <c r="AM3" i="4" s="1"/>
  <c r="AM43" i="3"/>
  <c r="G42" i="3"/>
  <c r="Y12" i="3"/>
  <c r="Z5" i="3"/>
  <c r="N15" i="3"/>
  <c r="Q14" i="3"/>
  <c r="T13" i="3"/>
  <c r="Z42" i="3"/>
  <c r="AF19" i="3"/>
  <c r="AL41" i="3"/>
  <c r="B41" i="3"/>
  <c r="H12" i="3"/>
  <c r="K40" i="3"/>
  <c r="Q39" i="3"/>
  <c r="W38" i="3"/>
  <c r="AC37" i="3"/>
  <c r="AI23" i="3"/>
  <c r="E36" i="3"/>
  <c r="K18" i="3"/>
  <c r="I35" i="3"/>
  <c r="AE11" i="3"/>
  <c r="P10" i="3"/>
  <c r="Q33" i="3"/>
  <c r="Z20" i="3"/>
  <c r="N29" i="3"/>
  <c r="AF27" i="3"/>
  <c r="H22" i="3"/>
  <c r="Z25" i="3"/>
  <c r="L13" i="3"/>
  <c r="AD41" i="3"/>
  <c r="AM40" i="3"/>
  <c r="I39" i="3"/>
  <c r="AA23" i="3"/>
  <c r="D10" i="3"/>
  <c r="AL28" i="3"/>
  <c r="AF17" i="3"/>
  <c r="M4" i="4"/>
  <c r="W15" i="3"/>
  <c r="W42" i="3"/>
  <c r="H6" i="3"/>
  <c r="K35" i="3"/>
  <c r="AG42" i="3"/>
  <c r="AM11" i="4"/>
  <c r="C11" i="4"/>
  <c r="F10" i="4"/>
  <c r="L33" i="4"/>
  <c r="R9" i="4"/>
  <c r="U20" i="4"/>
  <c r="AG31" i="4"/>
  <c r="AM30" i="4"/>
  <c r="C30" i="4"/>
  <c r="I29" i="4"/>
  <c r="O32" i="4"/>
  <c r="U28" i="4"/>
  <c r="AA27" i="4"/>
  <c r="AB22" i="4"/>
  <c r="AB21" i="4" s="1"/>
  <c r="AB26" i="4"/>
  <c r="AB17" i="4"/>
  <c r="AB16" i="4" s="1"/>
  <c r="AB25" i="4"/>
  <c r="AB24" i="4" s="1"/>
  <c r="AB8" i="4"/>
  <c r="AB7" i="4" s="1"/>
  <c r="AB6" i="4"/>
  <c r="AA5" i="4"/>
  <c r="K4" i="4"/>
  <c r="K3" i="4" s="1"/>
  <c r="O43" i="3"/>
  <c r="D14" i="3"/>
  <c r="D39" i="3"/>
  <c r="V23" i="3"/>
  <c r="AK35" i="3"/>
  <c r="G20" i="3"/>
  <c r="M27" i="3"/>
  <c r="K15" i="4"/>
  <c r="N14" i="4"/>
  <c r="Q13" i="4"/>
  <c r="W42" i="4"/>
  <c r="AC19" i="4"/>
  <c r="AI41" i="4"/>
  <c r="E12" i="4"/>
  <c r="H40" i="4"/>
  <c r="N39" i="4"/>
  <c r="T38" i="4"/>
  <c r="Z37" i="4"/>
  <c r="AF23" i="4"/>
  <c r="AL36" i="4"/>
  <c r="B36" i="4"/>
  <c r="H18" i="4"/>
  <c r="N35" i="4"/>
  <c r="Q34" i="4"/>
  <c r="T11" i="4"/>
  <c r="W10" i="4"/>
  <c r="AC33" i="4"/>
  <c r="AI9" i="4"/>
  <c r="AL20" i="4"/>
  <c r="B20" i="4"/>
  <c r="N31" i="4"/>
  <c r="T30" i="4"/>
  <c r="Z29" i="4"/>
  <c r="AF32" i="4"/>
  <c r="AL28" i="4"/>
  <c r="B28" i="4"/>
  <c r="H27" i="4"/>
  <c r="O22" i="4"/>
  <c r="O21" i="4" s="1"/>
  <c r="U26" i="4"/>
  <c r="AA17" i="4"/>
  <c r="AG25" i="4"/>
  <c r="AG24" i="4" s="1"/>
  <c r="AM8" i="4"/>
  <c r="AM7" i="4" s="1"/>
  <c r="C8" i="4"/>
  <c r="C7" i="4" s="1"/>
  <c r="I6" i="4"/>
  <c r="AF4" i="4"/>
  <c r="AF3" i="4" s="1"/>
  <c r="AE43" i="3"/>
  <c r="AB40" i="3"/>
  <c r="J37" i="3"/>
  <c r="AB18" i="3"/>
  <c r="Y28" i="3"/>
  <c r="H15" i="3"/>
  <c r="K14" i="3"/>
  <c r="N13" i="3"/>
  <c r="T42" i="3"/>
  <c r="Z19" i="3"/>
  <c r="AF41" i="3"/>
  <c r="AL12" i="3"/>
  <c r="B12" i="3"/>
  <c r="E40" i="3"/>
  <c r="K39" i="3"/>
  <c r="Q38" i="3"/>
  <c r="W37" i="3"/>
  <c r="AC23" i="3"/>
  <c r="AI36" i="3"/>
  <c r="E18" i="3"/>
  <c r="B35" i="3"/>
  <c r="V11" i="3"/>
  <c r="G10" i="3"/>
  <c r="H20" i="3"/>
  <c r="Z30" i="3"/>
  <c r="N27" i="3"/>
  <c r="AL17" i="3"/>
  <c r="H25" i="3"/>
  <c r="AF5" i="3"/>
  <c r="L15" i="3"/>
  <c r="AD19" i="3"/>
  <c r="I40" i="3"/>
  <c r="AA37" i="3"/>
  <c r="G35" i="3"/>
  <c r="K33" i="3"/>
  <c r="AL30" i="3"/>
  <c r="Z27" i="3"/>
  <c r="T25" i="3"/>
  <c r="S5" i="4"/>
  <c r="T43" i="3"/>
  <c r="T14" i="3"/>
  <c r="AI19" i="3"/>
  <c r="S29" i="3"/>
  <c r="R15" i="3"/>
  <c r="U14" i="3"/>
  <c r="X13" i="3"/>
  <c r="AD42" i="3"/>
  <c r="AJ19" i="3"/>
  <c r="F41" i="3"/>
  <c r="L12" i="3"/>
  <c r="O40" i="3"/>
  <c r="U39" i="3"/>
  <c r="AA38" i="3"/>
  <c r="AG37" i="3"/>
  <c r="AM23" i="3"/>
  <c r="C23" i="3"/>
  <c r="I36" i="3"/>
  <c r="O18" i="3"/>
  <c r="N35" i="3"/>
  <c r="G34" i="3"/>
  <c r="V10" i="3"/>
  <c r="AC33" i="3"/>
  <c r="AL20" i="3"/>
  <c r="Z29" i="3"/>
  <c r="T22" i="3"/>
  <c r="AL25" i="3"/>
  <c r="N6" i="3"/>
  <c r="Y5" i="4"/>
  <c r="Y4" i="4"/>
  <c r="Y3" i="4" s="1"/>
  <c r="Z43" i="3"/>
  <c r="Z14" i="3"/>
  <c r="Q13" i="3"/>
  <c r="AI42" i="3"/>
  <c r="Q41" i="3"/>
  <c r="Z40" i="3"/>
  <c r="N23" i="3"/>
  <c r="AA35" i="3"/>
  <c r="M31" i="3"/>
  <c r="AG25" i="3"/>
  <c r="Y40" i="3"/>
  <c r="Y37" i="3"/>
  <c r="Y18" i="3"/>
  <c r="AF20" i="3"/>
  <c r="N22" i="3"/>
  <c r="K34" i="3"/>
  <c r="AJ15" i="3"/>
  <c r="AM14" i="3"/>
  <c r="C14" i="3"/>
  <c r="F13" i="3"/>
  <c r="L42" i="3"/>
  <c r="R19" i="3"/>
  <c r="X41" i="3"/>
  <c r="AD12" i="3"/>
  <c r="AG40" i="3"/>
  <c r="AM39" i="3"/>
  <c r="C39" i="3"/>
  <c r="I38" i="3"/>
  <c r="O37" i="3"/>
  <c r="U23" i="3"/>
  <c r="AA36" i="3"/>
  <c r="AG18" i="3"/>
  <c r="AI35" i="3"/>
  <c r="AE34" i="3"/>
  <c r="S11" i="3"/>
  <c r="AF31" i="3"/>
  <c r="B30" i="3"/>
  <c r="T28" i="3"/>
  <c r="N17" i="3"/>
  <c r="G5" i="4"/>
  <c r="G4" i="4"/>
  <c r="G3" i="4" s="1"/>
  <c r="H43" i="3"/>
  <c r="Q15" i="3"/>
  <c r="AI13" i="3"/>
  <c r="E42" i="3"/>
  <c r="Z38" i="3"/>
  <c r="N18" i="3"/>
  <c r="E34" i="3"/>
  <c r="P9" i="3"/>
  <c r="G29" i="3"/>
  <c r="N5" i="3"/>
  <c r="V13" i="3"/>
  <c r="V41" i="3"/>
  <c r="D34" i="3"/>
  <c r="T29" i="3"/>
  <c r="AG5" i="3"/>
  <c r="AD4" i="3"/>
  <c r="AD15" i="3"/>
  <c r="AG14" i="3"/>
  <c r="AJ13" i="3"/>
  <c r="F42" i="3"/>
  <c r="L19" i="3"/>
  <c r="R41" i="3"/>
  <c r="X12" i="3"/>
  <c r="AA40" i="3"/>
  <c r="AG39" i="3"/>
  <c r="AM38" i="3"/>
  <c r="C38" i="3"/>
  <c r="I37" i="3"/>
  <c r="O23" i="3"/>
  <c r="U36" i="3"/>
  <c r="AA18" i="3"/>
  <c r="AB35" i="3"/>
  <c r="X34" i="3"/>
  <c r="J11" i="3"/>
  <c r="AI9" i="3"/>
  <c r="N31" i="3"/>
  <c r="AF32" i="3"/>
  <c r="B28" i="3"/>
  <c r="Z26" i="3"/>
  <c r="H8" i="3"/>
  <c r="Z4" i="3"/>
  <c r="Z3" i="3" s="1"/>
  <c r="AK5" i="4"/>
  <c r="AK4" i="4"/>
  <c r="AK3" i="4" s="1"/>
  <c r="AL43" i="3"/>
  <c r="B43" i="3"/>
  <c r="K15" i="3"/>
  <c r="AC13" i="3"/>
  <c r="W12" i="3"/>
  <c r="AF39" i="3"/>
  <c r="B38" i="3"/>
  <c r="T36" i="3"/>
  <c r="H11" i="3"/>
  <c r="M32" i="3"/>
  <c r="Y38" i="3"/>
  <c r="Y36" i="3"/>
  <c r="AB10" i="3"/>
  <c r="AD38" i="3"/>
  <c r="AD11" i="3"/>
  <c r="K4" i="3"/>
  <c r="X15" i="3"/>
  <c r="AA14" i="3"/>
  <c r="AD13" i="3"/>
  <c r="AJ42" i="3"/>
  <c r="F19" i="3"/>
  <c r="L41" i="3"/>
  <c r="R12" i="3"/>
  <c r="U40" i="3"/>
  <c r="AA39" i="3"/>
  <c r="AG38" i="3"/>
  <c r="AM37" i="3"/>
  <c r="C37" i="3"/>
  <c r="I23" i="3"/>
  <c r="O36" i="3"/>
  <c r="U18" i="3"/>
  <c r="U35" i="3"/>
  <c r="P34" i="3"/>
  <c r="AE10" i="3"/>
  <c r="Q9" i="3"/>
  <c r="N32" i="3"/>
  <c r="AL22" i="3"/>
  <c r="AL21" i="3" s="1"/>
  <c r="H26" i="3"/>
  <c r="AE5" i="4"/>
  <c r="AE4" i="4"/>
  <c r="AF43" i="3"/>
  <c r="AF14" i="3"/>
  <c r="W13" i="3"/>
  <c r="K12" i="3"/>
  <c r="T39" i="3"/>
  <c r="AL23" i="3"/>
  <c r="H36" i="3"/>
  <c r="AC10" i="3"/>
  <c r="AA17" i="3"/>
  <c r="V42" i="3"/>
  <c r="V12" i="3"/>
  <c r="W33" i="3"/>
  <c r="AL27" i="3"/>
  <c r="I9" i="3"/>
  <c r="V5" i="3"/>
  <c r="E19" i="3"/>
  <c r="K41" i="3"/>
  <c r="Q12" i="3"/>
  <c r="T40" i="3"/>
  <c r="Z39" i="3"/>
  <c r="AF38" i="3"/>
  <c r="AL37" i="3"/>
  <c r="B37" i="3"/>
  <c r="H23" i="3"/>
  <c r="N36" i="3"/>
  <c r="T18" i="3"/>
  <c r="T35" i="3"/>
  <c r="N34" i="3"/>
  <c r="AL10" i="3"/>
  <c r="AH9" i="3"/>
  <c r="Y29" i="3"/>
  <c r="Y27" i="3"/>
  <c r="O25" i="3"/>
  <c r="AB15" i="3"/>
  <c r="AE14" i="3"/>
  <c r="AB13" i="3"/>
  <c r="AB42" i="3"/>
  <c r="AB19" i="3"/>
  <c r="AB41" i="3"/>
  <c r="AB12" i="3"/>
  <c r="AE40" i="3"/>
  <c r="AE39" i="3"/>
  <c r="AE38" i="3"/>
  <c r="AE37" i="3"/>
  <c r="AE23" i="3"/>
  <c r="AE36" i="3"/>
  <c r="AE18" i="3"/>
  <c r="S35" i="3"/>
  <c r="M34" i="3"/>
  <c r="AK10" i="3"/>
  <c r="K9" i="3"/>
  <c r="AL29" i="3"/>
  <c r="H32" i="3"/>
  <c r="AF22" i="3"/>
  <c r="B26" i="3"/>
  <c r="I41" i="3"/>
  <c r="F23" i="3"/>
  <c r="Q35" i="3"/>
  <c r="AA34" i="3"/>
  <c r="X31" i="3"/>
  <c r="M8" i="3"/>
  <c r="L8" i="3"/>
  <c r="V25" i="3"/>
  <c r="AC19" i="3"/>
  <c r="AI41" i="3"/>
  <c r="E12" i="3"/>
  <c r="H40" i="3"/>
  <c r="N39" i="3"/>
  <c r="T38" i="3"/>
  <c r="Z37" i="3"/>
  <c r="AF23" i="3"/>
  <c r="AL36" i="3"/>
  <c r="B36" i="3"/>
  <c r="H18" i="3"/>
  <c r="E35" i="3"/>
  <c r="AI11" i="3"/>
  <c r="T10" i="3"/>
  <c r="AB33" i="3"/>
  <c r="AK20" i="3"/>
  <c r="AK30" i="3"/>
  <c r="AK28" i="3"/>
  <c r="AM26" i="3"/>
  <c r="I17" i="3"/>
  <c r="AL8" i="3"/>
  <c r="P15" i="3"/>
  <c r="S14" i="3"/>
  <c r="P13" i="3"/>
  <c r="P42" i="3"/>
  <c r="P19" i="3"/>
  <c r="P41" i="3"/>
  <c r="P12" i="3"/>
  <c r="S40" i="3"/>
  <c r="S39" i="3"/>
  <c r="S38" i="3"/>
  <c r="S37" i="3"/>
  <c r="S23" i="3"/>
  <c r="S36" i="3"/>
  <c r="S18" i="3"/>
  <c r="D35" i="3"/>
  <c r="AH11" i="3"/>
  <c r="S10" i="3"/>
  <c r="E33" i="3"/>
  <c r="N20" i="3"/>
  <c r="AF30" i="3"/>
  <c r="B29" i="3"/>
  <c r="T27" i="3"/>
  <c r="O12" i="3"/>
  <c r="L36" i="3"/>
  <c r="AI10" i="3"/>
  <c r="AG10" i="3"/>
  <c r="L20" i="3"/>
  <c r="AD30" i="3"/>
  <c r="E15" i="3"/>
  <c r="H14" i="3"/>
  <c r="K13" i="3"/>
  <c r="Q42" i="3"/>
  <c r="W19" i="3"/>
  <c r="AC41" i="3"/>
  <c r="AI12" i="3"/>
  <c r="AL40" i="3"/>
  <c r="B40" i="3"/>
  <c r="H39" i="3"/>
  <c r="N38" i="3"/>
  <c r="T37" i="3"/>
  <c r="Z23" i="3"/>
  <c r="AF36" i="3"/>
  <c r="AL18" i="3"/>
  <c r="B18" i="3"/>
  <c r="AK34" i="3"/>
  <c r="Z11" i="3"/>
  <c r="K10" i="3"/>
  <c r="J33" i="3"/>
  <c r="S20" i="3"/>
  <c r="S30" i="3"/>
  <c r="S28" i="3"/>
  <c r="U26" i="3"/>
  <c r="B8" i="3"/>
  <c r="T4" i="3"/>
  <c r="T3" i="3" s="1"/>
  <c r="J15" i="3"/>
  <c r="M14" i="3"/>
  <c r="J13" i="3"/>
  <c r="J42" i="3"/>
  <c r="J19" i="3"/>
  <c r="J41" i="3"/>
  <c r="J12" i="3"/>
  <c r="M40" i="3"/>
  <c r="M39" i="3"/>
  <c r="M38" i="3"/>
  <c r="M37" i="3"/>
  <c r="M23" i="3"/>
  <c r="M36" i="3"/>
  <c r="M18" i="3"/>
  <c r="AJ34" i="3"/>
  <c r="Y11" i="3"/>
  <c r="J10" i="3"/>
  <c r="N30" i="3"/>
  <c r="AF28" i="3"/>
  <c r="B27" i="3"/>
  <c r="Z17" i="3"/>
  <c r="Z16" i="3" s="1"/>
  <c r="F43" i="3"/>
  <c r="U15" i="3"/>
  <c r="AM19" i="3"/>
  <c r="R40" i="3"/>
  <c r="AJ37" i="3"/>
  <c r="S27" i="3"/>
  <c r="U8" i="3"/>
  <c r="AM4" i="3"/>
  <c r="L28" i="3"/>
  <c r="AA31" i="3"/>
  <c r="AI15" i="3"/>
  <c r="AL14" i="3"/>
  <c r="B14" i="3"/>
  <c r="E13" i="3"/>
  <c r="K42" i="3"/>
  <c r="Q19" i="3"/>
  <c r="W41" i="3"/>
  <c r="AC12" i="3"/>
  <c r="AF40" i="3"/>
  <c r="AL39" i="3"/>
  <c r="B39" i="3"/>
  <c r="H38" i="3"/>
  <c r="N37" i="3"/>
  <c r="T23" i="3"/>
  <c r="Z36" i="3"/>
  <c r="AF18" i="3"/>
  <c r="AH35" i="3"/>
  <c r="AD34" i="3"/>
  <c r="Q11" i="3"/>
  <c r="B10" i="3"/>
  <c r="AE31" i="3"/>
  <c r="AE32" i="3"/>
  <c r="AG22" i="3"/>
  <c r="AG21" i="3" s="1"/>
  <c r="C26" i="3"/>
  <c r="D15" i="3"/>
  <c r="G14" i="3"/>
  <c r="D13" i="3"/>
  <c r="D42" i="3"/>
  <c r="D19" i="3"/>
  <c r="D41" i="3"/>
  <c r="D12" i="3"/>
  <c r="G40" i="3"/>
  <c r="G39" i="3"/>
  <c r="G38" i="3"/>
  <c r="G37" i="3"/>
  <c r="G23" i="3"/>
  <c r="G36" i="3"/>
  <c r="G18" i="3"/>
  <c r="AG35" i="3"/>
  <c r="AC34" i="3"/>
  <c r="P11" i="3"/>
  <c r="Z31" i="3"/>
  <c r="N28" i="3"/>
  <c r="AL26" i="3"/>
  <c r="H17" i="3"/>
  <c r="H16" i="3" s="1"/>
  <c r="X14" i="3"/>
  <c r="C19" i="3"/>
  <c r="R18" i="3"/>
  <c r="J9" i="3"/>
  <c r="C4" i="3"/>
  <c r="AM33" i="3"/>
  <c r="AJ29" i="3"/>
  <c r="Q28" i="3"/>
  <c r="AH15" i="3"/>
  <c r="AK14" i="3"/>
  <c r="AH13" i="3"/>
  <c r="AH42" i="3"/>
  <c r="AH19" i="3"/>
  <c r="AH41" i="3"/>
  <c r="AH12" i="3"/>
  <c r="AK40" i="3"/>
  <c r="AK39" i="3"/>
  <c r="AK38" i="3"/>
  <c r="AK37" i="3"/>
  <c r="AK23" i="3"/>
  <c r="AK36" i="3"/>
  <c r="AK18" i="3"/>
  <c r="Z35" i="3"/>
  <c r="V34" i="3"/>
  <c r="G11" i="3"/>
  <c r="AC9" i="3"/>
  <c r="H31" i="3"/>
  <c r="Z32" i="3"/>
  <c r="T26" i="3"/>
  <c r="AA13" i="3"/>
  <c r="X39" i="3"/>
  <c r="U17" i="3"/>
  <c r="AA6" i="3"/>
  <c r="X35" i="3"/>
  <c r="C33" i="3"/>
  <c r="M26" i="3"/>
  <c r="V22" i="3"/>
  <c r="V21" i="3" s="1"/>
  <c r="H5" i="3"/>
  <c r="L43" i="3"/>
  <c r="AA15" i="3"/>
  <c r="AD14" i="3"/>
  <c r="AG13" i="3"/>
  <c r="AM42" i="3"/>
  <c r="C42" i="3"/>
  <c r="I19" i="3"/>
  <c r="O41" i="3"/>
  <c r="U12" i="3"/>
  <c r="X40" i="3"/>
  <c r="AD39" i="3"/>
  <c r="AJ38" i="3"/>
  <c r="F37" i="3"/>
  <c r="L23" i="3"/>
  <c r="R36" i="3"/>
  <c r="X18" i="3"/>
  <c r="Y35" i="3"/>
  <c r="T34" i="3"/>
  <c r="E11" i="3"/>
  <c r="AB9" i="3"/>
  <c r="AK29" i="3"/>
  <c r="AK27" i="3"/>
  <c r="AM17" i="3"/>
  <c r="I25" i="3"/>
  <c r="AL5" i="3"/>
  <c r="AA8" i="3"/>
  <c r="AG6" i="3"/>
  <c r="AM5" i="3"/>
  <c r="C5" i="3"/>
  <c r="I4" i="3"/>
  <c r="AD35" i="3"/>
  <c r="AG34" i="3"/>
  <c r="AJ11" i="3"/>
  <c r="AM10" i="3"/>
  <c r="C10" i="3"/>
  <c r="I33" i="3"/>
  <c r="O9" i="3"/>
  <c r="R20" i="3"/>
  <c r="AD31" i="3"/>
  <c r="AJ30" i="3"/>
  <c r="F29" i="3"/>
  <c r="L32" i="3"/>
  <c r="R28" i="3"/>
  <c r="Q20" i="3"/>
  <c r="AI30" i="3"/>
  <c r="AD26" i="3"/>
  <c r="D20" i="3"/>
  <c r="D30" i="3"/>
  <c r="D28" i="3"/>
  <c r="K26" i="3"/>
  <c r="AC8" i="3"/>
  <c r="AC7" i="3" s="1"/>
  <c r="F33" i="3"/>
  <c r="C29" i="3"/>
  <c r="U27" i="3"/>
  <c r="N4" i="3"/>
  <c r="N3" i="3" s="1"/>
  <c r="O15" i="3"/>
  <c r="R14" i="3"/>
  <c r="U13" i="3"/>
  <c r="AA42" i="3"/>
  <c r="AG19" i="3"/>
  <c r="AM41" i="3"/>
  <c r="C41" i="3"/>
  <c r="I12" i="3"/>
  <c r="L40" i="3"/>
  <c r="R39" i="3"/>
  <c r="X38" i="3"/>
  <c r="AD37" i="3"/>
  <c r="AJ23" i="3"/>
  <c r="F36" i="3"/>
  <c r="L18" i="3"/>
  <c r="J35" i="3"/>
  <c r="B34" i="3"/>
  <c r="Z10" i="3"/>
  <c r="V33" i="3"/>
  <c r="AE20" i="3"/>
  <c r="AE30" i="3"/>
  <c r="AE28" i="3"/>
  <c r="AG26" i="3"/>
  <c r="C17" i="3"/>
  <c r="Z8" i="3"/>
  <c r="O8" i="3"/>
  <c r="U6" i="3"/>
  <c r="AA5" i="3"/>
  <c r="AG4" i="3"/>
  <c r="R35" i="3"/>
  <c r="U34" i="3"/>
  <c r="X11" i="3"/>
  <c r="AA10" i="3"/>
  <c r="AG33" i="3"/>
  <c r="AM9" i="3"/>
  <c r="C9" i="3"/>
  <c r="F20" i="3"/>
  <c r="R31" i="3"/>
  <c r="X30" i="3"/>
  <c r="AD29" i="3"/>
  <c r="AJ32" i="3"/>
  <c r="F28" i="3"/>
  <c r="AJ17" i="3"/>
  <c r="D29" i="3"/>
  <c r="D27" i="3"/>
  <c r="Q17" i="3"/>
  <c r="Q16" i="3" s="1"/>
  <c r="AI6" i="3"/>
  <c r="AG11" i="3"/>
  <c r="L9" i="3"/>
  <c r="I32" i="3"/>
  <c r="AL6" i="3"/>
  <c r="AD43" i="3"/>
  <c r="I15" i="3"/>
  <c r="L14" i="3"/>
  <c r="O13" i="3"/>
  <c r="U42" i="3"/>
  <c r="AA19" i="3"/>
  <c r="AG41" i="3"/>
  <c r="AM12" i="3"/>
  <c r="C12" i="3"/>
  <c r="F40" i="3"/>
  <c r="L39" i="3"/>
  <c r="R38" i="3"/>
  <c r="X37" i="3"/>
  <c r="AD23" i="3"/>
  <c r="AJ36" i="3"/>
  <c r="F18" i="3"/>
  <c r="C35" i="3"/>
  <c r="AF11" i="3"/>
  <c r="Q10" i="3"/>
  <c r="D33" i="3"/>
  <c r="M20" i="3"/>
  <c r="M30" i="3"/>
  <c r="M28" i="3"/>
  <c r="O26" i="3"/>
  <c r="H4" i="3"/>
  <c r="H3" i="3" s="1"/>
  <c r="I8" i="3"/>
  <c r="O6" i="3"/>
  <c r="U5" i="3"/>
  <c r="AA4" i="3"/>
  <c r="AA3" i="3" s="1"/>
  <c r="L35" i="3"/>
  <c r="O34" i="3"/>
  <c r="R11" i="3"/>
  <c r="U10" i="3"/>
  <c r="AA33" i="3"/>
  <c r="AG9" i="3"/>
  <c r="AJ20" i="3"/>
  <c r="L31" i="3"/>
  <c r="R30" i="3"/>
  <c r="X29" i="3"/>
  <c r="AD32" i="3"/>
  <c r="AJ28" i="3"/>
  <c r="AJ27" i="3"/>
  <c r="M17" i="3"/>
  <c r="M16" i="3" s="1"/>
  <c r="M6" i="3"/>
  <c r="H33" i="3"/>
  <c r="E29" i="3"/>
  <c r="W27" i="3"/>
  <c r="R6" i="3"/>
  <c r="G33" i="3"/>
  <c r="AJ10" i="3"/>
  <c r="O20" i="3"/>
  <c r="AG30" i="3"/>
  <c r="V26" i="3"/>
  <c r="V8" i="3"/>
  <c r="V7" i="3" s="1"/>
  <c r="V4" i="3"/>
  <c r="AF25" i="3"/>
  <c r="B6" i="3"/>
  <c r="X43" i="3"/>
  <c r="AM15" i="3"/>
  <c r="C15" i="3"/>
  <c r="F14" i="3"/>
  <c r="I13" i="3"/>
  <c r="O42" i="3"/>
  <c r="U19" i="3"/>
  <c r="AA41" i="3"/>
  <c r="AG12" i="3"/>
  <c r="AJ40" i="3"/>
  <c r="F39" i="3"/>
  <c r="L38" i="3"/>
  <c r="R37" i="3"/>
  <c r="X23" i="3"/>
  <c r="AD36" i="3"/>
  <c r="AJ18" i="3"/>
  <c r="AM35" i="3"/>
  <c r="AI34" i="3"/>
  <c r="W11" i="3"/>
  <c r="H10" i="3"/>
  <c r="Y31" i="3"/>
  <c r="Y32" i="3"/>
  <c r="AA22" i="3"/>
  <c r="AA21" i="3" s="1"/>
  <c r="AF6" i="3"/>
  <c r="AM8" i="3"/>
  <c r="C8" i="3"/>
  <c r="I6" i="3"/>
  <c r="O5" i="3"/>
  <c r="U4" i="3"/>
  <c r="U3" i="3" s="1"/>
  <c r="F35" i="3"/>
  <c r="I34" i="3"/>
  <c r="L11" i="3"/>
  <c r="O10" i="3"/>
  <c r="U33" i="3"/>
  <c r="AA9" i="3"/>
  <c r="AD20" i="3"/>
  <c r="F31" i="3"/>
  <c r="L30" i="3"/>
  <c r="R29" i="3"/>
  <c r="X32" i="3"/>
  <c r="AD28" i="3"/>
  <c r="L27" i="3"/>
  <c r="AC31" i="3"/>
  <c r="X22" i="3"/>
  <c r="X21" i="3" s="1"/>
  <c r="D31" i="3"/>
  <c r="D32" i="3"/>
  <c r="E22" i="3"/>
  <c r="E21" i="3" s="1"/>
  <c r="W25" i="3"/>
  <c r="O28" i="3"/>
  <c r="N25" i="3"/>
  <c r="N24" i="3" s="1"/>
  <c r="R43" i="3"/>
  <c r="AG15" i="3"/>
  <c r="AJ14" i="3"/>
  <c r="AM13" i="3"/>
  <c r="C13" i="3"/>
  <c r="I42" i="3"/>
  <c r="O19" i="3"/>
  <c r="U41" i="3"/>
  <c r="AA12" i="3"/>
  <c r="AD40" i="3"/>
  <c r="AJ39" i="3"/>
  <c r="F38" i="3"/>
  <c r="L37" i="3"/>
  <c r="R23" i="3"/>
  <c r="X36" i="3"/>
  <c r="AD18" i="3"/>
  <c r="AF35" i="3"/>
  <c r="AB34" i="3"/>
  <c r="N11" i="3"/>
  <c r="G31" i="3"/>
  <c r="G32" i="3"/>
  <c r="I22" i="3"/>
  <c r="I21" i="3" s="1"/>
  <c r="AA25" i="3"/>
  <c r="AG8" i="3"/>
  <c r="AG7" i="3" s="1"/>
  <c r="AM6" i="3"/>
  <c r="C6" i="3"/>
  <c r="I5" i="3"/>
  <c r="O4" i="3"/>
  <c r="AJ35" i="3"/>
  <c r="AM34" i="3"/>
  <c r="C34" i="3"/>
  <c r="F11" i="3"/>
  <c r="I10" i="3"/>
  <c r="O33" i="3"/>
  <c r="U9" i="3"/>
  <c r="X20" i="3"/>
  <c r="AJ31" i="3"/>
  <c r="F30" i="3"/>
  <c r="L29" i="3"/>
  <c r="R32" i="3"/>
  <c r="X28" i="3"/>
  <c r="M22" i="3"/>
  <c r="M21" i="3" s="1"/>
  <c r="M25" i="3"/>
  <c r="M5" i="3"/>
  <c r="N9" i="3"/>
  <c r="K32" i="3"/>
  <c r="F25" i="3"/>
  <c r="X5" i="3"/>
  <c r="G9" i="3"/>
  <c r="E5" i="3"/>
  <c r="AM29" i="3"/>
  <c r="V17" i="3"/>
  <c r="V6" i="3"/>
  <c r="R27" i="3"/>
  <c r="S22" i="3"/>
  <c r="S21" i="3" s="1"/>
  <c r="S26" i="3"/>
  <c r="S17" i="3"/>
  <c r="S16" i="3" s="1"/>
  <c r="S25" i="3"/>
  <c r="S8" i="3"/>
  <c r="S6" i="3"/>
  <c r="S5" i="3"/>
  <c r="S4" i="3"/>
  <c r="N33" i="3"/>
  <c r="T9" i="3"/>
  <c r="W20" i="3"/>
  <c r="AI31" i="3"/>
  <c r="E30" i="3"/>
  <c r="K29" i="3"/>
  <c r="Q32" i="3"/>
  <c r="W28" i="3"/>
  <c r="AC27" i="3"/>
  <c r="AD22" i="3"/>
  <c r="AD21" i="3" s="1"/>
  <c r="AJ26" i="3"/>
  <c r="F17" i="3"/>
  <c r="F16" i="3" s="1"/>
  <c r="L25" i="3"/>
  <c r="R8" i="3"/>
  <c r="X6" i="3"/>
  <c r="AD5" i="3"/>
  <c r="AJ4" i="3"/>
  <c r="M33" i="3"/>
  <c r="M9" i="3"/>
  <c r="J20" i="3"/>
  <c r="J31" i="3"/>
  <c r="J30" i="3"/>
  <c r="J29" i="3"/>
  <c r="J32" i="3"/>
  <c r="J28" i="3"/>
  <c r="J27" i="3"/>
  <c r="K22" i="3"/>
  <c r="K21" i="3" s="1"/>
  <c r="Q26" i="3"/>
  <c r="W17" i="3"/>
  <c r="W16" i="3" s="1"/>
  <c r="AC25" i="3"/>
  <c r="AI8" i="3"/>
  <c r="AI7" i="3" s="1"/>
  <c r="E6" i="3"/>
  <c r="K5" i="3"/>
  <c r="Q4" i="3"/>
  <c r="AM11" i="3"/>
  <c r="C11" i="3"/>
  <c r="F10" i="3"/>
  <c r="L33" i="3"/>
  <c r="R9" i="3"/>
  <c r="U20" i="3"/>
  <c r="AG31" i="3"/>
  <c r="AM30" i="3"/>
  <c r="C30" i="3"/>
  <c r="I29" i="3"/>
  <c r="O32" i="3"/>
  <c r="U28" i="3"/>
  <c r="AA27" i="3"/>
  <c r="AB22" i="3"/>
  <c r="AB21" i="3" s="1"/>
  <c r="AB26" i="3"/>
  <c r="AB17" i="3"/>
  <c r="AB25" i="3"/>
  <c r="AB8" i="3"/>
  <c r="AB7" i="3" s="1"/>
  <c r="AB6" i="3"/>
  <c r="AB5" i="3"/>
  <c r="AB4" i="3"/>
  <c r="F27" i="3"/>
  <c r="G22" i="3"/>
  <c r="G21" i="3" s="1"/>
  <c r="G26" i="3"/>
  <c r="G17" i="3"/>
  <c r="G16" i="3" s="1"/>
  <c r="G25" i="3"/>
  <c r="G8" i="3"/>
  <c r="G7" i="3" s="1"/>
  <c r="G6" i="3"/>
  <c r="G5" i="3"/>
  <c r="G4" i="3"/>
  <c r="G3" i="3" s="1"/>
  <c r="AL33" i="3"/>
  <c r="B33" i="3"/>
  <c r="H9" i="3"/>
  <c r="K20" i="3"/>
  <c r="W31" i="3"/>
  <c r="AC30" i="3"/>
  <c r="AI29" i="3"/>
  <c r="E32" i="3"/>
  <c r="K28" i="3"/>
  <c r="Q27" i="3"/>
  <c r="R22" i="3"/>
  <c r="R21" i="3" s="1"/>
  <c r="X26" i="3"/>
  <c r="AD17" i="3"/>
  <c r="AD16" i="3" s="1"/>
  <c r="AJ25" i="3"/>
  <c r="F8" i="3"/>
  <c r="L6" i="3"/>
  <c r="R5" i="3"/>
  <c r="X4" i="3"/>
  <c r="X3" i="3" s="1"/>
  <c r="AK33" i="3"/>
  <c r="AK9" i="3"/>
  <c r="AH20" i="3"/>
  <c r="AH31" i="3"/>
  <c r="AH30" i="3"/>
  <c r="AH29" i="3"/>
  <c r="AH32" i="3"/>
  <c r="AH28" i="3"/>
  <c r="AH27" i="3"/>
  <c r="AI22" i="3"/>
  <c r="AI21" i="3" s="1"/>
  <c r="E26" i="3"/>
  <c r="K17" i="3"/>
  <c r="K16" i="3" s="1"/>
  <c r="Q25" i="3"/>
  <c r="W8" i="3"/>
  <c r="W7" i="3" s="1"/>
  <c r="AC6" i="3"/>
  <c r="AI5" i="3"/>
  <c r="E4" i="3"/>
  <c r="E3" i="3" s="1"/>
  <c r="AA11" i="3"/>
  <c r="AD10" i="3"/>
  <c r="AJ33" i="3"/>
  <c r="F9" i="3"/>
  <c r="I20" i="3"/>
  <c r="U31" i="3"/>
  <c r="AA30" i="3"/>
  <c r="AG29" i="3"/>
  <c r="AM32" i="3"/>
  <c r="C32" i="3"/>
  <c r="I28" i="3"/>
  <c r="O27" i="3"/>
  <c r="P22" i="3"/>
  <c r="P21" i="3" s="1"/>
  <c r="P26" i="3"/>
  <c r="P17" i="3"/>
  <c r="P25" i="3"/>
  <c r="P8" i="3"/>
  <c r="P7" i="3" s="1"/>
  <c r="P6" i="3"/>
  <c r="P5" i="3"/>
  <c r="P4" i="3"/>
  <c r="AK22" i="3"/>
  <c r="AK21" i="3" s="1"/>
  <c r="AK26" i="3"/>
  <c r="AK17" i="3"/>
  <c r="AK16" i="3" s="1"/>
  <c r="AK25" i="3"/>
  <c r="AK8" i="3"/>
  <c r="AK7" i="3" s="1"/>
  <c r="AK6" i="3"/>
  <c r="AK5" i="3"/>
  <c r="AK4" i="3"/>
  <c r="AF33" i="3"/>
  <c r="AL9" i="3"/>
  <c r="B9" i="3"/>
  <c r="E20" i="3"/>
  <c r="Q31" i="3"/>
  <c r="W30" i="3"/>
  <c r="AC29" i="3"/>
  <c r="AI32" i="3"/>
  <c r="E28" i="3"/>
  <c r="K27" i="3"/>
  <c r="L22" i="3"/>
  <c r="L21" i="3" s="1"/>
  <c r="R26" i="3"/>
  <c r="X17" i="3"/>
  <c r="X16" i="3" s="1"/>
  <c r="AD25" i="3"/>
  <c r="AJ8" i="3"/>
  <c r="AJ7" i="3" s="1"/>
  <c r="F6" i="3"/>
  <c r="L5" i="3"/>
  <c r="R4" i="3"/>
  <c r="R3" i="3" s="1"/>
  <c r="AE33" i="3"/>
  <c r="AE9" i="3"/>
  <c r="AB20" i="3"/>
  <c r="AB31" i="3"/>
  <c r="AB30" i="3"/>
  <c r="AB29" i="3"/>
  <c r="AB32" i="3"/>
  <c r="AB28" i="3"/>
  <c r="AB27" i="3"/>
  <c r="AC22" i="3"/>
  <c r="AC21" i="3" s="1"/>
  <c r="AI26" i="3"/>
  <c r="E17" i="3"/>
  <c r="K25" i="3"/>
  <c r="Q8" i="3"/>
  <c r="Q7" i="3" s="1"/>
  <c r="W6" i="3"/>
  <c r="AC5" i="3"/>
  <c r="AI4" i="3"/>
  <c r="AI3" i="3" s="1"/>
  <c r="R34" i="3"/>
  <c r="U11" i="3"/>
  <c r="X10" i="3"/>
  <c r="AD33" i="3"/>
  <c r="AJ9" i="3"/>
  <c r="AM20" i="3"/>
  <c r="C20" i="3"/>
  <c r="O31" i="3"/>
  <c r="U30" i="3"/>
  <c r="AA29" i="3"/>
  <c r="AG32" i="3"/>
  <c r="AM28" i="3"/>
  <c r="C28" i="3"/>
  <c r="I27" i="3"/>
  <c r="J22" i="3"/>
  <c r="J21" i="3" s="1"/>
  <c r="J26" i="3"/>
  <c r="J17" i="3"/>
  <c r="J16" i="3" s="1"/>
  <c r="J25" i="3"/>
  <c r="J8" i="3"/>
  <c r="J7" i="3" s="1"/>
  <c r="J6" i="3"/>
  <c r="J5" i="3"/>
  <c r="J4" i="3"/>
  <c r="J3" i="3" s="1"/>
  <c r="AD27" i="3"/>
  <c r="AE22" i="3"/>
  <c r="AE21" i="3" s="1"/>
  <c r="AE26" i="3"/>
  <c r="AE17" i="3"/>
  <c r="AE16" i="3" s="1"/>
  <c r="AE25" i="3"/>
  <c r="AE24" i="3" s="1"/>
  <c r="AE8" i="3"/>
  <c r="AE7" i="3" s="1"/>
  <c r="AE6" i="3"/>
  <c r="AE5" i="3"/>
  <c r="AE4" i="3"/>
  <c r="Z33" i="3"/>
  <c r="AF9" i="3"/>
  <c r="AI20" i="3"/>
  <c r="K31" i="3"/>
  <c r="Q30" i="3"/>
  <c r="W29" i="3"/>
  <c r="AC32" i="3"/>
  <c r="AI28" i="3"/>
  <c r="E27" i="3"/>
  <c r="F22" i="3"/>
  <c r="F21" i="3" s="1"/>
  <c r="L26" i="3"/>
  <c r="R17" i="3"/>
  <c r="R16" i="3" s="1"/>
  <c r="X25" i="3"/>
  <c r="AD8" i="3"/>
  <c r="AJ6" i="3"/>
  <c r="F5" i="3"/>
  <c r="L4" i="3"/>
  <c r="L3" i="3" s="1"/>
  <c r="Y33" i="3"/>
  <c r="Y9" i="3"/>
  <c r="V20" i="3"/>
  <c r="V31" i="3"/>
  <c r="V30" i="3"/>
  <c r="V29" i="3"/>
  <c r="V32" i="3"/>
  <c r="V28" i="3"/>
  <c r="V27" i="3"/>
  <c r="W22" i="3"/>
  <c r="W21" i="3" s="1"/>
  <c r="AC26" i="3"/>
  <c r="AI17" i="3"/>
  <c r="AI16" i="3" s="1"/>
  <c r="E25" i="3"/>
  <c r="K8" i="3"/>
  <c r="K7" i="3" s="1"/>
  <c r="Q6" i="3"/>
  <c r="W5" i="3"/>
  <c r="AC4" i="3"/>
  <c r="AC3" i="3" s="1"/>
  <c r="L34" i="3"/>
  <c r="O11" i="3"/>
  <c r="R10" i="3"/>
  <c r="X33" i="3"/>
  <c r="AD9" i="3"/>
  <c r="AG20" i="3"/>
  <c r="I31" i="3"/>
  <c r="O30" i="3"/>
  <c r="U29" i="3"/>
  <c r="AA32" i="3"/>
  <c r="AG28" i="3"/>
  <c r="AM27" i="3"/>
  <c r="C27" i="3"/>
  <c r="D22" i="3"/>
  <c r="D21" i="3" s="1"/>
  <c r="D26" i="3"/>
  <c r="D17" i="3"/>
  <c r="D16" i="3" s="1"/>
  <c r="D25" i="3"/>
  <c r="D24" i="3" s="1"/>
  <c r="D8" i="3"/>
  <c r="D7" i="3" s="1"/>
  <c r="D6" i="3"/>
  <c r="D5" i="3"/>
  <c r="D4" i="3"/>
  <c r="X27" i="3"/>
  <c r="Y22" i="3"/>
  <c r="Y21" i="3" s="1"/>
  <c r="Y26" i="3"/>
  <c r="Y17" i="3"/>
  <c r="Y16" i="3" s="1"/>
  <c r="Y25" i="3"/>
  <c r="Y8" i="3"/>
  <c r="Y7" i="3" s="1"/>
  <c r="Y6" i="3"/>
  <c r="Y5" i="3"/>
  <c r="Y4" i="3"/>
  <c r="T33" i="3"/>
  <c r="Z9" i="3"/>
  <c r="AC20" i="3"/>
  <c r="E31" i="3"/>
  <c r="K30" i="3"/>
  <c r="Q29" i="3"/>
  <c r="W32" i="3"/>
  <c r="AC28" i="3"/>
  <c r="AI27" i="3"/>
  <c r="AJ22" i="3"/>
  <c r="AJ21" i="3" s="1"/>
  <c r="F26" i="3"/>
  <c r="L17" i="3"/>
  <c r="L16" i="3" s="1"/>
  <c r="R25" i="3"/>
  <c r="R24" i="3" s="1"/>
  <c r="X8" i="3"/>
  <c r="AD6" i="3"/>
  <c r="AJ5" i="3"/>
  <c r="F4" i="3"/>
  <c r="F3" i="3" s="1"/>
  <c r="S33" i="3"/>
  <c r="S9" i="3"/>
  <c r="P20" i="3"/>
  <c r="P31" i="3"/>
  <c r="P30" i="3"/>
  <c r="P29" i="3"/>
  <c r="P32" i="3"/>
  <c r="P28" i="3"/>
  <c r="P27" i="3"/>
  <c r="Q22" i="3"/>
  <c r="Q21" i="3" s="1"/>
  <c r="W26" i="3"/>
  <c r="AC17" i="3"/>
  <c r="AC16" i="3" s="1"/>
  <c r="AI25" i="3"/>
  <c r="AI24" i="3" s="1"/>
  <c r="E8" i="3"/>
  <c r="E7" i="3" s="1"/>
  <c r="K6" i="3"/>
  <c r="Q5" i="3"/>
  <c r="W4" i="3"/>
  <c r="F34" i="3"/>
  <c r="I11" i="3"/>
  <c r="L10" i="3"/>
  <c r="R33" i="3"/>
  <c r="X9" i="3"/>
  <c r="AA20" i="3"/>
  <c r="AM31" i="3"/>
  <c r="C31" i="3"/>
  <c r="I30" i="3"/>
  <c r="O29" i="3"/>
  <c r="U32" i="3"/>
  <c r="AA28" i="3"/>
  <c r="AG27" i="3"/>
  <c r="AH22" i="3"/>
  <c r="AH21" i="3" s="1"/>
  <c r="AH26" i="3"/>
  <c r="AH17" i="3"/>
  <c r="AH16" i="3" s="1"/>
  <c r="AH25" i="3"/>
  <c r="AH8" i="3"/>
  <c r="AH7" i="3" s="1"/>
  <c r="AH6" i="3"/>
  <c r="AH5" i="3"/>
  <c r="AH4" i="3"/>
  <c r="AH3" i="3" s="1"/>
  <c r="B4" i="3"/>
  <c r="H4" i="2"/>
  <c r="AN43" i="4"/>
  <c r="H23" i="2"/>
  <c r="H9" i="2"/>
  <c r="H35" i="2"/>
  <c r="H31" i="2"/>
  <c r="H21" i="1"/>
  <c r="H22" i="2"/>
  <c r="AN25" i="4"/>
  <c r="H13" i="1"/>
  <c r="AN8" i="4"/>
  <c r="H7" i="2"/>
  <c r="AN42" i="4"/>
  <c r="F38" i="2"/>
  <c r="AN19" i="4"/>
  <c r="AN9" i="4"/>
  <c r="AN13" i="3"/>
  <c r="AN20" i="3"/>
  <c r="AN10" i="4"/>
  <c r="H19" i="1"/>
  <c r="F13" i="2"/>
  <c r="AN30" i="4"/>
  <c r="D24" i="2"/>
  <c r="AN18" i="4"/>
  <c r="H24" i="1"/>
  <c r="G6" i="2"/>
  <c r="AN37" i="4"/>
  <c r="F29" i="2"/>
  <c r="E36" i="2"/>
  <c r="H25" i="1"/>
  <c r="F30" i="2"/>
  <c r="G35" i="2"/>
  <c r="C9" i="2"/>
  <c r="H34" i="1"/>
  <c r="AN26" i="3"/>
  <c r="AN36" i="3"/>
  <c r="AN40" i="3"/>
  <c r="H14" i="1"/>
  <c r="C16" i="1"/>
  <c r="AN6" i="3"/>
  <c r="F11" i="1"/>
  <c r="F37" i="1"/>
  <c r="D18" i="1"/>
  <c r="E39" i="1"/>
  <c r="E26" i="1"/>
  <c r="E33" i="1"/>
  <c r="D13" i="1"/>
  <c r="D27" i="1"/>
  <c r="F19" i="1"/>
  <c r="D33" i="1"/>
  <c r="C8" i="1"/>
  <c r="D7" i="1"/>
  <c r="H5" i="2"/>
  <c r="H12" i="1"/>
  <c r="H21" i="2"/>
  <c r="H16" i="2"/>
  <c r="H8" i="2"/>
  <c r="F33" i="2"/>
  <c r="F21" i="2"/>
  <c r="AN38" i="4"/>
  <c r="AN34" i="4"/>
  <c r="E14" i="2"/>
  <c r="AN14" i="4"/>
  <c r="AN17" i="3"/>
  <c r="F19" i="2"/>
  <c r="E18" i="2"/>
  <c r="E32" i="2"/>
  <c r="H27" i="1"/>
  <c r="D6" i="2"/>
  <c r="AN19" i="3"/>
  <c r="AN23" i="3"/>
  <c r="G36" i="2"/>
  <c r="C13" i="2"/>
  <c r="AN20" i="4"/>
  <c r="AN28" i="4"/>
  <c r="D41" i="2"/>
  <c r="AN35" i="3"/>
  <c r="C27" i="2"/>
  <c r="H10" i="1"/>
  <c r="C39" i="2"/>
  <c r="AN18" i="3"/>
  <c r="AN27" i="3"/>
  <c r="H26" i="1"/>
  <c r="F13" i="1"/>
  <c r="F9" i="1"/>
  <c r="F20" i="1"/>
  <c r="C7" i="1"/>
  <c r="D19" i="1"/>
  <c r="F12" i="1"/>
  <c r="G33" i="1"/>
  <c r="E6" i="1"/>
  <c r="F38" i="1"/>
  <c r="F25" i="1"/>
  <c r="H41" i="2"/>
  <c r="H33" i="2"/>
  <c r="H10" i="2"/>
  <c r="H25" i="2"/>
  <c r="H18" i="2"/>
  <c r="AN6" i="4"/>
  <c r="F31" i="2"/>
  <c r="F27" i="2"/>
  <c r="F8" i="2"/>
  <c r="H6" i="1"/>
  <c r="F14" i="2"/>
  <c r="F6" i="2"/>
  <c r="H15" i="1"/>
  <c r="F32" i="2"/>
  <c r="H36" i="1"/>
  <c r="G18" i="2"/>
  <c r="F41" i="2"/>
  <c r="AN33" i="4"/>
  <c r="G38" i="2"/>
  <c r="F35" i="2"/>
  <c r="AN42" i="3"/>
  <c r="F24" i="2"/>
  <c r="AN27" i="4"/>
  <c r="AN29" i="4"/>
  <c r="E41" i="2"/>
  <c r="C5" i="2"/>
  <c r="D36" i="2"/>
  <c r="F23" i="2"/>
  <c r="E30" i="2"/>
  <c r="H17" i="1"/>
  <c r="D5" i="2"/>
  <c r="H22" i="1"/>
  <c r="H28" i="1"/>
  <c r="AN30" i="3"/>
  <c r="AN28" i="3"/>
  <c r="H40" i="1"/>
  <c r="AN38" i="3"/>
  <c r="F40" i="1"/>
  <c r="AN29" i="3"/>
  <c r="E28" i="1"/>
  <c r="AN10" i="3"/>
  <c r="D31" i="1"/>
  <c r="C29" i="1"/>
  <c r="F26" i="1"/>
  <c r="G16" i="1"/>
  <c r="D35" i="1"/>
  <c r="F15" i="1"/>
  <c r="F32" i="1"/>
  <c r="D30" i="1"/>
  <c r="C9" i="1"/>
  <c r="C26" i="1"/>
  <c r="E13" i="1"/>
  <c r="F18" i="1"/>
  <c r="D39" i="1"/>
  <c r="AN9" i="3"/>
  <c r="D38" i="1"/>
  <c r="C12" i="1"/>
  <c r="G6" i="1"/>
  <c r="E31" i="1"/>
  <c r="H28" i="2"/>
  <c r="H20" i="2"/>
  <c r="H19" i="2"/>
  <c r="H30" i="2"/>
  <c r="AN26" i="4"/>
  <c r="AN41" i="4"/>
  <c r="E20" i="2"/>
  <c r="F39" i="2"/>
  <c r="F37" i="2"/>
  <c r="AN31" i="3"/>
  <c r="AN31" i="4"/>
  <c r="C16" i="2"/>
  <c r="H35" i="1"/>
  <c r="AN11" i="4"/>
  <c r="AN35" i="4"/>
  <c r="F12" i="2"/>
  <c r="F11" i="2"/>
  <c r="AN25" i="3"/>
  <c r="C28" i="2"/>
  <c r="E5" i="2"/>
  <c r="AN23" i="4"/>
  <c r="AN41" i="3"/>
  <c r="G30" i="2"/>
  <c r="F17" i="2"/>
  <c r="AN43" i="3"/>
  <c r="H4" i="1"/>
  <c r="H8" i="1"/>
  <c r="AN14" i="3"/>
  <c r="E10" i="1"/>
  <c r="D24" i="1"/>
  <c r="H20" i="1"/>
  <c r="F21" i="1"/>
  <c r="E25" i="1"/>
  <c r="E9" i="1"/>
  <c r="E32" i="1"/>
  <c r="F31" i="1"/>
  <c r="E12" i="1"/>
  <c r="F8" i="1"/>
  <c r="C31" i="1"/>
  <c r="D6" i="1"/>
  <c r="E14" i="1"/>
  <c r="G37" i="1"/>
  <c r="H32" i="2"/>
  <c r="H34" i="2"/>
  <c r="AN22" i="4"/>
  <c r="H27" i="2"/>
  <c r="H40" i="2"/>
  <c r="H36" i="2"/>
  <c r="H29" i="2"/>
  <c r="H6" i="2"/>
  <c r="AN4" i="4"/>
  <c r="AN11" i="3"/>
  <c r="H14" i="2"/>
  <c r="H13" i="2"/>
  <c r="H24" i="2"/>
  <c r="H5" i="1"/>
  <c r="AN12" i="4"/>
  <c r="H38" i="2"/>
  <c r="H12" i="2"/>
  <c r="H38" i="1"/>
  <c r="AN39" i="4"/>
  <c r="C31" i="2"/>
  <c r="AN15" i="4"/>
  <c r="AN13" i="4"/>
  <c r="H30" i="1"/>
  <c r="E6" i="2"/>
  <c r="AN22" i="3"/>
  <c r="H29" i="1"/>
  <c r="F26" i="2"/>
  <c r="D29" i="2"/>
  <c r="D23" i="2"/>
  <c r="E24" i="2"/>
  <c r="H7" i="1"/>
  <c r="AN15" i="3"/>
  <c r="F36" i="2"/>
  <c r="E35" i="2"/>
  <c r="C41" i="2"/>
  <c r="D30" i="2"/>
  <c r="AN36" i="4"/>
  <c r="C34" i="2"/>
  <c r="AN37" i="3"/>
  <c r="AN8" i="3"/>
  <c r="F24" i="1"/>
  <c r="E19" i="1"/>
  <c r="H32" i="1"/>
  <c r="C10" i="1"/>
  <c r="E15" i="1"/>
  <c r="E8" i="1"/>
  <c r="F30" i="1"/>
  <c r="AN33" i="3"/>
  <c r="D25" i="1"/>
  <c r="F39" i="1"/>
  <c r="F14" i="1"/>
  <c r="C37" i="1"/>
  <c r="F33" i="1"/>
  <c r="C14" i="1"/>
  <c r="E37" i="1"/>
  <c r="E27" i="1"/>
  <c r="G20" i="1"/>
  <c r="H17" i="2"/>
  <c r="H39" i="2"/>
  <c r="H11" i="2"/>
  <c r="H26" i="2"/>
  <c r="H15" i="2"/>
  <c r="AN17" i="4"/>
  <c r="H23" i="1"/>
  <c r="H39" i="1"/>
  <c r="H37" i="1"/>
  <c r="H31" i="1"/>
  <c r="AN5" i="4"/>
  <c r="H37" i="2"/>
  <c r="H42" i="2" s="1"/>
  <c r="H11" i="1"/>
  <c r="H9" i="1"/>
  <c r="H18" i="1"/>
  <c r="F25" i="2"/>
  <c r="F20" i="2"/>
  <c r="C12" i="2"/>
  <c r="AN40" i="4"/>
  <c r="C26" i="2"/>
  <c r="H16" i="1"/>
  <c r="AN5" i="3"/>
  <c r="AN32" i="3"/>
  <c r="C20" i="2"/>
  <c r="AN32" i="4"/>
  <c r="H41" i="1"/>
  <c r="H33" i="1"/>
  <c r="H42" i="1" s="1"/>
  <c r="AN12" i="3"/>
  <c r="C28" i="1"/>
  <c r="C22" i="1"/>
  <c r="AN39" i="3"/>
  <c r="F35" i="1"/>
  <c r="AN34" i="3"/>
  <c r="F29" i="1"/>
  <c r="C23" i="1"/>
  <c r="F7" i="1"/>
  <c r="E21" i="1"/>
  <c r="D37" i="1"/>
  <c r="D9" i="1"/>
  <c r="C20" i="1"/>
  <c r="D12" i="1"/>
  <c r="E20" i="1"/>
  <c r="F6" i="1"/>
  <c r="E36" i="1"/>
  <c r="AN4" i="3"/>
  <c r="D36" i="1"/>
  <c r="F27" i="1"/>
  <c r="F36" i="1"/>
  <c r="C36" i="1"/>
  <c r="I36" i="1" l="1"/>
  <c r="K37" i="1"/>
  <c r="I37" i="1"/>
  <c r="J37" i="1"/>
  <c r="I41" i="2"/>
  <c r="I31" i="1"/>
  <c r="I12" i="1"/>
  <c r="I9" i="1"/>
  <c r="AH45" i="3"/>
  <c r="B3" i="3"/>
  <c r="X7" i="3"/>
  <c r="Y24" i="3"/>
  <c r="E24" i="3"/>
  <c r="AE3" i="3"/>
  <c r="E16" i="3"/>
  <c r="AK3" i="3"/>
  <c r="P24" i="3"/>
  <c r="F7" i="3"/>
  <c r="F45" i="3" s="1"/>
  <c r="AB3" i="3"/>
  <c r="L24" i="3"/>
  <c r="AF24" i="3"/>
  <c r="I7" i="3"/>
  <c r="AG3" i="3"/>
  <c r="I3" i="3"/>
  <c r="I24" i="3"/>
  <c r="U16" i="3"/>
  <c r="AL7" i="3"/>
  <c r="AF21" i="3"/>
  <c r="AE3" i="4"/>
  <c r="K3" i="3"/>
  <c r="AG24" i="3"/>
  <c r="AA16" i="4"/>
  <c r="M3" i="4"/>
  <c r="AM24" i="4"/>
  <c r="O7" i="4"/>
  <c r="U16" i="4"/>
  <c r="V24" i="4"/>
  <c r="O21" i="3"/>
  <c r="J45" i="4"/>
  <c r="J44" i="4"/>
  <c r="J16" i="4"/>
  <c r="Q3" i="4"/>
  <c r="P21" i="4"/>
  <c r="E7" i="4"/>
  <c r="F3" i="4"/>
  <c r="U21" i="3"/>
  <c r="L24" i="4"/>
  <c r="C21" i="4"/>
  <c r="Q16" i="4"/>
  <c r="AD24" i="4"/>
  <c r="Y24" i="4"/>
  <c r="W7" i="4"/>
  <c r="AK16" i="4"/>
  <c r="AG3" i="4"/>
  <c r="T24" i="4"/>
  <c r="Z24" i="4"/>
  <c r="N7" i="3"/>
  <c r="N44" i="3" s="1"/>
  <c r="AL7" i="4"/>
  <c r="K24" i="4"/>
  <c r="M7" i="4"/>
  <c r="AL24" i="4"/>
  <c r="AE7" i="4"/>
  <c r="B16" i="4"/>
  <c r="G21" i="4"/>
  <c r="J24" i="3"/>
  <c r="AI44" i="3"/>
  <c r="AI45" i="3"/>
  <c r="P16" i="3"/>
  <c r="AJ24" i="3"/>
  <c r="G24" i="3"/>
  <c r="AC24" i="3"/>
  <c r="S3" i="3"/>
  <c r="V3" i="3"/>
  <c r="AM16" i="3"/>
  <c r="AM3" i="3"/>
  <c r="B7" i="3"/>
  <c r="I16" i="3"/>
  <c r="H7" i="3"/>
  <c r="AD3" i="3"/>
  <c r="N16" i="3"/>
  <c r="N21" i="3"/>
  <c r="AL24" i="3"/>
  <c r="AF44" i="4"/>
  <c r="AF16" i="3"/>
  <c r="AM45" i="4"/>
  <c r="AM44" i="4"/>
  <c r="I24" i="4"/>
  <c r="AI7" i="4"/>
  <c r="AL3" i="3"/>
  <c r="AI24" i="4"/>
  <c r="I16" i="4"/>
  <c r="F16" i="4"/>
  <c r="B21" i="3"/>
  <c r="AA3" i="4"/>
  <c r="X16" i="4"/>
  <c r="Y16" i="4"/>
  <c r="L3" i="4"/>
  <c r="AB3" i="4"/>
  <c r="V3" i="4"/>
  <c r="H16" i="4"/>
  <c r="AD3" i="4"/>
  <c r="N16" i="4"/>
  <c r="AF24" i="4"/>
  <c r="AF45" i="4" s="1"/>
  <c r="AE16" i="4"/>
  <c r="B3" i="4"/>
  <c r="Z16" i="4"/>
  <c r="M24" i="4"/>
  <c r="P3" i="4"/>
  <c r="AL16" i="4"/>
  <c r="G24" i="4"/>
  <c r="G44" i="4" s="1"/>
  <c r="I3" i="4"/>
  <c r="B21" i="4"/>
  <c r="Y3" i="3"/>
  <c r="AC44" i="3"/>
  <c r="AC45" i="3"/>
  <c r="P3" i="3"/>
  <c r="Q24" i="3"/>
  <c r="AJ3" i="3"/>
  <c r="M24" i="3"/>
  <c r="U7" i="3"/>
  <c r="T21" i="3"/>
  <c r="S3" i="4"/>
  <c r="B24" i="3"/>
  <c r="D3" i="4"/>
  <c r="U24" i="3"/>
  <c r="AC24" i="4"/>
  <c r="F7" i="4"/>
  <c r="AC16" i="4"/>
  <c r="AF7" i="3"/>
  <c r="K7" i="4"/>
  <c r="N45" i="4"/>
  <c r="E21" i="4"/>
  <c r="Q24" i="4"/>
  <c r="X24" i="4"/>
  <c r="H3" i="4"/>
  <c r="T7" i="3"/>
  <c r="T45" i="3" s="1"/>
  <c r="Q7" i="4"/>
  <c r="U3" i="4"/>
  <c r="AD7" i="4"/>
  <c r="AG16" i="3"/>
  <c r="S24" i="4"/>
  <c r="W3" i="4"/>
  <c r="AE24" i="4"/>
  <c r="AL3" i="4"/>
  <c r="T16" i="4"/>
  <c r="S7" i="4"/>
  <c r="N7" i="4"/>
  <c r="J45" i="3"/>
  <c r="J44" i="3"/>
  <c r="G44" i="3"/>
  <c r="G45" i="3"/>
  <c r="Q3" i="3"/>
  <c r="C7" i="3"/>
  <c r="O7" i="3"/>
  <c r="C3" i="3"/>
  <c r="V24" i="3"/>
  <c r="O24" i="3"/>
  <c r="AA16" i="3"/>
  <c r="H24" i="3"/>
  <c r="Z24" i="3"/>
  <c r="C44" i="4"/>
  <c r="C21" i="3"/>
  <c r="W16" i="4"/>
  <c r="L7" i="4"/>
  <c r="J7" i="4"/>
  <c r="E24" i="4"/>
  <c r="AM21" i="3"/>
  <c r="AI3" i="4"/>
  <c r="O16" i="4"/>
  <c r="P7" i="4"/>
  <c r="X7" i="4"/>
  <c r="K16" i="4"/>
  <c r="G16" i="4"/>
  <c r="O16" i="3"/>
  <c r="N21" i="4"/>
  <c r="M16" i="4"/>
  <c r="O3" i="4"/>
  <c r="AF21" i="4"/>
  <c r="R24" i="4"/>
  <c r="M21" i="4"/>
  <c r="H21" i="4"/>
  <c r="AF16" i="4"/>
  <c r="AJ3" i="4"/>
  <c r="H24" i="4"/>
  <c r="W3" i="3"/>
  <c r="AD7" i="3"/>
  <c r="AD24" i="3"/>
  <c r="AK24" i="3"/>
  <c r="AB24" i="3"/>
  <c r="S7" i="3"/>
  <c r="F24" i="3"/>
  <c r="AA24" i="3"/>
  <c r="AM7" i="3"/>
  <c r="AJ16" i="3"/>
  <c r="Z7" i="3"/>
  <c r="Z44" i="3" s="1"/>
  <c r="AA7" i="3"/>
  <c r="L7" i="3"/>
  <c r="AL16" i="3"/>
  <c r="K44" i="4"/>
  <c r="H21" i="3"/>
  <c r="I7" i="4"/>
  <c r="C24" i="3"/>
  <c r="AG7" i="4"/>
  <c r="M3" i="3"/>
  <c r="F24" i="4"/>
  <c r="AI16" i="4"/>
  <c r="B16" i="3"/>
  <c r="AC7" i="4"/>
  <c r="AC45" i="4" s="1"/>
  <c r="O24" i="4"/>
  <c r="AK7" i="4"/>
  <c r="E16" i="4"/>
  <c r="AF3" i="3"/>
  <c r="T21" i="4"/>
  <c r="G7" i="4"/>
  <c r="Z21" i="4"/>
  <c r="Z44" i="4" s="1"/>
  <c r="H7" i="4"/>
  <c r="T7" i="4"/>
  <c r="AH24" i="3"/>
  <c r="D3" i="3"/>
  <c r="X24" i="3"/>
  <c r="K24" i="3"/>
  <c r="AB16" i="3"/>
  <c r="R7" i="3"/>
  <c r="R44" i="3" s="1"/>
  <c r="S24" i="3"/>
  <c r="V16" i="3"/>
  <c r="O3" i="3"/>
  <c r="W24" i="3"/>
  <c r="C16" i="3"/>
  <c r="M7" i="3"/>
  <c r="T24" i="3"/>
  <c r="C24" i="4"/>
  <c r="Z21" i="3"/>
  <c r="T16" i="3"/>
  <c r="AA24" i="4"/>
  <c r="J24" i="4"/>
  <c r="AM24" i="3"/>
  <c r="AH3" i="4"/>
  <c r="AJ16" i="4"/>
  <c r="E3" i="4"/>
  <c r="R7" i="4"/>
  <c r="U24" i="4"/>
  <c r="W24" i="4"/>
  <c r="AJ7" i="4"/>
  <c r="Y7" i="4"/>
  <c r="T3" i="4"/>
  <c r="AK24" i="4"/>
  <c r="Z7" i="4"/>
  <c r="AF7" i="4"/>
  <c r="S16" i="4"/>
  <c r="B7" i="4"/>
  <c r="B24" i="4"/>
  <c r="N24" i="4"/>
  <c r="AL21" i="4"/>
  <c r="D26" i="1"/>
  <c r="G11" i="1"/>
  <c r="C33" i="2"/>
  <c r="C15" i="2"/>
  <c r="E12" i="2"/>
  <c r="G14" i="2"/>
  <c r="E39" i="2"/>
  <c r="G13" i="2"/>
  <c r="G38" i="1"/>
  <c r="C32" i="1"/>
  <c r="E34" i="1"/>
  <c r="G37" i="2"/>
  <c r="E27" i="2"/>
  <c r="E10" i="2"/>
  <c r="E28" i="2"/>
  <c r="F4" i="2"/>
  <c r="AN21" i="4"/>
  <c r="C38" i="1"/>
  <c r="E31" i="2"/>
  <c r="G19" i="2"/>
  <c r="D32" i="2"/>
  <c r="E22" i="2"/>
  <c r="G10" i="1"/>
  <c r="D14" i="2"/>
  <c r="D18" i="2"/>
  <c r="E15" i="2"/>
  <c r="E34" i="2"/>
  <c r="G39" i="1"/>
  <c r="G29" i="1"/>
  <c r="G8" i="2"/>
  <c r="E7" i="2"/>
  <c r="D22" i="2"/>
  <c r="G13" i="1"/>
  <c r="G25" i="1"/>
  <c r="G12" i="2"/>
  <c r="G23" i="2"/>
  <c r="D28" i="2"/>
  <c r="F40" i="2"/>
  <c r="E13" i="2"/>
  <c r="E38" i="1"/>
  <c r="E4" i="1"/>
  <c r="AN16" i="3"/>
  <c r="D20" i="1"/>
  <c r="D38" i="2"/>
  <c r="D8" i="1"/>
  <c r="D7" i="2"/>
  <c r="D33" i="2"/>
  <c r="AN7" i="3"/>
  <c r="D4" i="1"/>
  <c r="F4" i="1"/>
  <c r="AN21" i="3"/>
  <c r="E40" i="2"/>
  <c r="F22" i="1"/>
  <c r="D22" i="1"/>
  <c r="C19" i="1"/>
  <c r="G20" i="2"/>
  <c r="D9" i="2"/>
  <c r="E38" i="2"/>
  <c r="D40" i="1"/>
  <c r="D16" i="1"/>
  <c r="E11" i="1"/>
  <c r="C29" i="2"/>
  <c r="E33" i="2"/>
  <c r="C18" i="1"/>
  <c r="D5" i="1"/>
  <c r="F5" i="1"/>
  <c r="F15" i="2"/>
  <c r="D21" i="1"/>
  <c r="G17" i="2"/>
  <c r="E22" i="1"/>
  <c r="G27" i="1"/>
  <c r="C39" i="1"/>
  <c r="E23" i="1"/>
  <c r="C13" i="1"/>
  <c r="G41" i="2"/>
  <c r="E23" i="2"/>
  <c r="C19" i="2"/>
  <c r="F5" i="2"/>
  <c r="C35" i="2"/>
  <c r="D15" i="2"/>
  <c r="G9" i="1"/>
  <c r="E41" i="1"/>
  <c r="E16" i="1"/>
  <c r="E11" i="2"/>
  <c r="C14" i="2"/>
  <c r="C32" i="2"/>
  <c r="G15" i="2"/>
  <c r="C27" i="1"/>
  <c r="G15" i="1"/>
  <c r="AN24" i="3"/>
  <c r="G4" i="1"/>
  <c r="D34" i="1"/>
  <c r="G26" i="2"/>
  <c r="E35" i="1"/>
  <c r="D21" i="2"/>
  <c r="D17" i="1"/>
  <c r="G28" i="1"/>
  <c r="D12" i="2"/>
  <c r="D26" i="2"/>
  <c r="C17" i="2"/>
  <c r="C38" i="2"/>
  <c r="D41" i="1"/>
  <c r="F10" i="1"/>
  <c r="E37" i="2"/>
  <c r="C34" i="1"/>
  <c r="E30" i="1"/>
  <c r="E5" i="1"/>
  <c r="G22" i="1"/>
  <c r="G41" i="1"/>
  <c r="G25" i="2"/>
  <c r="D34" i="2"/>
  <c r="E8" i="2"/>
  <c r="C18" i="2"/>
  <c r="D23" i="1"/>
  <c r="D13" i="2"/>
  <c r="C10" i="2"/>
  <c r="D16" i="2"/>
  <c r="C5" i="1"/>
  <c r="G7" i="2"/>
  <c r="F34" i="2"/>
  <c r="F22" i="2"/>
  <c r="C36" i="2"/>
  <c r="E21" i="2"/>
  <c r="D11" i="1"/>
  <c r="F17" i="1"/>
  <c r="G28" i="2"/>
  <c r="G40" i="1"/>
  <c r="C24" i="2"/>
  <c r="F41" i="1"/>
  <c r="C25" i="1"/>
  <c r="D28" i="1"/>
  <c r="D31" i="2"/>
  <c r="G36" i="1"/>
  <c r="F28" i="1"/>
  <c r="D4" i="2"/>
  <c r="AN7" i="4"/>
  <c r="C30" i="1"/>
  <c r="G35" i="1"/>
  <c r="C8" i="2"/>
  <c r="E4" i="2"/>
  <c r="AN16" i="4"/>
  <c r="C21" i="2"/>
  <c r="D19" i="2"/>
  <c r="G17" i="1"/>
  <c r="E17" i="1"/>
  <c r="E40" i="1"/>
  <c r="F28" i="2"/>
  <c r="D15" i="1"/>
  <c r="AN24" i="4"/>
  <c r="G4" i="2"/>
  <c r="G7" i="1"/>
  <c r="G18" i="1"/>
  <c r="G34" i="1"/>
  <c r="G24" i="2"/>
  <c r="F18" i="2"/>
  <c r="E19" i="2"/>
  <c r="G22" i="2"/>
  <c r="G40" i="2"/>
  <c r="G12" i="1"/>
  <c r="G31" i="1"/>
  <c r="C41" i="1"/>
  <c r="F16" i="1"/>
  <c r="C30" i="2"/>
  <c r="E16" i="2"/>
  <c r="C6" i="2"/>
  <c r="G21" i="2"/>
  <c r="G10" i="2"/>
  <c r="D11" i="2"/>
  <c r="G5" i="2"/>
  <c r="C33" i="1"/>
  <c r="G32" i="2"/>
  <c r="C21" i="1"/>
  <c r="G11" i="2"/>
  <c r="G34" i="2"/>
  <c r="G23" i="1"/>
  <c r="C25" i="2"/>
  <c r="G24" i="1"/>
  <c r="E9" i="2"/>
  <c r="G30" i="1"/>
  <c r="G5" i="1"/>
  <c r="G21" i="1"/>
  <c r="D27" i="2"/>
  <c r="E7" i="1"/>
  <c r="C35" i="1"/>
  <c r="D17" i="2"/>
  <c r="G27" i="2"/>
  <c r="C24" i="1"/>
  <c r="D37" i="2"/>
  <c r="G9" i="2"/>
  <c r="G31" i="2"/>
  <c r="G33" i="2"/>
  <c r="C37" i="2"/>
  <c r="D32" i="1"/>
  <c r="D35" i="2"/>
  <c r="E24" i="1"/>
  <c r="C22" i="2"/>
  <c r="C4" i="1"/>
  <c r="AN3" i="3"/>
  <c r="G14" i="1"/>
  <c r="C11" i="1"/>
  <c r="F34" i="1"/>
  <c r="E29" i="2"/>
  <c r="F23" i="1"/>
  <c r="F42" i="1" s="1"/>
  <c r="D25" i="2"/>
  <c r="D40" i="2"/>
  <c r="F9" i="2"/>
  <c r="E18" i="1"/>
  <c r="D10" i="1"/>
  <c r="C40" i="1"/>
  <c r="E26" i="2"/>
  <c r="C4" i="2"/>
  <c r="AN3" i="4"/>
  <c r="C11" i="2"/>
  <c r="G19" i="1"/>
  <c r="D8" i="2"/>
  <c r="F7" i="2"/>
  <c r="C23" i="2"/>
  <c r="C40" i="2"/>
  <c r="E29" i="1"/>
  <c r="E25" i="2"/>
  <c r="E17" i="2"/>
  <c r="E42" i="2" s="1"/>
  <c r="F16" i="2"/>
  <c r="F10" i="2"/>
  <c r="G32" i="1"/>
  <c r="G8" i="1"/>
  <c r="D14" i="1"/>
  <c r="C15" i="1"/>
  <c r="D39" i="2"/>
  <c r="D10" i="2"/>
  <c r="G26" i="1"/>
  <c r="G42" i="1" s="1"/>
  <c r="C17" i="1"/>
  <c r="G29" i="2"/>
  <c r="D20" i="2"/>
  <c r="G39" i="2"/>
  <c r="G16" i="2"/>
  <c r="G42" i="2" s="1"/>
  <c r="D29" i="1"/>
  <c r="C6" i="1"/>
  <c r="C7" i="2"/>
  <c r="F42" i="2"/>
  <c r="E42" i="1"/>
  <c r="C42" i="1"/>
  <c r="D42" i="1"/>
  <c r="C42" i="2"/>
  <c r="D42" i="2"/>
  <c r="I42" i="2" l="1"/>
  <c r="J42" i="2"/>
  <c r="K42" i="2"/>
  <c r="K42" i="1"/>
  <c r="I42" i="1"/>
  <c r="J42" i="1"/>
  <c r="J7" i="2"/>
  <c r="K7" i="2"/>
  <c r="I7" i="2"/>
  <c r="J6" i="1"/>
  <c r="I6" i="1"/>
  <c r="K6" i="1"/>
  <c r="J29" i="1"/>
  <c r="K29" i="1"/>
  <c r="I29" i="1"/>
  <c r="J20" i="2"/>
  <c r="I20" i="2"/>
  <c r="K20" i="2"/>
  <c r="K17" i="1"/>
  <c r="J17" i="1"/>
  <c r="I17" i="1"/>
  <c r="I39" i="2"/>
  <c r="K39" i="2"/>
  <c r="J39" i="2"/>
  <c r="K15" i="1"/>
  <c r="I15" i="1"/>
  <c r="J15" i="1"/>
  <c r="I14" i="1"/>
  <c r="K14" i="1"/>
  <c r="J14" i="1"/>
  <c r="I40" i="2"/>
  <c r="J40" i="2"/>
  <c r="K40" i="2"/>
  <c r="J23" i="2"/>
  <c r="I23" i="2"/>
  <c r="K23" i="2"/>
  <c r="J11" i="2"/>
  <c r="K11" i="2"/>
  <c r="I11" i="2"/>
  <c r="AN44" i="4"/>
  <c r="AN45" i="4"/>
  <c r="I4" i="2"/>
  <c r="J4" i="2"/>
  <c r="K4" i="2"/>
  <c r="J40" i="1"/>
  <c r="K40" i="1"/>
  <c r="I40" i="1"/>
  <c r="K10" i="1"/>
  <c r="J10" i="1"/>
  <c r="I10" i="1"/>
  <c r="J11" i="1"/>
  <c r="K11" i="1"/>
  <c r="I11" i="1"/>
  <c r="AN44" i="3"/>
  <c r="AN45" i="3"/>
  <c r="J4" i="1"/>
  <c r="I4" i="1"/>
  <c r="K4" i="1"/>
  <c r="K22" i="2"/>
  <c r="I22" i="2"/>
  <c r="J22" i="2"/>
  <c r="I37" i="2"/>
  <c r="J37" i="2"/>
  <c r="K37" i="2"/>
  <c r="J24" i="1"/>
  <c r="I24" i="1"/>
  <c r="K24" i="1"/>
  <c r="I35" i="1"/>
  <c r="J35" i="1"/>
  <c r="K35" i="1"/>
  <c r="J7" i="1"/>
  <c r="K7" i="1"/>
  <c r="I7" i="1"/>
  <c r="I27" i="2"/>
  <c r="J27" i="2"/>
  <c r="K27" i="2"/>
  <c r="I25" i="2"/>
  <c r="K25" i="2"/>
  <c r="J25" i="2"/>
  <c r="J21" i="1"/>
  <c r="K21" i="1"/>
  <c r="I21" i="1"/>
  <c r="I33" i="1"/>
  <c r="K33" i="1"/>
  <c r="J33" i="1"/>
  <c r="J6" i="2"/>
  <c r="K6" i="2"/>
  <c r="I6" i="2"/>
  <c r="K30" i="2"/>
  <c r="J30" i="2"/>
  <c r="I30" i="2"/>
  <c r="K41" i="1"/>
  <c r="I41" i="1"/>
  <c r="J41" i="1"/>
  <c r="J31" i="1"/>
  <c r="K31" i="1"/>
  <c r="J12" i="1"/>
  <c r="K12" i="1"/>
  <c r="J21" i="2"/>
  <c r="K21" i="2"/>
  <c r="I21" i="2"/>
  <c r="I8" i="2"/>
  <c r="J8" i="2"/>
  <c r="K8" i="2"/>
  <c r="K30" i="1"/>
  <c r="J30" i="1"/>
  <c r="I30" i="1"/>
  <c r="K36" i="1"/>
  <c r="J36" i="1"/>
  <c r="J31" i="2"/>
  <c r="K31" i="2"/>
  <c r="I31" i="2"/>
  <c r="J28" i="1"/>
  <c r="K28" i="1"/>
  <c r="I28" i="1"/>
  <c r="K25" i="1"/>
  <c r="I25" i="1"/>
  <c r="J25" i="1"/>
  <c r="I24" i="2"/>
  <c r="J24" i="2"/>
  <c r="K24" i="2"/>
  <c r="K36" i="2"/>
  <c r="I36" i="2"/>
  <c r="J36" i="2"/>
  <c r="K5" i="1"/>
  <c r="I5" i="1"/>
  <c r="J5" i="1"/>
  <c r="J16" i="2"/>
  <c r="I16" i="2"/>
  <c r="K16" i="2"/>
  <c r="I10" i="2"/>
  <c r="K10" i="2"/>
  <c r="J10" i="2"/>
  <c r="K13" i="2"/>
  <c r="J13" i="2"/>
  <c r="I13" i="2"/>
  <c r="I23" i="1"/>
  <c r="J23" i="1"/>
  <c r="K23" i="1"/>
  <c r="J18" i="2"/>
  <c r="I18" i="2"/>
  <c r="K18" i="2"/>
  <c r="K34" i="2"/>
  <c r="J34" i="2"/>
  <c r="I34" i="2"/>
  <c r="K34" i="1"/>
  <c r="J34" i="1"/>
  <c r="I34" i="1"/>
  <c r="I38" i="2"/>
  <c r="J38" i="2"/>
  <c r="K38" i="2"/>
  <c r="I17" i="2"/>
  <c r="K17" i="2"/>
  <c r="J17" i="2"/>
  <c r="J26" i="2"/>
  <c r="K26" i="2"/>
  <c r="I26" i="2"/>
  <c r="K12" i="2"/>
  <c r="I12" i="2"/>
  <c r="J12" i="2"/>
  <c r="K27" i="1"/>
  <c r="J27" i="1"/>
  <c r="I27" i="1"/>
  <c r="K32" i="2"/>
  <c r="J32" i="2"/>
  <c r="I32" i="2"/>
  <c r="I14" i="2"/>
  <c r="J14" i="2"/>
  <c r="K14" i="2"/>
  <c r="K9" i="1"/>
  <c r="J9" i="1"/>
  <c r="K35" i="2"/>
  <c r="I35" i="2"/>
  <c r="J35" i="2"/>
  <c r="I5" i="2"/>
  <c r="K5" i="2"/>
  <c r="J5" i="2"/>
  <c r="I19" i="2"/>
  <c r="K19" i="2"/>
  <c r="J19" i="2"/>
  <c r="J41" i="2"/>
  <c r="K41" i="2"/>
  <c r="J13" i="1"/>
  <c r="K13" i="1"/>
  <c r="I13" i="1"/>
  <c r="K39" i="1"/>
  <c r="I39" i="1"/>
  <c r="J39" i="1"/>
  <c r="I18" i="1"/>
  <c r="J18" i="1"/>
  <c r="K18" i="1"/>
  <c r="J29" i="2"/>
  <c r="K29" i="2"/>
  <c r="I29" i="2"/>
  <c r="K16" i="1"/>
  <c r="I16" i="1"/>
  <c r="J16" i="1"/>
  <c r="I9" i="2"/>
  <c r="K9" i="2"/>
  <c r="J9" i="2"/>
  <c r="K19" i="1"/>
  <c r="I19" i="1"/>
  <c r="J19" i="1"/>
  <c r="I22" i="1"/>
  <c r="J22" i="1"/>
  <c r="K22" i="1"/>
  <c r="I8" i="1"/>
  <c r="K8" i="1"/>
  <c r="J8" i="1"/>
  <c r="J20" i="1"/>
  <c r="K20" i="1"/>
  <c r="I20" i="1"/>
  <c r="J28" i="2"/>
  <c r="K28" i="2"/>
  <c r="I28" i="2"/>
  <c r="K38" i="1"/>
  <c r="J38" i="1"/>
  <c r="I38" i="1"/>
  <c r="K32" i="1"/>
  <c r="I32" i="1"/>
  <c r="J32" i="1"/>
  <c r="K15" i="2"/>
  <c r="J15" i="2"/>
  <c r="I15" i="2"/>
  <c r="K33" i="2"/>
  <c r="J33" i="2"/>
  <c r="I33" i="2"/>
  <c r="K26" i="1"/>
  <c r="I26" i="1"/>
  <c r="J26" i="1"/>
  <c r="E44" i="4"/>
  <c r="E45" i="4"/>
  <c r="D45" i="3"/>
  <c r="D44" i="3"/>
  <c r="O44" i="3"/>
  <c r="O45" i="3"/>
  <c r="M45" i="3"/>
  <c r="M44" i="3"/>
  <c r="AA45" i="3"/>
  <c r="X44" i="3"/>
  <c r="AL44" i="4"/>
  <c r="AL45" i="4"/>
  <c r="U44" i="4"/>
  <c r="U45" i="4"/>
  <c r="I44" i="4"/>
  <c r="I45" i="4"/>
  <c r="B45" i="4"/>
  <c r="B44" i="4"/>
  <c r="AL44" i="3"/>
  <c r="AL45" i="3"/>
  <c r="H45" i="3"/>
  <c r="X45" i="4"/>
  <c r="I44" i="3"/>
  <c r="I45" i="3"/>
  <c r="B44" i="3"/>
  <c r="B45" i="3"/>
  <c r="T45" i="4"/>
  <c r="T44" i="4"/>
  <c r="AI45" i="4"/>
  <c r="AI44" i="4"/>
  <c r="V44" i="3"/>
  <c r="V45" i="3"/>
  <c r="AG44" i="3"/>
  <c r="AG45" i="3"/>
  <c r="W44" i="4"/>
  <c r="W45" i="4"/>
  <c r="S45" i="3"/>
  <c r="S44" i="3"/>
  <c r="R44" i="4"/>
  <c r="T44" i="3"/>
  <c r="AE44" i="3"/>
  <c r="AE45" i="3"/>
  <c r="F44" i="3"/>
  <c r="C45" i="4"/>
  <c r="D45" i="4"/>
  <c r="D44" i="4"/>
  <c r="AB45" i="4"/>
  <c r="AB44" i="4"/>
  <c r="AM44" i="3"/>
  <c r="AM45" i="3"/>
  <c r="R45" i="4"/>
  <c r="S44" i="4"/>
  <c r="S45" i="4"/>
  <c r="AC44" i="4"/>
  <c r="F44" i="4"/>
  <c r="F45" i="4"/>
  <c r="AB44" i="3"/>
  <c r="AB45" i="3"/>
  <c r="W45" i="3"/>
  <c r="W44" i="3"/>
  <c r="N44" i="4"/>
  <c r="V45" i="4"/>
  <c r="V44" i="4"/>
  <c r="AH44" i="3"/>
  <c r="AH44" i="4"/>
  <c r="AH45" i="4"/>
  <c r="Y45" i="4"/>
  <c r="E45" i="3"/>
  <c r="C44" i="3"/>
  <c r="C45" i="3"/>
  <c r="H45" i="4"/>
  <c r="H44" i="4"/>
  <c r="P44" i="4"/>
  <c r="P45" i="4"/>
  <c r="AF44" i="3"/>
  <c r="AF45" i="3"/>
  <c r="AK45" i="4"/>
  <c r="E44" i="3"/>
  <c r="AJ45" i="4"/>
  <c r="AJ44" i="4"/>
  <c r="O45" i="4"/>
  <c r="O44" i="4"/>
  <c r="Y44" i="3"/>
  <c r="Y45" i="3"/>
  <c r="AD44" i="4"/>
  <c r="AD45" i="4"/>
  <c r="L44" i="4"/>
  <c r="L45" i="4"/>
  <c r="L44" i="3"/>
  <c r="AG44" i="4"/>
  <c r="AG45" i="4"/>
  <c r="Q45" i="4"/>
  <c r="Q44" i="4"/>
  <c r="K44" i="3"/>
  <c r="K45" i="3"/>
  <c r="U44" i="3"/>
  <c r="AK45" i="3"/>
  <c r="AK44" i="3"/>
  <c r="P44" i="3"/>
  <c r="P45" i="3"/>
  <c r="AA44" i="4"/>
  <c r="AA45" i="4"/>
  <c r="N45" i="3"/>
  <c r="Y44" i="4"/>
  <c r="Q45" i="3"/>
  <c r="Q44" i="3"/>
  <c r="Z45" i="3"/>
  <c r="G45" i="4"/>
  <c r="K45" i="4"/>
  <c r="AK44" i="4"/>
  <c r="AA44" i="3"/>
  <c r="X45" i="3"/>
  <c r="Z45" i="4"/>
  <c r="AJ44" i="3"/>
  <c r="AJ45" i="3"/>
  <c r="AD44" i="3"/>
  <c r="AD45" i="3"/>
  <c r="H44" i="3"/>
  <c r="L45" i="3"/>
  <c r="X44" i="4"/>
  <c r="M44" i="4"/>
  <c r="M45" i="4"/>
  <c r="AE44" i="4"/>
  <c r="AE45" i="4"/>
  <c r="U45" i="3"/>
  <c r="R45" i="3"/>
</calcChain>
</file>

<file path=xl/sharedStrings.xml><?xml version="1.0" encoding="utf-8"?>
<sst xmlns="http://schemas.openxmlformats.org/spreadsheetml/2006/main" count="1783" uniqueCount="237">
  <si>
    <t>1</t>
  </si>
  <si>
    <t>2</t>
  </si>
  <si>
    <t>3</t>
  </si>
  <si>
    <t>4</t>
  </si>
  <si>
    <t>5</t>
  </si>
  <si>
    <t>6</t>
  </si>
  <si>
    <t>7</t>
  </si>
  <si>
    <t>8</t>
  </si>
  <si>
    <t>9</t>
  </si>
  <si>
    <t>B</t>
  </si>
  <si>
    <t>C</t>
  </si>
  <si>
    <t>D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</si>
  <si>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</si>
  <si>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</si>
  <si>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</si>
  <si>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</si>
  <si>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</si>
  <si>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</si>
  <si>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</si>
  <si>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</si>
  <si>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</si>
  <si>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</si>
  <si>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</si>
  <si>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</si>
  <si>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</si>
  <si>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</si>
  <si>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</si>
  <si>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</si>
  <si>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</si>
  <si>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</si>
  <si>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</si>
  <si>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</si>
  <si>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</si>
  <si>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</si>
  <si>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</si>
  <si>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</si>
  <si>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</si>
  <si>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</si>
  <si>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</si>
  <si>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</si>
  <si>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</si>
  <si>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A1</t>
  </si>
  <si>
    <t>A2</t>
  </si>
  <si>
    <t>vs</t>
  </si>
  <si>
    <t>AAA</t>
  </si>
  <si>
    <t>AAB</t>
  </si>
  <si>
    <t>ABA</t>
  </si>
  <si>
    <t>ABB</t>
  </si>
  <si>
    <t>ABC</t>
  </si>
  <si>
    <t>ABD</t>
  </si>
  <si>
    <t>ACA</t>
  </si>
  <si>
    <t>ACB</t>
  </si>
  <si>
    <t>ACC</t>
  </si>
  <si>
    <t>ACD</t>
  </si>
  <si>
    <t>ADC</t>
  </si>
  <si>
    <t>ADD</t>
  </si>
  <si>
    <t>ADE</t>
  </si>
  <si>
    <t>ADF</t>
  </si>
  <si>
    <t>ADM</t>
  </si>
  <si>
    <t>ADN</t>
  </si>
  <si>
    <t>AEC</t>
  </si>
  <si>
    <t>AED</t>
  </si>
  <si>
    <t>AEE</t>
  </si>
  <si>
    <t>AEF</t>
  </si>
  <si>
    <t>AEG</t>
  </si>
  <si>
    <t>AEH</t>
  </si>
  <si>
    <t>AEM</t>
  </si>
  <si>
    <t>AEN</t>
  </si>
  <si>
    <t>AFA</t>
  </si>
  <si>
    <t>AFB</t>
  </si>
  <si>
    <t>AFC</t>
  </si>
  <si>
    <t>AFD</t>
  </si>
  <si>
    <t>AFE</t>
  </si>
  <si>
    <t>AFF</t>
  </si>
  <si>
    <t>AFG</t>
  </si>
  <si>
    <t>AFH</t>
  </si>
  <si>
    <t>AFI</t>
  </si>
  <si>
    <t>AFJ</t>
  </si>
  <si>
    <t>AFK</t>
  </si>
  <si>
    <t>AFL</t>
  </si>
  <si>
    <t>AGI</t>
  </si>
  <si>
    <t>AGJ</t>
  </si>
  <si>
    <t>BAA</t>
  </si>
  <si>
    <t>BAB</t>
  </si>
  <si>
    <t>BBA</t>
  </si>
  <si>
    <t>BBB</t>
  </si>
  <si>
    <t>BCB</t>
  </si>
  <si>
    <t>BCI</t>
  </si>
  <si>
    <t>BCK</t>
  </si>
  <si>
    <t>BDA</t>
  </si>
  <si>
    <t>BDB</t>
  </si>
  <si>
    <t>BDC</t>
  </si>
  <si>
    <t>BDD</t>
  </si>
  <si>
    <t>BDE</t>
  </si>
  <si>
    <t>BDF</t>
  </si>
  <si>
    <t>BDM</t>
  </si>
  <si>
    <t>BDN</t>
  </si>
  <si>
    <t>BEC</t>
  </si>
  <si>
    <t>BED</t>
  </si>
  <si>
    <t>BEE</t>
  </si>
  <si>
    <t>BEF</t>
  </si>
  <si>
    <t>BFA</t>
  </si>
  <si>
    <t>BFB</t>
  </si>
  <si>
    <t>BGG</t>
  </si>
  <si>
    <t>BGH</t>
  </si>
  <si>
    <t>CAA</t>
  </si>
  <si>
    <t>CAB</t>
  </si>
  <si>
    <t>CAH</t>
  </si>
  <si>
    <t>CAI</t>
  </si>
  <si>
    <t>CAJ</t>
  </si>
  <si>
    <t>CBA</t>
  </si>
  <si>
    <t>CBB</t>
  </si>
  <si>
    <t>CDC</t>
  </si>
  <si>
    <t>CDD</t>
  </si>
  <si>
    <t>CDE</t>
  </si>
  <si>
    <t>CDF</t>
  </si>
  <si>
    <t>CEC</t>
  </si>
  <si>
    <t>CED</t>
  </si>
  <si>
    <t>CGC</t>
  </si>
  <si>
    <t>CGD</t>
  </si>
  <si>
    <t>CIA</t>
  </si>
  <si>
    <t>CIB</t>
  </si>
  <si>
    <t>CJA</t>
  </si>
  <si>
    <t>CJB</t>
  </si>
  <si>
    <t>CKA</t>
  </si>
  <si>
    <t>CKB</t>
  </si>
  <si>
    <t>DAI</t>
  </si>
  <si>
    <t>EAI</t>
  </si>
  <si>
    <t>EAJ</t>
  </si>
  <si>
    <t>EDI</t>
  </si>
  <si>
    <t>EDJ</t>
  </si>
  <si>
    <t>EPC</t>
  </si>
  <si>
    <t>FAI</t>
  </si>
  <si>
    <t>GAI</t>
  </si>
  <si>
    <t>GHG</t>
  </si>
  <si>
    <t>GII</t>
  </si>
  <si>
    <t>kat</t>
  </si>
  <si>
    <t>SUMA</t>
  </si>
  <si>
    <t>A+B+C</t>
  </si>
  <si>
    <t>vskat</t>
  </si>
  <si>
    <t>A+B+C+D</t>
  </si>
  <si>
    <t>OSTATNÉ</t>
  </si>
  <si>
    <t>Ostatné</t>
  </si>
  <si>
    <t>PU (PU)</t>
  </si>
  <si>
    <t>podiely</t>
  </si>
  <si>
    <t>zaznamy</t>
  </si>
  <si>
    <t>P.č.</t>
  </si>
  <si>
    <t>Spolu SR</t>
  </si>
  <si>
    <t>TU (TUT)</t>
  </si>
  <si>
    <t>UK (UKO)</t>
  </si>
  <si>
    <t>SLEDOVANÉ</t>
  </si>
  <si>
    <t>SZU (SZU)</t>
  </si>
  <si>
    <t>UVLF (UVLF)</t>
  </si>
  <si>
    <t>VŠETKO</t>
  </si>
  <si>
    <t>AOS (AOS.LM)</t>
  </si>
  <si>
    <t>APZ (0102915)</t>
  </si>
  <si>
    <t>ISM (VSMPISM)</t>
  </si>
  <si>
    <t>UKF (UKF.Nitra)</t>
  </si>
  <si>
    <t>[s.n.] ([s.n.])</t>
  </si>
  <si>
    <t>VŠD (VŠD)</t>
  </si>
  <si>
    <t>VŠM (VSM)</t>
  </si>
  <si>
    <t>AU (AU.B.Bystrica)</t>
  </si>
  <si>
    <t>EU (EU.Bratislava)</t>
  </si>
  <si>
    <t>UCM (04, UCM.Trnava)</t>
  </si>
  <si>
    <t>UMB (UMB.B.Bystrica)</t>
  </si>
  <si>
    <t>TU Zvolen (TU.Zvolen)</t>
  </si>
  <si>
    <t>UPJŠ (UPJŠ)</t>
  </si>
  <si>
    <t>VŠVU (VŠVU)</t>
  </si>
  <si>
    <t>VŠ - skratka</t>
  </si>
  <si>
    <t>VŠ DTI (DTI)</t>
  </si>
  <si>
    <t>BISLA (BISLA.Bratislava)</t>
  </si>
  <si>
    <t>STU v Bratislave (STUBA)</t>
  </si>
  <si>
    <t>[vlastným nákladom] (vn)</t>
  </si>
  <si>
    <t>Univerzita J. Selyeho (UJS)</t>
  </si>
  <si>
    <t>legislatívne dokumenty (BGH)</t>
  </si>
  <si>
    <t>Ostatné nesledované kategórie</t>
  </si>
  <si>
    <t>vedecké monografie (AAA, AAB)</t>
  </si>
  <si>
    <t>HUAJA (HUAJA.BŠ)</t>
  </si>
  <si>
    <t>TUKE (TU.Košice)</t>
  </si>
  <si>
    <t>počty publikácií</t>
  </si>
  <si>
    <t>KU (KU.Ružomberok)</t>
  </si>
  <si>
    <t>odborné práce v zborníkoch (BEE, BEF)</t>
  </si>
  <si>
    <t>SEVŠ (SEVŠ.Skalica)</t>
  </si>
  <si>
    <t>kapitoly v odborných knihách (BBA, BBB)</t>
  </si>
  <si>
    <t>TnUAD (TUAD.Trenčín)</t>
  </si>
  <si>
    <t>PEVŠ (PEVŠ.Bratislava)</t>
  </si>
  <si>
    <t>Akadémia médií Bratislava (36, AM.Bratislava)</t>
  </si>
  <si>
    <t>kapitoly vo vedeckých monografiách (ABC, ABD)</t>
  </si>
  <si>
    <t>VSSVA (VŠSVA.Bratislava)</t>
  </si>
  <si>
    <t>skriptá a učebné texty (BCI)</t>
  </si>
  <si>
    <t>Sumár za VVŠ (všetky skupiny)</t>
  </si>
  <si>
    <t>prehľadové knižné práce (EAI)</t>
  </si>
  <si>
    <t>publikované príspevky na vedeckých konferenciách (AFC, AFD)</t>
  </si>
  <si>
    <t>umelecké monografie, preklady a autorské katalógy (CAA, CAB)</t>
  </si>
  <si>
    <t xml:space="preserve">Skupina D – Ostatné publikácie </t>
  </si>
  <si>
    <t>odborné knižné práce (BAA, BAB)</t>
  </si>
  <si>
    <t>VŠMU (VSMU, 16, VŠMU.Bratislava)</t>
  </si>
  <si>
    <t>abstrakty príspevkov z vedeckých konferencií (AFE, AFF, AFG, AFH)</t>
  </si>
  <si>
    <t>vysokoškolské učebnice (ACA, ACB)</t>
  </si>
  <si>
    <t>vedecké práce v recenzovaných zborníkoch a monografiách (AEC, AED)</t>
  </si>
  <si>
    <t>publikované pozvané príspevky na vedeckých konferenciách (AFA, AFB)</t>
  </si>
  <si>
    <t>Sumár za VVŠ (skupiny A, B, C a D)</t>
  </si>
  <si>
    <t>Skupina A2 – Ostatné knižné publikácie</t>
  </si>
  <si>
    <t>Vysoká škola Goethe UNI Bratislava (Guni)</t>
  </si>
  <si>
    <t>odborné preklady knižných publikácií (EAJ)</t>
  </si>
  <si>
    <t>autorské osvedčenia, patenty a objavy (AGJ)</t>
  </si>
  <si>
    <t>učebnice pre základné a stredné školy (BCB)</t>
  </si>
  <si>
    <t>kapitoly v umeleckých monografiách, kapitoly umeleckých prekladov publikácií  (CBA,CBB)</t>
  </si>
  <si>
    <t>Žilinská univerzita v Žiline (11, ŽU.Žilina)</t>
  </si>
  <si>
    <t>Sumárna štatistika podiely VŠ  - prehľad skupín</t>
  </si>
  <si>
    <t>Sumárna štatistika záznamy VŠ  - prehľad skupín</t>
  </si>
  <si>
    <t>kapitoly v učebniciach a učebných textoch (BCK)</t>
  </si>
  <si>
    <t>Sumárna štatistika záznamov VŠ  - prehľad skupín</t>
  </si>
  <si>
    <t>Skupina B – Publikácie v karentovaných časopisoch</t>
  </si>
  <si>
    <t>kapitoly vo vysokoškolských učebniciach (ACC, ACD)</t>
  </si>
  <si>
    <t>vedecké práce v karentovaných časopisoch (ADC, ADD)</t>
  </si>
  <si>
    <t>odborné články v karentovaných časopisoch  (BDC, BDD)</t>
  </si>
  <si>
    <t>odborné práce v nekarentovaných časopisoch (BDE, BDF)</t>
  </si>
  <si>
    <t>vedecké práce v nekarentovaných časopisoch (ADE, ADF)</t>
  </si>
  <si>
    <t>Slovenská poľnohospodárska univerzita v Nitre (SPU.Nitra)</t>
  </si>
  <si>
    <t>Sumárna štatistika podielov VŠ  - všetky sledované kategórie</t>
  </si>
  <si>
    <t>Sumárna štatistika záznamov VŠ  - všetky sledované kategórie</t>
  </si>
  <si>
    <t>Skupina A1 – Knižné publikácie charakteru vedeckej monografie</t>
  </si>
  <si>
    <t>odborné práce v zahraničných recenzovaných zborníkoch (BEC, BED)</t>
  </si>
  <si>
    <t>Vysoká škola bezpečnostného manažérstva v Košiciach (VŠBM.Košice)</t>
  </si>
  <si>
    <t>Vysoká škola ekonómie a manažmentu verejnej správy v Bratislave (1)</t>
  </si>
  <si>
    <t>abstrakty odborných prác z domácich a zahraničných podujatí  (BFA, BFB)</t>
  </si>
  <si>
    <t>štúdie v časopisoch a zborníkoch charakteru vedeckej monografie (ABA, ABB)</t>
  </si>
  <si>
    <t>stručné oznámenia a abstrakty vedeckých prác v karentovaných časopisoch (AEG, AEH)</t>
  </si>
  <si>
    <t>odborné práce v časopisoch registrovaných v databázach Web of Science alebo SCOPUS (BDM, BDN)</t>
  </si>
  <si>
    <t>umelecké práce a preklady, reprodukované výtvarné diela v karentovaných časopisoch (CDC, CDD)</t>
  </si>
  <si>
    <t>vedecké práce v časopisoch registrovaných v databázach Web of Science alebo SCOPUS (ADM, ADN)</t>
  </si>
  <si>
    <t>umelecké práce, preklady a reprodukované výtvarné diela v nekarentovaných časopisoch  (CDE, CDF)</t>
  </si>
  <si>
    <t>redakčné a zostavovateľské práce (bibliografie, encyklopédie, katalógy, slovníky, resp. zborníky (FAI)</t>
  </si>
  <si>
    <t>abstrakty vedeckých prác v časopisoch registrovaných v databázach Web of Science alebo SCOPUS (AEM, AEN)</t>
  </si>
  <si>
    <t>Skupina C – Publikácie v časopisoch, ktoré nie sú karentované, ale sú registrované v databázach WoS alebo Scopus</t>
  </si>
  <si>
    <t>heslá v odborných terminologických slovníkoch a encyklopédiách vydaných v domácich a zahraničných vydavateľstvách (BDA, BDB)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</si>
</sst>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65">
    <xf numFmtId="0" fontId="0" fillId="0" borderId="0" xfId="0"/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18" fillId="0" borderId="0" xfId="2"/>
    <xf numFmtId="0" fontId="5" fillId="0" borderId="0" xfId="0" applyFont="1"/>
    <xf numFmtId="0" fontId="5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4" fillId="0" borderId="0" xfId="0" applyFont="1" applyBorder="1"/>
    <xf numFmtId="0" fontId="5" fillId="0" borderId="0" xfId="0" applyNumberFormat="1" applyFont="1" applyBorder="1"/>
    <xf numFmtId="0" fontId="5" fillId="0" borderId="0" xfId="0" applyNumberFormat="1" applyFont="1" applyFill="1" applyBorder="1"/>
    <xf numFmtId="0" fontId="6" fillId="0" borderId="0" xfId="0" applyFont="1"/>
    <xf numFmtId="0" fontId="2" fillId="7" borderId="2" xfId="1" applyFont="1" applyFill="1" applyBorder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2" fillId="8" borderId="3" xfId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8" fillId="0" borderId="0" xfId="0" applyNumberFormat="1" applyFont="1" applyFill="1"/>
    <xf numFmtId="0" fontId="9" fillId="0" borderId="0" xfId="0" applyNumberFormat="1" applyFont="1"/>
    <xf numFmtId="0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>
      <alignment horizontal="right" vertical="top" wrapText="1"/>
    </xf>
    <xf numFmtId="14" fontId="10" fillId="0" borderId="0" xfId="0" applyNumberFormat="1" applyFont="1" applyAlignment="1" applyProtection="1">
      <protection locked="0"/>
    </xf>
    <xf numFmtId="0" fontId="11" fillId="0" borderId="0" xfId="0" applyFont="1"/>
    <xf numFmtId="1" fontId="0" fillId="0" borderId="0" xfId="0" applyNumberFormat="1"/>
    <xf numFmtId="0" fontId="12" fillId="0" borderId="4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Alignment="1" applyProtection="1"/>
    <xf numFmtId="0" fontId="13" fillId="10" borderId="4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  <xf numFmtId="0" fontId="13" fillId="11" borderId="6" xfId="0" applyNumberFormat="1" applyFont="1" applyFill="1" applyBorder="1" applyAlignment="1" applyProtection="1"/>
    <xf numFmtId="0" fontId="13" fillId="12" borderId="0" xfId="0" applyNumberFormat="1" applyFont="1" applyFill="1" applyBorder="1" applyAlignment="1" applyProtection="1"/>
    <xf numFmtId="0" fontId="13" fillId="13" borderId="0" xfId="0" applyNumberFormat="1" applyFont="1" applyFill="1" applyBorder="1" applyAlignment="1" applyProtection="1"/>
    <xf numFmtId="0" fontId="14" fillId="0" borderId="4" xfId="0" applyNumberFormat="1" applyFont="1" applyFill="1" applyBorder="1" applyAlignment="1" applyProtection="1">
      <alignment horizontal="center" vertical="top"/>
    </xf>
    <xf numFmtId="0" fontId="15" fillId="0" borderId="4" xfId="0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 applyProtection="1">
      <alignment horizontal="left" vertical="top" wrapText="1"/>
    </xf>
    <xf numFmtId="0" fontId="13" fillId="12" borderId="4" xfId="0" applyNumberFormat="1" applyFont="1" applyFill="1" applyBorder="1" applyAlignment="1" applyProtection="1"/>
    <xf numFmtId="0" fontId="14" fillId="2" borderId="4" xfId="0" applyNumberFormat="1" applyFont="1" applyFill="1" applyBorder="1" applyAlignment="1" applyProtection="1">
      <alignment vertical="top" wrapText="1"/>
    </xf>
    <xf numFmtId="0" fontId="12" fillId="0" borderId="4" xfId="0" applyNumberFormat="1" applyFont="1" applyFill="1" applyBorder="1" applyAlignment="1" applyProtection="1">
      <alignment horizontal="right" vertical="top" wrapText="1"/>
    </xf>
    <xf numFmtId="0" fontId="13" fillId="13" borderId="4" xfId="0" applyNumberFormat="1" applyFont="1" applyFill="1" applyBorder="1" applyAlignment="1" applyProtection="1"/>
    <xf numFmtId="0" fontId="17" fillId="0" borderId="4" xfId="0" applyNumberFormat="1" applyFont="1" applyFill="1" applyBorder="1" applyAlignment="1" applyProtection="1"/>
    <xf numFmtId="0" fontId="13" fillId="14" borderId="4" xfId="0" applyNumberFormat="1" applyFont="1" applyFill="1" applyBorder="1" applyAlignment="1" applyProtection="1"/>
    <xf numFmtId="0" fontId="13" fillId="15" borderId="4" xfId="0" applyNumberFormat="1" applyFont="1" applyFill="1" applyBorder="1" applyAlignment="1" applyProtection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14" fontId="10" fillId="0" borderId="0" xfId="0" applyNumberFormat="1" applyFont="1" applyAlignment="1"/>
    <xf numFmtId="14" fontId="10" fillId="0" borderId="0" xfId="0" applyNumberFormat="1" applyFont="1" applyBorder="1" applyAlignment="1">
      <alignment horizontal="center"/>
    </xf>
    <xf numFmtId="14" fontId="10" fillId="0" borderId="0" xfId="0" applyNumberFormat="1" applyFont="1" applyAlignment="1" applyProtection="1">
      <alignment horizontal="left" wrapText="1"/>
      <protection locked="0"/>
    </xf>
  </cellXfs>
  <cellStyles count="3">
    <cellStyle name="Normálne" xfId="0" builtinId="0"/>
    <cellStyle name="normálne_Publikačná činnosť 2004 a 2005" xfId="1"/>
    <cellStyle name="Vysvetľujúci text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P9" sqref="P9"/>
    </sheetView>
  </sheetViews>
  <sheetFormatPr defaultRowHeight="15" x14ac:dyDescent="0.25"/>
  <cols>
    <col min="1" max="1" width="10.5703125" style="22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57" t="s">
        <v>210</v>
      </c>
      <c r="B1" s="58"/>
      <c r="C1" s="58"/>
      <c r="D1" s="58"/>
      <c r="E1" s="58"/>
      <c r="F1" s="58"/>
      <c r="G1" s="58"/>
      <c r="H1" s="58"/>
      <c r="I1" s="58"/>
      <c r="J1" s="59">
        <v>44505</v>
      </c>
      <c r="K1" s="60"/>
    </row>
    <row r="2" spans="1:11" ht="15.75" customHeight="1" x14ac:dyDescent="0.25">
      <c r="A2" s="51" t="s">
        <v>146</v>
      </c>
      <c r="B2" s="53" t="s">
        <v>168</v>
      </c>
      <c r="C2" s="55" t="s">
        <v>179</v>
      </c>
      <c r="D2" s="55"/>
      <c r="E2" s="55"/>
      <c r="F2" s="56"/>
    </row>
    <row r="3" spans="1:11" ht="15.75" x14ac:dyDescent="0.25">
      <c r="A3" s="52"/>
      <c r="B3" s="54"/>
      <c r="C3" s="1" t="s">
        <v>41</v>
      </c>
      <c r="D3" s="2" t="s">
        <v>42</v>
      </c>
      <c r="E3" s="3" t="s">
        <v>9</v>
      </c>
      <c r="F3" s="4" t="s">
        <v>10</v>
      </c>
      <c r="G3" s="14" t="s">
        <v>11</v>
      </c>
      <c r="H3" s="17" t="s">
        <v>142</v>
      </c>
      <c r="I3" s="18" t="s">
        <v>138</v>
      </c>
      <c r="J3" s="18" t="s">
        <v>140</v>
      </c>
      <c r="K3" s="18" t="s">
        <v>153</v>
      </c>
    </row>
    <row r="4" spans="1:11" x14ac:dyDescent="0.25">
      <c r="A4" s="33" t="s">
        <v>0</v>
      </c>
      <c r="B4" s="34" t="s">
        <v>149</v>
      </c>
      <c r="C4" s="35">
        <f ca="1">IF(ROW()&lt;DATA!$H$1+4,INDIRECT("SKUPINY!"&amp;SUBSTITUTE(ADDRESS(1,ROW()-2,4),"1","")&amp;"3"),IF(ROW()=DATA!$H$1+4,SUM(INDIRECT("C$3:C"&amp;DATA!$H$1+3)),""))</f>
        <v>173</v>
      </c>
      <c r="D4" s="35">
        <f ca="1">IF(ROW()&lt;DATA!$H$1+4,INDIRECT("SKUPINY!"&amp;SUBSTITUTE(ADDRESS(1,ROW()-2,4),"1","")&amp;"7"),IF(ROW()=DATA!$H$1+4,SUM(INDIRECT("D$3:D"&amp;DATA!$H$1+3)),""))</f>
        <v>360</v>
      </c>
      <c r="E4" s="35">
        <f ca="1">IF(ROW()&lt;DATA!$H$1+4,INDIRECT("SKUPINY!"&amp;SUBSTITUTE(ADDRESS(1,ROW()-2,4),"1","")&amp;"16"),IF(ROW()=DATA!$H$1+4,SUM(INDIRECT("E$3:E"&amp;DATA!$H$1+3)),""))</f>
        <v>1235</v>
      </c>
      <c r="F4" s="35">
        <f ca="1">IF(ROW()&lt;DATA!$H$1+4,INDIRECT("SKUPINY!"&amp;SUBSTITUTE(ADDRESS(1,ROW()-2,4),"1","")&amp;"21"),IF(ROW()=DATA!$H$1+4,SUM(INDIRECT("F$3:F"&amp;DATA!$H$1+3)),""))</f>
        <v>787</v>
      </c>
      <c r="G4" s="35">
        <f ca="1">IF(ROW()&lt;DATA!$H$1+4,INDIRECT("SKUPINY!"&amp;SUBSTITUTE(ADDRESS(1,ROW()-2,4),"1","")&amp;"24"),IF(ROW()=DATA!$H$1+4,SUM(INDIRECT("G$3:G"&amp;DATA!$H$1+3)),""))</f>
        <v>4893</v>
      </c>
      <c r="H4" s="35">
        <f ca="1">IF(ROW()&lt;DATA!$H$1+4,INDIRECT("SKUPINY!"&amp;SUBSTITUTE(ADDRESS(1,ROW()-2,4),"1","")&amp;"43"),IF(ROW()=DATA!$H$1+4,SUM(INDIRECT("H$3:H"&amp;DATA!$H$1+3)),""))</f>
        <v>0</v>
      </c>
      <c r="I4" s="36">
        <f ca="1">IF(ROW()&lt;DATA!$H$1+5,SUM($C4:$F4),"")</f>
        <v>2555</v>
      </c>
      <c r="J4" s="36">
        <f ca="1">IF(ROW()&lt;DATA!$H$1+5,SUM($C4:$G4),"")</f>
        <v>7448</v>
      </c>
      <c r="K4" s="36">
        <f ca="1">IF(ROW()&lt;DATA!$H$1+5,SUM($C4:$H4),"")</f>
        <v>7448</v>
      </c>
    </row>
    <row r="5" spans="1:11" x14ac:dyDescent="0.25">
      <c r="A5" s="33" t="s">
        <v>1</v>
      </c>
      <c r="B5" s="34" t="s">
        <v>166</v>
      </c>
      <c r="C5" s="35">
        <f ca="1">IF(ROW()&lt;DATA!$H$1+4,INDIRECT("SKUPINY!"&amp;SUBSTITUTE(ADDRESS(1,ROW()-2,4),"1","")&amp;"3"),IF(ROW()=DATA!$H$1+4,SUM(INDIRECT("C$3:C"&amp;DATA!$H$1+3)),""))</f>
        <v>59</v>
      </c>
      <c r="D5" s="35">
        <f ca="1">IF(ROW()&lt;DATA!$H$1+4,INDIRECT("SKUPINY!"&amp;SUBSTITUTE(ADDRESS(1,ROW()-2,4),"1","")&amp;"7"),IF(ROW()=DATA!$H$1+4,SUM(INDIRECT("D$3:D"&amp;DATA!$H$1+3)),""))</f>
        <v>100</v>
      </c>
      <c r="E5" s="35">
        <f ca="1">IF(ROW()&lt;DATA!$H$1+4,INDIRECT("SKUPINY!"&amp;SUBSTITUTE(ADDRESS(1,ROW()-2,4),"1","")&amp;"16"),IF(ROW()=DATA!$H$1+4,SUM(INDIRECT("E$3:E"&amp;DATA!$H$1+3)),""))</f>
        <v>558</v>
      </c>
      <c r="F5" s="35">
        <f ca="1">IF(ROW()&lt;DATA!$H$1+4,INDIRECT("SKUPINY!"&amp;SUBSTITUTE(ADDRESS(1,ROW()-2,4),"1","")&amp;"21"),IF(ROW()=DATA!$H$1+4,SUM(INDIRECT("F$3:F"&amp;DATA!$H$1+3)),""))</f>
        <v>165</v>
      </c>
      <c r="G5" s="35">
        <f ca="1">IF(ROW()&lt;DATA!$H$1+4,INDIRECT("SKUPINY!"&amp;SUBSTITUTE(ADDRESS(1,ROW()-2,4),"1","")&amp;"24"),IF(ROW()=DATA!$H$1+4,SUM(INDIRECT("G$3:G"&amp;DATA!$H$1+3)),""))</f>
        <v>1332</v>
      </c>
      <c r="H5" s="35">
        <f ca="1">IF(ROW()&lt;DATA!$H$1+4,INDIRECT("SKUPINY!"&amp;SUBSTITUTE(ADDRESS(1,ROW()-2,4),"1","")&amp;"43"),IF(ROW()=DATA!$H$1+4,SUM(INDIRECT("H$3:H"&amp;DATA!$H$1+3)),""))</f>
        <v>0</v>
      </c>
      <c r="I5" s="36">
        <f ca="1">IF(ROW()&lt;DATA!$H$1+5,SUM($C5:$F5),"")</f>
        <v>882</v>
      </c>
      <c r="J5" s="36">
        <f ca="1">IF(ROW()&lt;DATA!$H$1+5,SUM($C5:$G5),"")</f>
        <v>2214</v>
      </c>
      <c r="K5" s="36">
        <f ca="1">IF(ROW()&lt;DATA!$H$1+5,SUM($C5:$H5),"")</f>
        <v>2214</v>
      </c>
    </row>
    <row r="6" spans="1:11" x14ac:dyDescent="0.25">
      <c r="A6" s="33" t="s">
        <v>2</v>
      </c>
      <c r="B6" s="34" t="s">
        <v>143</v>
      </c>
      <c r="C6" s="35">
        <f ca="1">IF(ROW()&lt;DATA!$H$1+4,INDIRECT("SKUPINY!"&amp;SUBSTITUTE(ADDRESS(1,ROW()-2,4),"1","")&amp;"3"),IF(ROW()=DATA!$H$1+4,SUM(INDIRECT("C$3:C"&amp;DATA!$H$1+3)),""))</f>
        <v>111</v>
      </c>
      <c r="D6" s="35">
        <f ca="1">IF(ROW()&lt;DATA!$H$1+4,INDIRECT("SKUPINY!"&amp;SUBSTITUTE(ADDRESS(1,ROW()-2,4),"1","")&amp;"7"),IF(ROW()=DATA!$H$1+4,SUM(INDIRECT("D$3:D"&amp;DATA!$H$1+3)),""))</f>
        <v>200</v>
      </c>
      <c r="E6" s="35">
        <f ca="1">IF(ROW()&lt;DATA!$H$1+4,INDIRECT("SKUPINY!"&amp;SUBSTITUTE(ADDRESS(1,ROW()-2,4),"1","")&amp;"16"),IF(ROW()=DATA!$H$1+4,SUM(INDIRECT("E$3:E"&amp;DATA!$H$1+3)),""))</f>
        <v>129</v>
      </c>
      <c r="F6" s="35">
        <f ca="1">IF(ROW()&lt;DATA!$H$1+4,INDIRECT("SKUPINY!"&amp;SUBSTITUTE(ADDRESS(1,ROW()-2,4),"1","")&amp;"21"),IF(ROW()=DATA!$H$1+4,SUM(INDIRECT("F$3:F"&amp;DATA!$H$1+3)),""))</f>
        <v>189</v>
      </c>
      <c r="G6" s="35">
        <f ca="1">IF(ROW()&lt;DATA!$H$1+4,INDIRECT("SKUPINY!"&amp;SUBSTITUTE(ADDRESS(1,ROW()-2,4),"1","")&amp;"24"),IF(ROW()=DATA!$H$1+4,SUM(INDIRECT("G$3:G"&amp;DATA!$H$1+3)),""))</f>
        <v>1639</v>
      </c>
      <c r="H6" s="35">
        <f ca="1">IF(ROW()&lt;DATA!$H$1+4,INDIRECT("SKUPINY!"&amp;SUBSTITUTE(ADDRESS(1,ROW()-2,4),"1","")&amp;"43"),IF(ROW()=DATA!$H$1+4,SUM(INDIRECT("H$3:H"&amp;DATA!$H$1+3)),""))</f>
        <v>0</v>
      </c>
      <c r="I6" s="36">
        <f ca="1">IF(ROW()&lt;DATA!$H$1+5,SUM($C6:$F6),"")</f>
        <v>629</v>
      </c>
      <c r="J6" s="36">
        <f ca="1">IF(ROW()&lt;DATA!$H$1+5,SUM($C6:$G6),"")</f>
        <v>2268</v>
      </c>
      <c r="K6" s="36">
        <f ca="1">IF(ROW()&lt;DATA!$H$1+5,SUM($C6:$H6),"")</f>
        <v>2268</v>
      </c>
    </row>
    <row r="7" spans="1:11" x14ac:dyDescent="0.25">
      <c r="A7" s="33" t="s">
        <v>3</v>
      </c>
      <c r="B7" s="34" t="s">
        <v>163</v>
      </c>
      <c r="C7" s="35">
        <f ca="1">IF(ROW()&lt;DATA!$H$1+4,INDIRECT("SKUPINY!"&amp;SUBSTITUTE(ADDRESS(1,ROW()-2,4),"1","")&amp;"3"),IF(ROW()=DATA!$H$1+4,SUM(INDIRECT("C$3:C"&amp;DATA!$H$1+3)),""))</f>
        <v>16</v>
      </c>
      <c r="D7" s="35">
        <f ca="1">IF(ROW()&lt;DATA!$H$1+4,INDIRECT("SKUPINY!"&amp;SUBSTITUTE(ADDRESS(1,ROW()-2,4),"1","")&amp;"7"),IF(ROW()=DATA!$H$1+4,SUM(INDIRECT("D$3:D"&amp;DATA!$H$1+3)),""))</f>
        <v>92</v>
      </c>
      <c r="E7" s="35">
        <f ca="1">IF(ROW()&lt;DATA!$H$1+4,INDIRECT("SKUPINY!"&amp;SUBSTITUTE(ADDRESS(1,ROW()-2,4),"1","")&amp;"16"),IF(ROW()=DATA!$H$1+4,SUM(INDIRECT("E$3:E"&amp;DATA!$H$1+3)),""))</f>
        <v>67</v>
      </c>
      <c r="F7" s="35">
        <f ca="1">IF(ROW()&lt;DATA!$H$1+4,INDIRECT("SKUPINY!"&amp;SUBSTITUTE(ADDRESS(1,ROW()-2,4),"1","")&amp;"21"),IF(ROW()=DATA!$H$1+4,SUM(INDIRECT("F$3:F"&amp;DATA!$H$1+3)),""))</f>
        <v>137</v>
      </c>
      <c r="G7" s="35">
        <f ca="1">IF(ROW()&lt;DATA!$H$1+4,INDIRECT("SKUPINY!"&amp;SUBSTITUTE(ADDRESS(1,ROW()-2,4),"1","")&amp;"24"),IF(ROW()=DATA!$H$1+4,SUM(INDIRECT("G$3:G"&amp;DATA!$H$1+3)),""))</f>
        <v>919</v>
      </c>
      <c r="H7" s="35">
        <f ca="1">IF(ROW()&lt;DATA!$H$1+4,INDIRECT("SKUPINY!"&amp;SUBSTITUTE(ADDRESS(1,ROW()-2,4),"1","")&amp;"43"),IF(ROW()=DATA!$H$1+4,SUM(INDIRECT("H$3:H"&amp;DATA!$H$1+3)),""))</f>
        <v>0</v>
      </c>
      <c r="I7" s="36">
        <f ca="1">IF(ROW()&lt;DATA!$H$1+5,SUM($C7:$F7),"")</f>
        <v>312</v>
      </c>
      <c r="J7" s="36">
        <f ca="1">IF(ROW()&lt;DATA!$H$1+5,SUM($C7:$G7),"")</f>
        <v>1231</v>
      </c>
      <c r="K7" s="36">
        <f ca="1">IF(ROW()&lt;DATA!$H$1+5,SUM($C7:$H7),"")</f>
        <v>1231</v>
      </c>
    </row>
    <row r="8" spans="1:11" x14ac:dyDescent="0.25">
      <c r="A8" s="33" t="s">
        <v>4</v>
      </c>
      <c r="B8" s="34" t="s">
        <v>152</v>
      </c>
      <c r="C8" s="35">
        <f ca="1">IF(ROW()&lt;DATA!$H$1+4,INDIRECT("SKUPINY!"&amp;SUBSTITUTE(ADDRESS(1,ROW()-2,4),"1","")&amp;"3"),IF(ROW()=DATA!$H$1+4,SUM(INDIRECT("C$3:C"&amp;DATA!$H$1+3)),""))</f>
        <v>2</v>
      </c>
      <c r="D8" s="35">
        <f ca="1">IF(ROW()&lt;DATA!$H$1+4,INDIRECT("SKUPINY!"&amp;SUBSTITUTE(ADDRESS(1,ROW()-2,4),"1","")&amp;"7"),IF(ROW()=DATA!$H$1+4,SUM(INDIRECT("D$3:D"&amp;DATA!$H$1+3)),""))</f>
        <v>52</v>
      </c>
      <c r="E8" s="35">
        <f ca="1">IF(ROW()&lt;DATA!$H$1+4,INDIRECT("SKUPINY!"&amp;SUBSTITUTE(ADDRESS(1,ROW()-2,4),"1","")&amp;"16"),IF(ROW()=DATA!$H$1+4,SUM(INDIRECT("E$3:E"&amp;DATA!$H$1+3)),""))</f>
        <v>98</v>
      </c>
      <c r="F8" s="35">
        <f ca="1">IF(ROW()&lt;DATA!$H$1+4,INDIRECT("SKUPINY!"&amp;SUBSTITUTE(ADDRESS(1,ROW()-2,4),"1","")&amp;"21"),IF(ROW()=DATA!$H$1+4,SUM(INDIRECT("F$3:F"&amp;DATA!$H$1+3)),""))</f>
        <v>34</v>
      </c>
      <c r="G8" s="35">
        <f ca="1">IF(ROW()&lt;DATA!$H$1+4,INDIRECT("SKUPINY!"&amp;SUBSTITUTE(ADDRESS(1,ROW()-2,4),"1","")&amp;"24"),IF(ROW()=DATA!$H$1+4,SUM(INDIRECT("G$3:G"&amp;DATA!$H$1+3)),""))</f>
        <v>499</v>
      </c>
      <c r="H8" s="35">
        <f ca="1">IF(ROW()&lt;DATA!$H$1+4,INDIRECT("SKUPINY!"&amp;SUBSTITUTE(ADDRESS(1,ROW()-2,4),"1","")&amp;"43"),IF(ROW()=DATA!$H$1+4,SUM(INDIRECT("H$3:H"&amp;DATA!$H$1+3)),""))</f>
        <v>0</v>
      </c>
      <c r="I8" s="36">
        <f ca="1">IF(ROW()&lt;DATA!$H$1+5,SUM($C8:$F8),"")</f>
        <v>186</v>
      </c>
      <c r="J8" s="36">
        <f ca="1">IF(ROW()&lt;DATA!$H$1+5,SUM($C8:$G8),"")</f>
        <v>685</v>
      </c>
      <c r="K8" s="36">
        <f ca="1">IF(ROW()&lt;DATA!$H$1+5,SUM($C8:$H8),"")</f>
        <v>685</v>
      </c>
    </row>
    <row r="9" spans="1:11" x14ac:dyDescent="0.25">
      <c r="A9" s="33" t="s">
        <v>5</v>
      </c>
      <c r="B9" s="34" t="s">
        <v>157</v>
      </c>
      <c r="C9" s="35">
        <f ca="1">IF(ROW()&lt;DATA!$H$1+4,INDIRECT("SKUPINY!"&amp;SUBSTITUTE(ADDRESS(1,ROW()-2,4),"1","")&amp;"3"),IF(ROW()=DATA!$H$1+4,SUM(INDIRECT("C$3:C"&amp;DATA!$H$1+3)),""))</f>
        <v>62</v>
      </c>
      <c r="D9" s="35">
        <f ca="1">IF(ROW()&lt;DATA!$H$1+4,INDIRECT("SKUPINY!"&amp;SUBSTITUTE(ADDRESS(1,ROW()-2,4),"1","")&amp;"7"),IF(ROW()=DATA!$H$1+4,SUM(INDIRECT("D$3:D"&amp;DATA!$H$1+3)),""))</f>
        <v>145</v>
      </c>
      <c r="E9" s="35">
        <f ca="1">IF(ROW()&lt;DATA!$H$1+4,INDIRECT("SKUPINY!"&amp;SUBSTITUTE(ADDRESS(1,ROW()-2,4),"1","")&amp;"16"),IF(ROW()=DATA!$H$1+4,SUM(INDIRECT("E$3:E"&amp;DATA!$H$1+3)),""))</f>
        <v>126</v>
      </c>
      <c r="F9" s="35">
        <f ca="1">IF(ROW()&lt;DATA!$H$1+4,INDIRECT("SKUPINY!"&amp;SUBSTITUTE(ADDRESS(1,ROW()-2,4),"1","")&amp;"21"),IF(ROW()=DATA!$H$1+4,SUM(INDIRECT("F$3:F"&amp;DATA!$H$1+3)),""))</f>
        <v>241</v>
      </c>
      <c r="G9" s="35">
        <f ca="1">IF(ROW()&lt;DATA!$H$1+4,INDIRECT("SKUPINY!"&amp;SUBSTITUTE(ADDRESS(1,ROW()-2,4),"1","")&amp;"24"),IF(ROW()=DATA!$H$1+4,SUM(INDIRECT("G$3:G"&amp;DATA!$H$1+3)),""))</f>
        <v>1158</v>
      </c>
      <c r="H9" s="35">
        <f ca="1">IF(ROW()&lt;DATA!$H$1+4,INDIRECT("SKUPINY!"&amp;SUBSTITUTE(ADDRESS(1,ROW()-2,4),"1","")&amp;"43"),IF(ROW()=DATA!$H$1+4,SUM(INDIRECT("H$3:H"&amp;DATA!$H$1+3)),""))</f>
        <v>0</v>
      </c>
      <c r="I9" s="36">
        <f ca="1">IF(ROW()&lt;DATA!$H$1+5,SUM($C9:$F9),"")</f>
        <v>574</v>
      </c>
      <c r="J9" s="36">
        <f ca="1">IF(ROW()&lt;DATA!$H$1+5,SUM($C9:$G9),"")</f>
        <v>1732</v>
      </c>
      <c r="K9" s="36">
        <f ca="1">IF(ROW()&lt;DATA!$H$1+5,SUM($C9:$H9),"")</f>
        <v>1732</v>
      </c>
    </row>
    <row r="10" spans="1:11" x14ac:dyDescent="0.25">
      <c r="A10" s="33" t="s">
        <v>6</v>
      </c>
      <c r="B10" s="34" t="s">
        <v>164</v>
      </c>
      <c r="C10" s="35">
        <f ca="1">IF(ROW()&lt;DATA!$H$1+4,INDIRECT("SKUPINY!"&amp;SUBSTITUTE(ADDRESS(1,ROW()-2,4),"1","")&amp;"3"),IF(ROW()=DATA!$H$1+4,SUM(INDIRECT("C$3:C"&amp;DATA!$H$1+3)),""))</f>
        <v>120</v>
      </c>
      <c r="D10" s="35">
        <f ca="1">IF(ROW()&lt;DATA!$H$1+4,INDIRECT("SKUPINY!"&amp;SUBSTITUTE(ADDRESS(1,ROW()-2,4),"1","")&amp;"7"),IF(ROW()=DATA!$H$1+4,SUM(INDIRECT("D$3:D"&amp;DATA!$H$1+3)),""))</f>
        <v>174</v>
      </c>
      <c r="E10" s="35">
        <f ca="1">IF(ROW()&lt;DATA!$H$1+4,INDIRECT("SKUPINY!"&amp;SUBSTITUTE(ADDRESS(1,ROW()-2,4),"1","")&amp;"16"),IF(ROW()=DATA!$H$1+4,SUM(INDIRECT("E$3:E"&amp;DATA!$H$1+3)),""))</f>
        <v>70</v>
      </c>
      <c r="F10" s="35">
        <f ca="1">IF(ROW()&lt;DATA!$H$1+4,INDIRECT("SKUPINY!"&amp;SUBSTITUTE(ADDRESS(1,ROW()-2,4),"1","")&amp;"21"),IF(ROW()=DATA!$H$1+4,SUM(INDIRECT("F$3:F"&amp;DATA!$H$1+3)),""))</f>
        <v>150</v>
      </c>
      <c r="G10" s="35">
        <f ca="1">IF(ROW()&lt;DATA!$H$1+4,INDIRECT("SKUPINY!"&amp;SUBSTITUTE(ADDRESS(1,ROW()-2,4),"1","")&amp;"24"),IF(ROW()=DATA!$H$1+4,SUM(INDIRECT("G$3:G"&amp;DATA!$H$1+3)),""))</f>
        <v>1135</v>
      </c>
      <c r="H10" s="35">
        <f ca="1">IF(ROW()&lt;DATA!$H$1+4,INDIRECT("SKUPINY!"&amp;SUBSTITUTE(ADDRESS(1,ROW()-2,4),"1","")&amp;"43"),IF(ROW()=DATA!$H$1+4,SUM(INDIRECT("H$3:H"&amp;DATA!$H$1+3)),""))</f>
        <v>0</v>
      </c>
      <c r="I10" s="36">
        <f ca="1">IF(ROW()&lt;DATA!$H$1+5,SUM($C10:$F10),"")</f>
        <v>514</v>
      </c>
      <c r="J10" s="36">
        <f ca="1">IF(ROW()&lt;DATA!$H$1+5,SUM($C10:$G10),"")</f>
        <v>1649</v>
      </c>
      <c r="K10" s="36">
        <f ca="1">IF(ROW()&lt;DATA!$H$1+5,SUM($C10:$H10),"")</f>
        <v>1649</v>
      </c>
    </row>
    <row r="11" spans="1:11" x14ac:dyDescent="0.25">
      <c r="A11" s="33" t="s">
        <v>7</v>
      </c>
      <c r="B11" s="34" t="s">
        <v>148</v>
      </c>
      <c r="C11" s="35">
        <f ca="1">IF(ROW()&lt;DATA!$H$1+4,INDIRECT("SKUPINY!"&amp;SUBSTITUTE(ADDRESS(1,ROW()-2,4),"1","")&amp;"3"),IF(ROW()=DATA!$H$1+4,SUM(INDIRECT("C$3:C"&amp;DATA!$H$1+3)),""))</f>
        <v>71</v>
      </c>
      <c r="D11" s="35">
        <f ca="1">IF(ROW()&lt;DATA!$H$1+4,INDIRECT("SKUPINY!"&amp;SUBSTITUTE(ADDRESS(1,ROW()-2,4),"1","")&amp;"7"),IF(ROW()=DATA!$H$1+4,SUM(INDIRECT("D$3:D"&amp;DATA!$H$1+3)),""))</f>
        <v>119</v>
      </c>
      <c r="E11" s="35">
        <f ca="1">IF(ROW()&lt;DATA!$H$1+4,INDIRECT("SKUPINY!"&amp;SUBSTITUTE(ADDRESS(1,ROW()-2,4),"1","")&amp;"16"),IF(ROW()=DATA!$H$1+4,SUM(INDIRECT("E$3:E"&amp;DATA!$H$1+3)),""))</f>
        <v>55</v>
      </c>
      <c r="F11" s="35">
        <f ca="1">IF(ROW()&lt;DATA!$H$1+4,INDIRECT("SKUPINY!"&amp;SUBSTITUTE(ADDRESS(1,ROW()-2,4),"1","")&amp;"21"),IF(ROW()=DATA!$H$1+4,SUM(INDIRECT("F$3:F"&amp;DATA!$H$1+3)),""))</f>
        <v>73</v>
      </c>
      <c r="G11" s="35">
        <f ca="1">IF(ROW()&lt;DATA!$H$1+4,INDIRECT("SKUPINY!"&amp;SUBSTITUTE(ADDRESS(1,ROW()-2,4),"1","")&amp;"24"),IF(ROW()=DATA!$H$1+4,SUM(INDIRECT("G$3:G"&amp;DATA!$H$1+3)),""))</f>
        <v>937</v>
      </c>
      <c r="H11" s="35">
        <f ca="1">IF(ROW()&lt;DATA!$H$1+4,INDIRECT("SKUPINY!"&amp;SUBSTITUTE(ADDRESS(1,ROW()-2,4),"1","")&amp;"43"),IF(ROW()=DATA!$H$1+4,SUM(INDIRECT("H$3:H"&amp;DATA!$H$1+3)),""))</f>
        <v>0</v>
      </c>
      <c r="I11" s="36">
        <f ca="1">IF(ROW()&lt;DATA!$H$1+5,SUM($C11:$F11),"")</f>
        <v>318</v>
      </c>
      <c r="J11" s="36">
        <f ca="1">IF(ROW()&lt;DATA!$H$1+5,SUM($C11:$G11),"")</f>
        <v>1255</v>
      </c>
      <c r="K11" s="36">
        <f ca="1">IF(ROW()&lt;DATA!$H$1+5,SUM($C11:$H11),"")</f>
        <v>1255</v>
      </c>
    </row>
    <row r="12" spans="1:11" x14ac:dyDescent="0.25">
      <c r="A12" s="33" t="s">
        <v>8</v>
      </c>
      <c r="B12" s="34" t="s">
        <v>178</v>
      </c>
      <c r="C12" s="35">
        <f ca="1">IF(ROW()&lt;DATA!$H$1+4,INDIRECT("SKUPINY!"&amp;SUBSTITUTE(ADDRESS(1,ROW()-2,4),"1","")&amp;"3"),IF(ROW()=DATA!$H$1+4,SUM(INDIRECT("C$3:C"&amp;DATA!$H$1+3)),""))</f>
        <v>48</v>
      </c>
      <c r="D12" s="35">
        <f ca="1">IF(ROW()&lt;DATA!$H$1+4,INDIRECT("SKUPINY!"&amp;SUBSTITUTE(ADDRESS(1,ROW()-2,4),"1","")&amp;"7"),IF(ROW()=DATA!$H$1+4,SUM(INDIRECT("D$3:D"&amp;DATA!$H$1+3)),""))</f>
        <v>245</v>
      </c>
      <c r="E12" s="35">
        <f ca="1">IF(ROW()&lt;DATA!$H$1+4,INDIRECT("SKUPINY!"&amp;SUBSTITUTE(ADDRESS(1,ROW()-2,4),"1","")&amp;"16"),IF(ROW()=DATA!$H$1+4,SUM(INDIRECT("E$3:E"&amp;DATA!$H$1+3)),""))</f>
        <v>540</v>
      </c>
      <c r="F12" s="35">
        <f ca="1">IF(ROW()&lt;DATA!$H$1+4,INDIRECT("SKUPINY!"&amp;SUBSTITUTE(ADDRESS(1,ROW()-2,4),"1","")&amp;"21"),IF(ROW()=DATA!$H$1+4,SUM(INDIRECT("F$3:F"&amp;DATA!$H$1+3)),""))</f>
        <v>313</v>
      </c>
      <c r="G12" s="35">
        <f ca="1">IF(ROW()&lt;DATA!$H$1+4,INDIRECT("SKUPINY!"&amp;SUBSTITUTE(ADDRESS(1,ROW()-2,4),"1","")&amp;"24"),IF(ROW()=DATA!$H$1+4,SUM(INDIRECT("G$3:G"&amp;DATA!$H$1+3)),""))</f>
        <v>1819</v>
      </c>
      <c r="H12" s="35">
        <f ca="1">IF(ROW()&lt;DATA!$H$1+4,INDIRECT("SKUPINY!"&amp;SUBSTITUTE(ADDRESS(1,ROW()-2,4),"1","")&amp;"43"),IF(ROW()=DATA!$H$1+4,SUM(INDIRECT("H$3:H"&amp;DATA!$H$1+3)),""))</f>
        <v>0</v>
      </c>
      <c r="I12" s="36">
        <f ca="1">IF(ROW()&lt;DATA!$H$1+5,SUM($C12:$F12),"")</f>
        <v>1146</v>
      </c>
      <c r="J12" s="36">
        <f ca="1">IF(ROW()&lt;DATA!$H$1+5,SUM($C12:$G12),"")</f>
        <v>2965</v>
      </c>
      <c r="K12" s="36">
        <f ca="1">IF(ROW()&lt;DATA!$H$1+5,SUM($C12:$H12),"")</f>
        <v>2965</v>
      </c>
    </row>
    <row r="13" spans="1:11" x14ac:dyDescent="0.25">
      <c r="A13" s="33" t="s">
        <v>12</v>
      </c>
      <c r="B13" s="34" t="s">
        <v>208</v>
      </c>
      <c r="C13" s="35">
        <f ca="1">IF(ROW()&lt;DATA!$H$1+4,INDIRECT("SKUPINY!"&amp;SUBSTITUTE(ADDRESS(1,ROW()-2,4),"1","")&amp;"3"),IF(ROW()=DATA!$H$1+4,SUM(INDIRECT("C$3:C"&amp;DATA!$H$1+3)),""))</f>
        <v>28</v>
      </c>
      <c r="D13" s="35">
        <f ca="1">IF(ROW()&lt;DATA!$H$1+4,INDIRECT("SKUPINY!"&amp;SUBSTITUTE(ADDRESS(1,ROW()-2,4),"1","")&amp;"7"),IF(ROW()=DATA!$H$1+4,SUM(INDIRECT("D$3:D"&amp;DATA!$H$1+3)),""))</f>
        <v>98</v>
      </c>
      <c r="E13" s="35">
        <f ca="1">IF(ROW()&lt;DATA!$H$1+4,INDIRECT("SKUPINY!"&amp;SUBSTITUTE(ADDRESS(1,ROW()-2,4),"1","")&amp;"16"),IF(ROW()=DATA!$H$1+4,SUM(INDIRECT("E$3:E"&amp;DATA!$H$1+3)),""))</f>
        <v>279</v>
      </c>
      <c r="F13" s="35">
        <f ca="1">IF(ROW()&lt;DATA!$H$1+4,INDIRECT("SKUPINY!"&amp;SUBSTITUTE(ADDRESS(1,ROW()-2,4),"1","")&amp;"21"),IF(ROW()=DATA!$H$1+4,SUM(INDIRECT("F$3:F"&amp;DATA!$H$1+3)),""))</f>
        <v>260</v>
      </c>
      <c r="G13" s="35">
        <f ca="1">IF(ROW()&lt;DATA!$H$1+4,INDIRECT("SKUPINY!"&amp;SUBSTITUTE(ADDRESS(1,ROW()-2,4),"1","")&amp;"24"),IF(ROW()=DATA!$H$1+4,SUM(INDIRECT("G$3:G"&amp;DATA!$H$1+3)),""))</f>
        <v>1599</v>
      </c>
      <c r="H13" s="35">
        <f ca="1">IF(ROW()&lt;DATA!$H$1+4,INDIRECT("SKUPINY!"&amp;SUBSTITUTE(ADDRESS(1,ROW()-2,4),"1","")&amp;"43"),IF(ROW()=DATA!$H$1+4,SUM(INDIRECT("H$3:H"&amp;DATA!$H$1+3)),""))</f>
        <v>0</v>
      </c>
      <c r="I13" s="36">
        <f ca="1">IF(ROW()&lt;DATA!$H$1+5,SUM($C13:$F13),"")</f>
        <v>665</v>
      </c>
      <c r="J13" s="36">
        <f ca="1">IF(ROW()&lt;DATA!$H$1+5,SUM($C13:$G13),"")</f>
        <v>2264</v>
      </c>
      <c r="K13" s="36">
        <f ca="1">IF(ROW()&lt;DATA!$H$1+5,SUM($C13:$H13),"")</f>
        <v>2264</v>
      </c>
    </row>
    <row r="14" spans="1:11" x14ac:dyDescent="0.25">
      <c r="A14" s="33" t="s">
        <v>13</v>
      </c>
      <c r="B14" s="34" t="s">
        <v>184</v>
      </c>
      <c r="C14" s="35">
        <f ca="1">IF(ROW()&lt;DATA!$H$1+4,INDIRECT("SKUPINY!"&amp;SUBSTITUTE(ADDRESS(1,ROW()-2,4),"1","")&amp;"3"),IF(ROW()=DATA!$H$1+4,SUM(INDIRECT("C$3:C"&amp;DATA!$H$1+3)),""))</f>
        <v>10</v>
      </c>
      <c r="D14" s="35">
        <f ca="1">IF(ROW()&lt;DATA!$H$1+4,INDIRECT("SKUPINY!"&amp;SUBSTITUTE(ADDRESS(1,ROW()-2,4),"1","")&amp;"7"),IF(ROW()=DATA!$H$1+4,SUM(INDIRECT("D$3:D"&amp;DATA!$H$1+3)),""))</f>
        <v>30</v>
      </c>
      <c r="E14" s="35">
        <f ca="1">IF(ROW()&lt;DATA!$H$1+4,INDIRECT("SKUPINY!"&amp;SUBSTITUTE(ADDRESS(1,ROW()-2,4),"1","")&amp;"16"),IF(ROW()=DATA!$H$1+4,SUM(INDIRECT("E$3:E"&amp;DATA!$H$1+3)),""))</f>
        <v>69</v>
      </c>
      <c r="F14" s="35">
        <f ca="1">IF(ROW()&lt;DATA!$H$1+4,INDIRECT("SKUPINY!"&amp;SUBSTITUTE(ADDRESS(1,ROW()-2,4),"1","")&amp;"21"),IF(ROW()=DATA!$H$1+4,SUM(INDIRECT("F$3:F"&amp;DATA!$H$1+3)),""))</f>
        <v>56</v>
      </c>
      <c r="G14" s="35">
        <f ca="1">IF(ROW()&lt;DATA!$H$1+4,INDIRECT("SKUPINY!"&amp;SUBSTITUTE(ADDRESS(1,ROW()-2,4),"1","")&amp;"24"),IF(ROW()=DATA!$H$1+4,SUM(INDIRECT("G$3:G"&amp;DATA!$H$1+3)),""))</f>
        <v>269</v>
      </c>
      <c r="H14" s="35">
        <f ca="1">IF(ROW()&lt;DATA!$H$1+4,INDIRECT("SKUPINY!"&amp;SUBSTITUTE(ADDRESS(1,ROW()-2,4),"1","")&amp;"43"),IF(ROW()=DATA!$H$1+4,SUM(INDIRECT("H$3:H"&amp;DATA!$H$1+3)),""))</f>
        <v>0</v>
      </c>
      <c r="I14" s="36">
        <f ca="1">IF(ROW()&lt;DATA!$H$1+5,SUM($C14:$F14),"")</f>
        <v>165</v>
      </c>
      <c r="J14" s="36">
        <f ca="1">IF(ROW()&lt;DATA!$H$1+5,SUM($C14:$G14),"")</f>
        <v>434</v>
      </c>
      <c r="K14" s="36">
        <f ca="1">IF(ROW()&lt;DATA!$H$1+5,SUM($C14:$H14),"")</f>
        <v>434</v>
      </c>
    </row>
    <row r="15" spans="1:11" x14ac:dyDescent="0.25">
      <c r="A15" s="33" t="s">
        <v>14</v>
      </c>
      <c r="B15" s="34" t="s">
        <v>162</v>
      </c>
      <c r="C15" s="35">
        <f ca="1">IF(ROW()&lt;DATA!$H$1+4,INDIRECT("SKUPINY!"&amp;SUBSTITUTE(ADDRESS(1,ROW()-2,4),"1","")&amp;"3"),IF(ROW()=DATA!$H$1+4,SUM(INDIRECT("C$3:C"&amp;DATA!$H$1+3)),""))</f>
        <v>55</v>
      </c>
      <c r="D15" s="35">
        <f ca="1">IF(ROW()&lt;DATA!$H$1+4,INDIRECT("SKUPINY!"&amp;SUBSTITUTE(ADDRESS(1,ROW()-2,4),"1","")&amp;"7"),IF(ROW()=DATA!$H$1+4,SUM(INDIRECT("D$3:D"&amp;DATA!$H$1+3)),""))</f>
        <v>108</v>
      </c>
      <c r="E15" s="35">
        <f ca="1">IF(ROW()&lt;DATA!$H$1+4,INDIRECT("SKUPINY!"&amp;SUBSTITUTE(ADDRESS(1,ROW()-2,4),"1","")&amp;"16"),IF(ROW()=DATA!$H$1+4,SUM(INDIRECT("E$3:E"&amp;DATA!$H$1+3)),""))</f>
        <v>69</v>
      </c>
      <c r="F15" s="35">
        <f ca="1">IF(ROW()&lt;DATA!$H$1+4,INDIRECT("SKUPINY!"&amp;SUBSTITUTE(ADDRESS(1,ROW()-2,4),"1","")&amp;"21"),IF(ROW()=DATA!$H$1+4,SUM(INDIRECT("F$3:F"&amp;DATA!$H$1+3)),""))</f>
        <v>88</v>
      </c>
      <c r="G15" s="35">
        <f ca="1">IF(ROW()&lt;DATA!$H$1+4,INDIRECT("SKUPINY!"&amp;SUBSTITUTE(ADDRESS(1,ROW()-2,4),"1","")&amp;"24"),IF(ROW()=DATA!$H$1+4,SUM(INDIRECT("G$3:G"&amp;DATA!$H$1+3)),""))</f>
        <v>1933</v>
      </c>
      <c r="H15" s="35">
        <f ca="1">IF(ROW()&lt;DATA!$H$1+4,INDIRECT("SKUPINY!"&amp;SUBSTITUTE(ADDRESS(1,ROW()-2,4),"1","")&amp;"43"),IF(ROW()=DATA!$H$1+4,SUM(INDIRECT("H$3:H"&amp;DATA!$H$1+3)),""))</f>
        <v>0</v>
      </c>
      <c r="I15" s="36">
        <f ca="1">IF(ROW()&lt;DATA!$H$1+5,SUM($C15:$F15),"")</f>
        <v>320</v>
      </c>
      <c r="J15" s="36">
        <f ca="1">IF(ROW()&lt;DATA!$H$1+5,SUM($C15:$G15),"")</f>
        <v>2253</v>
      </c>
      <c r="K15" s="36">
        <f ca="1">IF(ROW()&lt;DATA!$H$1+5,SUM($C15:$H15),"")</f>
        <v>2253</v>
      </c>
    </row>
    <row r="16" spans="1:11" x14ac:dyDescent="0.25">
      <c r="A16" s="33" t="s">
        <v>15</v>
      </c>
      <c r="B16" s="34" t="s">
        <v>219</v>
      </c>
      <c r="C16" s="35">
        <f ca="1">IF(ROW()&lt;DATA!$H$1+4,INDIRECT("SKUPINY!"&amp;SUBSTITUTE(ADDRESS(1,ROW()-2,4),"1","")&amp;"3"),IF(ROW()=DATA!$H$1+4,SUM(INDIRECT("C$3:C"&amp;DATA!$H$1+3)),""))</f>
        <v>28</v>
      </c>
      <c r="D16" s="35">
        <f ca="1">IF(ROW()&lt;DATA!$H$1+4,INDIRECT("SKUPINY!"&amp;SUBSTITUTE(ADDRESS(1,ROW()-2,4),"1","")&amp;"7"),IF(ROW()=DATA!$H$1+4,SUM(INDIRECT("D$3:D"&amp;DATA!$H$1+3)),""))</f>
        <v>126</v>
      </c>
      <c r="E16" s="35">
        <f ca="1">IF(ROW()&lt;DATA!$H$1+4,INDIRECT("SKUPINY!"&amp;SUBSTITUTE(ADDRESS(1,ROW()-2,4),"1","")&amp;"16"),IF(ROW()=DATA!$H$1+4,SUM(INDIRECT("E$3:E"&amp;DATA!$H$1+3)),""))</f>
        <v>224</v>
      </c>
      <c r="F16" s="35">
        <f ca="1">IF(ROW()&lt;DATA!$H$1+4,INDIRECT("SKUPINY!"&amp;SUBSTITUTE(ADDRESS(1,ROW()-2,4),"1","")&amp;"21"),IF(ROW()=DATA!$H$1+4,SUM(INDIRECT("F$3:F"&amp;DATA!$H$1+3)),""))</f>
        <v>220</v>
      </c>
      <c r="G16" s="35">
        <f ca="1">IF(ROW()&lt;DATA!$H$1+4,INDIRECT("SKUPINY!"&amp;SUBSTITUTE(ADDRESS(1,ROW()-2,4),"1","")&amp;"24"),IF(ROW()=DATA!$H$1+4,SUM(INDIRECT("G$3:G"&amp;DATA!$H$1+3)),""))</f>
        <v>1187</v>
      </c>
      <c r="H16" s="35">
        <f ca="1">IF(ROW()&lt;DATA!$H$1+4,INDIRECT("SKUPINY!"&amp;SUBSTITUTE(ADDRESS(1,ROW()-2,4),"1","")&amp;"43"),IF(ROW()=DATA!$H$1+4,SUM(INDIRECT("H$3:H"&amp;DATA!$H$1+3)),""))</f>
        <v>0</v>
      </c>
      <c r="I16" s="36">
        <f ca="1">IF(ROW()&lt;DATA!$H$1+5,SUM($C16:$F16),"")</f>
        <v>598</v>
      </c>
      <c r="J16" s="36">
        <f ca="1">IF(ROW()&lt;DATA!$H$1+5,SUM($C16:$G16),"")</f>
        <v>1785</v>
      </c>
      <c r="K16" s="36">
        <f ca="1">IF(ROW()&lt;DATA!$H$1+5,SUM($C16:$H16),"")</f>
        <v>1785</v>
      </c>
    </row>
    <row r="17" spans="1:11" x14ac:dyDescent="0.25">
      <c r="A17" s="33" t="s">
        <v>16</v>
      </c>
      <c r="B17" s="34" t="s">
        <v>165</v>
      </c>
      <c r="C17" s="35">
        <f ca="1">IF(ROW()&lt;DATA!$H$1+4,INDIRECT("SKUPINY!"&amp;SUBSTITUTE(ADDRESS(1,ROW()-2,4),"1","")&amp;"3"),IF(ROW()=DATA!$H$1+4,SUM(INDIRECT("C$3:C"&amp;DATA!$H$1+3)),""))</f>
        <v>17</v>
      </c>
      <c r="D17" s="35">
        <f ca="1">IF(ROW()&lt;DATA!$H$1+4,INDIRECT("SKUPINY!"&amp;SUBSTITUTE(ADDRESS(1,ROW()-2,4),"1","")&amp;"7"),IF(ROW()=DATA!$H$1+4,SUM(INDIRECT("D$3:D"&amp;DATA!$H$1+3)),""))</f>
        <v>38</v>
      </c>
      <c r="E17" s="35">
        <f ca="1">IF(ROW()&lt;DATA!$H$1+4,INDIRECT("SKUPINY!"&amp;SUBSTITUTE(ADDRESS(1,ROW()-2,4),"1","")&amp;"16"),IF(ROW()=DATA!$H$1+4,SUM(INDIRECT("E$3:E"&amp;DATA!$H$1+3)),""))</f>
        <v>178</v>
      </c>
      <c r="F17" s="35">
        <f ca="1">IF(ROW()&lt;DATA!$H$1+4,INDIRECT("SKUPINY!"&amp;SUBSTITUTE(ADDRESS(1,ROW()-2,4),"1","")&amp;"21"),IF(ROW()=DATA!$H$1+4,SUM(INDIRECT("F$3:F"&amp;DATA!$H$1+3)),""))</f>
        <v>96</v>
      </c>
      <c r="G17" s="35">
        <f ca="1">IF(ROW()&lt;DATA!$H$1+4,INDIRECT("SKUPINY!"&amp;SUBSTITUTE(ADDRESS(1,ROW()-2,4),"1","")&amp;"24"),IF(ROW()=DATA!$H$1+4,SUM(INDIRECT("G$3:G"&amp;DATA!$H$1+3)),""))</f>
        <v>313</v>
      </c>
      <c r="H17" s="35">
        <f ca="1">IF(ROW()&lt;DATA!$H$1+4,INDIRECT("SKUPINY!"&amp;SUBSTITUTE(ADDRESS(1,ROW()-2,4),"1","")&amp;"43"),IF(ROW()=DATA!$H$1+4,SUM(INDIRECT("H$3:H"&amp;DATA!$H$1+3)),""))</f>
        <v>0</v>
      </c>
      <c r="I17" s="36">
        <f ca="1">IF(ROW()&lt;DATA!$H$1+5,SUM($C17:$F17),"")</f>
        <v>329</v>
      </c>
      <c r="J17" s="36">
        <f ca="1">IF(ROW()&lt;DATA!$H$1+5,SUM($C17:$G17),"")</f>
        <v>642</v>
      </c>
      <c r="K17" s="36">
        <f ca="1">IF(ROW()&lt;DATA!$H$1+5,SUM($C17:$H17),"")</f>
        <v>642</v>
      </c>
    </row>
    <row r="18" spans="1:11" x14ac:dyDescent="0.25">
      <c r="A18" s="33" t="s">
        <v>17</v>
      </c>
      <c r="B18" s="34" t="s">
        <v>196</v>
      </c>
      <c r="C18" s="35">
        <f ca="1">IF(ROW()&lt;DATA!$H$1+4,INDIRECT("SKUPINY!"&amp;SUBSTITUTE(ADDRESS(1,ROW()-2,4),"1","")&amp;"3"),IF(ROW()=DATA!$H$1+4,SUM(INDIRECT("C$3:C"&amp;DATA!$H$1+3)),""))</f>
        <v>5</v>
      </c>
      <c r="D18" s="35">
        <f ca="1">IF(ROW()&lt;DATA!$H$1+4,INDIRECT("SKUPINY!"&amp;SUBSTITUTE(ADDRESS(1,ROW()-2,4),"1","")&amp;"7"),IF(ROW()=DATA!$H$1+4,SUM(INDIRECT("D$3:D"&amp;DATA!$H$1+3)),""))</f>
        <v>10</v>
      </c>
      <c r="E18" s="35">
        <f ca="1">IF(ROW()&lt;DATA!$H$1+4,INDIRECT("SKUPINY!"&amp;SUBSTITUTE(ADDRESS(1,ROW()-2,4),"1","")&amp;"16"),IF(ROW()=DATA!$H$1+4,SUM(INDIRECT("E$3:E"&amp;DATA!$H$1+3)),""))</f>
        <v>1</v>
      </c>
      <c r="F18" s="35">
        <f ca="1">IF(ROW()&lt;DATA!$H$1+4,INDIRECT("SKUPINY!"&amp;SUBSTITUTE(ADDRESS(1,ROW()-2,4),"1","")&amp;"21"),IF(ROW()=DATA!$H$1+4,SUM(INDIRECT("F$3:F"&amp;DATA!$H$1+3)),""))</f>
        <v>2</v>
      </c>
      <c r="G18" s="35">
        <f ca="1">IF(ROW()&lt;DATA!$H$1+4,INDIRECT("SKUPINY!"&amp;SUBSTITUTE(ADDRESS(1,ROW()-2,4),"1","")&amp;"24"),IF(ROW()=DATA!$H$1+4,SUM(INDIRECT("G$3:G"&amp;DATA!$H$1+3)),""))</f>
        <v>84</v>
      </c>
      <c r="H18" s="35">
        <f ca="1">IF(ROW()&lt;DATA!$H$1+4,INDIRECT("SKUPINY!"&amp;SUBSTITUTE(ADDRESS(1,ROW()-2,4),"1","")&amp;"43"),IF(ROW()=DATA!$H$1+4,SUM(INDIRECT("H$3:H"&amp;DATA!$H$1+3)),""))</f>
        <v>0</v>
      </c>
      <c r="I18" s="36">
        <f ca="1">IF(ROW()&lt;DATA!$H$1+5,SUM($C18:$F18),"")</f>
        <v>18</v>
      </c>
      <c r="J18" s="36">
        <f ca="1">IF(ROW()&lt;DATA!$H$1+5,SUM($C18:$G18),"")</f>
        <v>102</v>
      </c>
      <c r="K18" s="36">
        <f ca="1">IF(ROW()&lt;DATA!$H$1+5,SUM($C18:$H18),"")</f>
        <v>102</v>
      </c>
    </row>
    <row r="19" spans="1:11" x14ac:dyDescent="0.25">
      <c r="A19" s="33" t="s">
        <v>18</v>
      </c>
      <c r="B19" s="34" t="s">
        <v>167</v>
      </c>
      <c r="C19" s="35">
        <f ca="1">IF(ROW()&lt;DATA!$H$1+4,INDIRECT("SKUPINY!"&amp;SUBSTITUTE(ADDRESS(1,ROW()-2,4),"1","")&amp;"3"),IF(ROW()=DATA!$H$1+4,SUM(INDIRECT("C$3:C"&amp;DATA!$H$1+3)),""))</f>
        <v>2</v>
      </c>
      <c r="D19" s="35">
        <f ca="1">IF(ROW()&lt;DATA!$H$1+4,INDIRECT("SKUPINY!"&amp;SUBSTITUTE(ADDRESS(1,ROW()-2,4),"1","")&amp;"7"),IF(ROW()=DATA!$H$1+4,SUM(INDIRECT("D$3:D"&amp;DATA!$H$1+3)),""))</f>
        <v>17</v>
      </c>
      <c r="E19" s="35">
        <f ca="1">IF(ROW()&lt;DATA!$H$1+4,INDIRECT("SKUPINY!"&amp;SUBSTITUTE(ADDRESS(1,ROW()-2,4),"1","")&amp;"16"),IF(ROW()=DATA!$H$1+4,SUM(INDIRECT("E$3:E"&amp;DATA!$H$1+3)),""))</f>
        <v>2</v>
      </c>
      <c r="F19" s="35">
        <f ca="1">IF(ROW()&lt;DATA!$H$1+4,INDIRECT("SKUPINY!"&amp;SUBSTITUTE(ADDRESS(1,ROW()-2,4),"1","")&amp;"21"),IF(ROW()=DATA!$H$1+4,SUM(INDIRECT("F$3:F"&amp;DATA!$H$1+3)),""))</f>
        <v>0</v>
      </c>
      <c r="G19" s="35">
        <f ca="1">IF(ROW()&lt;DATA!$H$1+4,INDIRECT("SKUPINY!"&amp;SUBSTITUTE(ADDRESS(1,ROW()-2,4),"1","")&amp;"24"),IF(ROW()=DATA!$H$1+4,SUM(INDIRECT("G$3:G"&amp;DATA!$H$1+3)),""))</f>
        <v>59</v>
      </c>
      <c r="H19" s="35">
        <f ca="1">IF(ROW()&lt;DATA!$H$1+4,INDIRECT("SKUPINY!"&amp;SUBSTITUTE(ADDRESS(1,ROW()-2,4),"1","")&amp;"43"),IF(ROW()=DATA!$H$1+4,SUM(INDIRECT("H$3:H"&amp;DATA!$H$1+3)),""))</f>
        <v>0</v>
      </c>
      <c r="I19" s="36">
        <f ca="1">IF(ROW()&lt;DATA!$H$1+5,SUM($C19:$F19),"")</f>
        <v>21</v>
      </c>
      <c r="J19" s="36">
        <f ca="1">IF(ROW()&lt;DATA!$H$1+5,SUM($C19:$G19),"")</f>
        <v>80</v>
      </c>
      <c r="K19" s="36">
        <f ca="1">IF(ROW()&lt;DATA!$H$1+5,SUM($C19:$H19),"")</f>
        <v>80</v>
      </c>
    </row>
    <row r="20" spans="1:11" x14ac:dyDescent="0.25">
      <c r="A20" s="33" t="s">
        <v>19</v>
      </c>
      <c r="B20" s="34" t="s">
        <v>161</v>
      </c>
      <c r="C20" s="35">
        <f ca="1">IF(ROW()&lt;DATA!$H$1+4,INDIRECT("SKUPINY!"&amp;SUBSTITUTE(ADDRESS(1,ROW()-2,4),"1","")&amp;"3"),IF(ROW()=DATA!$H$1+4,SUM(INDIRECT("C$3:C"&amp;DATA!$H$1+3)),""))</f>
        <v>4</v>
      </c>
      <c r="D20" s="35">
        <f ca="1">IF(ROW()&lt;DATA!$H$1+4,INDIRECT("SKUPINY!"&amp;SUBSTITUTE(ADDRESS(1,ROW()-2,4),"1","")&amp;"7"),IF(ROW()=DATA!$H$1+4,SUM(INDIRECT("D$3:D"&amp;DATA!$H$1+3)),""))</f>
        <v>10</v>
      </c>
      <c r="E20" s="35">
        <f ca="1">IF(ROW()&lt;DATA!$H$1+4,INDIRECT("SKUPINY!"&amp;SUBSTITUTE(ADDRESS(1,ROW()-2,4),"1","")&amp;"16"),IF(ROW()=DATA!$H$1+4,SUM(INDIRECT("E$3:E"&amp;DATA!$H$1+3)),""))</f>
        <v>0</v>
      </c>
      <c r="F20" s="35">
        <f ca="1">IF(ROW()&lt;DATA!$H$1+4,INDIRECT("SKUPINY!"&amp;SUBSTITUTE(ADDRESS(1,ROW()-2,4),"1","")&amp;"21"),IF(ROW()=DATA!$H$1+4,SUM(INDIRECT("F$3:F"&amp;DATA!$H$1+3)),""))</f>
        <v>2</v>
      </c>
      <c r="G20" s="35">
        <f ca="1">IF(ROW()&lt;DATA!$H$1+4,INDIRECT("SKUPINY!"&amp;SUBSTITUTE(ADDRESS(1,ROW()-2,4),"1","")&amp;"24"),IF(ROW()=DATA!$H$1+4,SUM(INDIRECT("G$3:G"&amp;DATA!$H$1+3)),""))</f>
        <v>101</v>
      </c>
      <c r="H20" s="35">
        <f ca="1">IF(ROW()&lt;DATA!$H$1+4,INDIRECT("SKUPINY!"&amp;SUBSTITUTE(ADDRESS(1,ROW()-2,4),"1","")&amp;"43"),IF(ROW()=DATA!$H$1+4,SUM(INDIRECT("H$3:H"&amp;DATA!$H$1+3)),""))</f>
        <v>0</v>
      </c>
      <c r="I20" s="36">
        <f ca="1">IF(ROW()&lt;DATA!$H$1+5,SUM($C20:$F20),"")</f>
        <v>16</v>
      </c>
      <c r="J20" s="36">
        <f ca="1">IF(ROW()&lt;DATA!$H$1+5,SUM($C20:$G20),"")</f>
        <v>117</v>
      </c>
      <c r="K20" s="36">
        <f ca="1">IF(ROW()&lt;DATA!$H$1+5,SUM($C20:$H20),"")</f>
        <v>117</v>
      </c>
    </row>
    <row r="21" spans="1:11" x14ac:dyDescent="0.25">
      <c r="A21" s="33" t="s">
        <v>20</v>
      </c>
      <c r="B21" s="34" t="s">
        <v>180</v>
      </c>
      <c r="C21" s="35">
        <f ca="1">IF(ROW()&lt;DATA!$H$1+4,INDIRECT("SKUPINY!"&amp;SUBSTITUTE(ADDRESS(1,ROW()-2,4),"1","")&amp;"3"),IF(ROW()=DATA!$H$1+4,SUM(INDIRECT("C$3:C"&amp;DATA!$H$1+3)),""))</f>
        <v>25</v>
      </c>
      <c r="D21" s="35">
        <f ca="1">IF(ROW()&lt;DATA!$H$1+4,INDIRECT("SKUPINY!"&amp;SUBSTITUTE(ADDRESS(1,ROW()-2,4),"1","")&amp;"7"),IF(ROW()=DATA!$H$1+4,SUM(INDIRECT("D$3:D"&amp;DATA!$H$1+3)),""))</f>
        <v>78</v>
      </c>
      <c r="E21" s="35">
        <f ca="1">IF(ROW()&lt;DATA!$H$1+4,INDIRECT("SKUPINY!"&amp;SUBSTITUTE(ADDRESS(1,ROW()-2,4),"1","")&amp;"16"),IF(ROW()=DATA!$H$1+4,SUM(INDIRECT("E$3:E"&amp;DATA!$H$1+3)),""))</f>
        <v>20</v>
      </c>
      <c r="F21" s="35">
        <f ca="1">IF(ROW()&lt;DATA!$H$1+4,INDIRECT("SKUPINY!"&amp;SUBSTITUTE(ADDRESS(1,ROW()-2,4),"1","")&amp;"21"),IF(ROW()=DATA!$H$1+4,SUM(INDIRECT("F$3:F"&amp;DATA!$H$1+3)),""))</f>
        <v>64</v>
      </c>
      <c r="G21" s="35">
        <f ca="1">IF(ROW()&lt;DATA!$H$1+4,INDIRECT("SKUPINY!"&amp;SUBSTITUTE(ADDRESS(1,ROW()-2,4),"1","")&amp;"24"),IF(ROW()=DATA!$H$1+4,SUM(INDIRECT("G$3:G"&amp;DATA!$H$1+3)),""))</f>
        <v>540</v>
      </c>
      <c r="H21" s="35">
        <f ca="1">IF(ROW()&lt;DATA!$H$1+4,INDIRECT("SKUPINY!"&amp;SUBSTITUTE(ADDRESS(1,ROW()-2,4),"1","")&amp;"43"),IF(ROW()=DATA!$H$1+4,SUM(INDIRECT("H$3:H"&amp;DATA!$H$1+3)),""))</f>
        <v>0</v>
      </c>
      <c r="I21" s="36">
        <f ca="1">IF(ROW()&lt;DATA!$H$1+5,SUM($C21:$F21),"")</f>
        <v>187</v>
      </c>
      <c r="J21" s="36">
        <f ca="1">IF(ROW()&lt;DATA!$H$1+5,SUM($C21:$G21),"")</f>
        <v>727</v>
      </c>
      <c r="K21" s="36">
        <f ca="1">IF(ROW()&lt;DATA!$H$1+5,SUM($C21:$H21),"")</f>
        <v>727</v>
      </c>
    </row>
    <row r="22" spans="1:11" x14ac:dyDescent="0.25">
      <c r="A22" s="33" t="s">
        <v>21</v>
      </c>
      <c r="B22" s="34" t="s">
        <v>173</v>
      </c>
      <c r="C22" s="35">
        <f ca="1">IF(ROW()&lt;DATA!$H$1+4,INDIRECT("SKUPINY!"&amp;SUBSTITUTE(ADDRESS(1,ROW()-2,4),"1","")&amp;"3"),IF(ROW()=DATA!$H$1+4,SUM(INDIRECT("C$3:C"&amp;DATA!$H$1+3)),""))</f>
        <v>10</v>
      </c>
      <c r="D22" s="35">
        <f ca="1">IF(ROW()&lt;DATA!$H$1+4,INDIRECT("SKUPINY!"&amp;SUBSTITUTE(ADDRESS(1,ROW()-2,4),"1","")&amp;"7"),IF(ROW()=DATA!$H$1+4,SUM(INDIRECT("D$3:D"&amp;DATA!$H$1+3)),""))</f>
        <v>43</v>
      </c>
      <c r="E22" s="35">
        <f ca="1">IF(ROW()&lt;DATA!$H$1+4,INDIRECT("SKUPINY!"&amp;SUBSTITUTE(ADDRESS(1,ROW()-2,4),"1","")&amp;"16"),IF(ROW()=DATA!$H$1+4,SUM(INDIRECT("E$3:E"&amp;DATA!$H$1+3)),""))</f>
        <v>46</v>
      </c>
      <c r="F22" s="35">
        <f ca="1">IF(ROW()&lt;DATA!$H$1+4,INDIRECT("SKUPINY!"&amp;SUBSTITUTE(ADDRESS(1,ROW()-2,4),"1","")&amp;"21"),IF(ROW()=DATA!$H$1+4,SUM(INDIRECT("F$3:F"&amp;DATA!$H$1+3)),""))</f>
        <v>54</v>
      </c>
      <c r="G22" s="35">
        <f ca="1">IF(ROW()&lt;DATA!$H$1+4,INDIRECT("SKUPINY!"&amp;SUBSTITUTE(ADDRESS(1,ROW()-2,4),"1","")&amp;"24"),IF(ROW()=DATA!$H$1+4,SUM(INDIRECT("G$3:G"&amp;DATA!$H$1+3)),""))</f>
        <v>323</v>
      </c>
      <c r="H22" s="35">
        <f ca="1">IF(ROW()&lt;DATA!$H$1+4,INDIRECT("SKUPINY!"&amp;SUBSTITUTE(ADDRESS(1,ROW()-2,4),"1","")&amp;"43"),IF(ROW()=DATA!$H$1+4,SUM(INDIRECT("H$3:H"&amp;DATA!$H$1+3)),""))</f>
        <v>0</v>
      </c>
      <c r="I22" s="36">
        <f ca="1">IF(ROW()&lt;DATA!$H$1+5,SUM($C22:$F22),"")</f>
        <v>153</v>
      </c>
      <c r="J22" s="36">
        <f ca="1">IF(ROW()&lt;DATA!$H$1+5,SUM($C22:$G22),"")</f>
        <v>476</v>
      </c>
      <c r="K22" s="36">
        <f ca="1">IF(ROW()&lt;DATA!$H$1+5,SUM($C22:$H22),"")</f>
        <v>476</v>
      </c>
    </row>
    <row r="23" spans="1:11" x14ac:dyDescent="0.25">
      <c r="A23" s="33" t="s">
        <v>22</v>
      </c>
      <c r="B23" s="34" t="s">
        <v>171</v>
      </c>
      <c r="C23" s="35">
        <f ca="1">IF(ROW()&lt;DATA!$H$1+4,INDIRECT("SKUPINY!"&amp;SUBSTITUTE(ADDRESS(1,ROW()-2,4),"1","")&amp;"3"),IF(ROW()=DATA!$H$1+4,SUM(INDIRECT("C$3:C"&amp;DATA!$H$1+3)),""))</f>
        <v>22</v>
      </c>
      <c r="D23" s="35">
        <f ca="1">IF(ROW()&lt;DATA!$H$1+4,INDIRECT("SKUPINY!"&amp;SUBSTITUTE(ADDRESS(1,ROW()-2,4),"1","")&amp;"7"),IF(ROW()=DATA!$H$1+4,SUM(INDIRECT("D$3:D"&amp;DATA!$H$1+3)),""))</f>
        <v>139</v>
      </c>
      <c r="E23" s="35">
        <f ca="1">IF(ROW()&lt;DATA!$H$1+4,INDIRECT("SKUPINY!"&amp;SUBSTITUTE(ADDRESS(1,ROW()-2,4),"1","")&amp;"16"),IF(ROW()=DATA!$H$1+4,SUM(INDIRECT("E$3:E"&amp;DATA!$H$1+3)),""))</f>
        <v>603</v>
      </c>
      <c r="F23" s="35">
        <f ca="1">IF(ROW()&lt;DATA!$H$1+4,INDIRECT("SKUPINY!"&amp;SUBSTITUTE(ADDRESS(1,ROW()-2,4),"1","")&amp;"21"),IF(ROW()=DATA!$H$1+4,SUM(INDIRECT("F$3:F"&amp;DATA!$H$1+3)),""))</f>
        <v>243</v>
      </c>
      <c r="G23" s="35">
        <f ca="1">IF(ROW()&lt;DATA!$H$1+4,INDIRECT("SKUPINY!"&amp;SUBSTITUTE(ADDRESS(1,ROW()-2,4),"1","")&amp;"24"),IF(ROW()=DATA!$H$1+4,SUM(INDIRECT("G$3:G"&amp;DATA!$H$1+3)),""))</f>
        <v>2113</v>
      </c>
      <c r="H23" s="35">
        <f ca="1">IF(ROW()&lt;DATA!$H$1+4,INDIRECT("SKUPINY!"&amp;SUBSTITUTE(ADDRESS(1,ROW()-2,4),"1","")&amp;"43"),IF(ROW()=DATA!$H$1+4,SUM(INDIRECT("H$3:H"&amp;DATA!$H$1+3)),""))</f>
        <v>0</v>
      </c>
      <c r="I23" s="36">
        <f ca="1">IF(ROW()&lt;DATA!$H$1+5,SUM($C23:$F23),"")</f>
        <v>1007</v>
      </c>
      <c r="J23" s="36">
        <f ca="1">IF(ROW()&lt;DATA!$H$1+5,SUM($C23:$G23),"")</f>
        <v>3120</v>
      </c>
      <c r="K23" s="36">
        <f ca="1">IF(ROW()&lt;DATA!$H$1+5,SUM($C23:$H23),"")</f>
        <v>3120</v>
      </c>
    </row>
    <row r="24" spans="1:11" x14ac:dyDescent="0.25">
      <c r="A24" s="33" t="s">
        <v>23</v>
      </c>
      <c r="B24" s="34" t="s">
        <v>154</v>
      </c>
      <c r="C24" s="35">
        <f ca="1">IF(ROW()&lt;DATA!$H$1+4,INDIRECT("SKUPINY!"&amp;SUBSTITUTE(ADDRESS(1,ROW()-2,4),"1","")&amp;"3"),IF(ROW()=DATA!$H$1+4,SUM(INDIRECT("C$3:C"&amp;DATA!$H$1+3)),""))</f>
        <v>1</v>
      </c>
      <c r="D24" s="35">
        <f ca="1">IF(ROW()&lt;DATA!$H$1+4,INDIRECT("SKUPINY!"&amp;SUBSTITUTE(ADDRESS(1,ROW()-2,4),"1","")&amp;"7"),IF(ROW()=DATA!$H$1+4,SUM(INDIRECT("D$3:D"&amp;DATA!$H$1+3)),""))</f>
        <v>3</v>
      </c>
      <c r="E24" s="35">
        <f ca="1">IF(ROW()&lt;DATA!$H$1+4,INDIRECT("SKUPINY!"&amp;SUBSTITUTE(ADDRESS(1,ROW()-2,4),"1","")&amp;"16"),IF(ROW()=DATA!$H$1+4,SUM(INDIRECT("E$3:E"&amp;DATA!$H$1+3)),""))</f>
        <v>0</v>
      </c>
      <c r="F24" s="35">
        <f ca="1">IF(ROW()&lt;DATA!$H$1+4,INDIRECT("SKUPINY!"&amp;SUBSTITUTE(ADDRESS(1,ROW()-2,4),"1","")&amp;"21"),IF(ROW()=DATA!$H$1+4,SUM(INDIRECT("F$3:F"&amp;DATA!$H$1+3)),""))</f>
        <v>4</v>
      </c>
      <c r="G24" s="35">
        <f ca="1">IF(ROW()&lt;DATA!$H$1+4,INDIRECT("SKUPINY!"&amp;SUBSTITUTE(ADDRESS(1,ROW()-2,4),"1","")&amp;"24"),IF(ROW()=DATA!$H$1+4,SUM(INDIRECT("G$3:G"&amp;DATA!$H$1+3)),""))</f>
        <v>80</v>
      </c>
      <c r="H24" s="35">
        <f ca="1">IF(ROW()&lt;DATA!$H$1+4,INDIRECT("SKUPINY!"&amp;SUBSTITUTE(ADDRESS(1,ROW()-2,4),"1","")&amp;"43"),IF(ROW()=DATA!$H$1+4,SUM(INDIRECT("H$3:H"&amp;DATA!$H$1+3)),""))</f>
        <v>0</v>
      </c>
      <c r="I24" s="36">
        <f ca="1">IF(ROW()&lt;DATA!$H$1+5,SUM($C24:$F24),"")</f>
        <v>8</v>
      </c>
      <c r="J24" s="36">
        <f ca="1">IF(ROW()&lt;DATA!$H$1+5,SUM($C24:$G24),"")</f>
        <v>88</v>
      </c>
      <c r="K24" s="36">
        <f ca="1">IF(ROW()&lt;DATA!$H$1+5,SUM($C24:$H24),"")</f>
        <v>88</v>
      </c>
    </row>
    <row r="25" spans="1:11" x14ac:dyDescent="0.25">
      <c r="A25" s="33" t="s">
        <v>24</v>
      </c>
      <c r="B25" s="34" t="s">
        <v>182</v>
      </c>
      <c r="C25" s="35">
        <f ca="1">IF(ROW()&lt;DATA!$H$1+4,INDIRECT("SKUPINY!"&amp;SUBSTITUTE(ADDRESS(1,ROW()-2,4),"1","")&amp;"3"),IF(ROW()=DATA!$H$1+4,SUM(INDIRECT("C$3:C"&amp;DATA!$H$1+3)),""))</f>
        <v>0</v>
      </c>
      <c r="D25" s="35">
        <f ca="1">IF(ROW()&lt;DATA!$H$1+4,INDIRECT("SKUPINY!"&amp;SUBSTITUTE(ADDRESS(1,ROW()-2,4),"1","")&amp;"7"),IF(ROW()=DATA!$H$1+4,SUM(INDIRECT("D$3:D"&amp;DATA!$H$1+3)),""))</f>
        <v>0</v>
      </c>
      <c r="E25" s="35">
        <f ca="1">IF(ROW()&lt;DATA!$H$1+4,INDIRECT("SKUPINY!"&amp;SUBSTITUTE(ADDRESS(1,ROW()-2,4),"1","")&amp;"16"),IF(ROW()=DATA!$H$1+4,SUM(INDIRECT("E$3:E"&amp;DATA!$H$1+3)),""))</f>
        <v>0</v>
      </c>
      <c r="F25" s="35">
        <f ca="1">IF(ROW()&lt;DATA!$H$1+4,INDIRECT("SKUPINY!"&amp;SUBSTITUTE(ADDRESS(1,ROW()-2,4),"1","")&amp;"21"),IF(ROW()=DATA!$H$1+4,SUM(INDIRECT("F$3:F"&amp;DATA!$H$1+3)),""))</f>
        <v>0</v>
      </c>
      <c r="G25" s="35">
        <f ca="1">IF(ROW()&lt;DATA!$H$1+4,INDIRECT("SKUPINY!"&amp;SUBSTITUTE(ADDRESS(1,ROW()-2,4),"1","")&amp;"24"),IF(ROW()=DATA!$H$1+4,SUM(INDIRECT("G$3:G"&amp;DATA!$H$1+3)),""))</f>
        <v>0</v>
      </c>
      <c r="H25" s="35">
        <f ca="1">IF(ROW()&lt;DATA!$H$1+4,INDIRECT("SKUPINY!"&amp;SUBSTITUTE(ADDRESS(1,ROW()-2,4),"1","")&amp;"43"),IF(ROW()=DATA!$H$1+4,SUM(INDIRECT("H$3:H"&amp;DATA!$H$1+3)),""))</f>
        <v>0</v>
      </c>
      <c r="I25" s="36">
        <f ca="1">IF(ROW()&lt;DATA!$H$1+5,SUM($C25:$F25),"")</f>
        <v>0</v>
      </c>
      <c r="J25" s="36">
        <f ca="1">IF(ROW()&lt;DATA!$H$1+5,SUM($C25:$G25),"")</f>
        <v>0</v>
      </c>
      <c r="K25" s="36">
        <f ca="1">IF(ROW()&lt;DATA!$H$1+5,SUM($C25:$H25),"")</f>
        <v>0</v>
      </c>
    </row>
    <row r="26" spans="1:11" x14ac:dyDescent="0.25">
      <c r="A26" s="33" t="s">
        <v>25</v>
      </c>
      <c r="B26" s="34" t="s">
        <v>160</v>
      </c>
      <c r="C26" s="35">
        <f ca="1">IF(ROW()&lt;DATA!$H$1+4,INDIRECT("SKUPINY!"&amp;SUBSTITUTE(ADDRESS(1,ROW()-2,4),"1","")&amp;"3"),IF(ROW()=DATA!$H$1+4,SUM(INDIRECT("C$3:C"&amp;DATA!$H$1+3)),""))</f>
        <v>0</v>
      </c>
      <c r="D26" s="35">
        <f ca="1">IF(ROW()&lt;DATA!$H$1+4,INDIRECT("SKUPINY!"&amp;SUBSTITUTE(ADDRESS(1,ROW()-2,4),"1","")&amp;"7"),IF(ROW()=DATA!$H$1+4,SUM(INDIRECT("D$3:D"&amp;DATA!$H$1+3)),""))</f>
        <v>1</v>
      </c>
      <c r="E26" s="35">
        <f ca="1">IF(ROW()&lt;DATA!$H$1+4,INDIRECT("SKUPINY!"&amp;SUBSTITUTE(ADDRESS(1,ROW()-2,4),"1","")&amp;"16"),IF(ROW()=DATA!$H$1+4,SUM(INDIRECT("E$3:E"&amp;DATA!$H$1+3)),""))</f>
        <v>0</v>
      </c>
      <c r="F26" s="35">
        <f ca="1">IF(ROW()&lt;DATA!$H$1+4,INDIRECT("SKUPINY!"&amp;SUBSTITUTE(ADDRESS(1,ROW()-2,4),"1","")&amp;"21"),IF(ROW()=DATA!$H$1+4,SUM(INDIRECT("F$3:F"&amp;DATA!$H$1+3)),""))</f>
        <v>0</v>
      </c>
      <c r="G26" s="35">
        <f ca="1">IF(ROW()&lt;DATA!$H$1+4,INDIRECT("SKUPINY!"&amp;SUBSTITUTE(ADDRESS(1,ROW()-2,4),"1","")&amp;"24"),IF(ROW()=DATA!$H$1+4,SUM(INDIRECT("G$3:G"&amp;DATA!$H$1+3)),""))</f>
        <v>3</v>
      </c>
      <c r="H26" s="35">
        <f ca="1">IF(ROW()&lt;DATA!$H$1+4,INDIRECT("SKUPINY!"&amp;SUBSTITUTE(ADDRESS(1,ROW()-2,4),"1","")&amp;"43"),IF(ROW()=DATA!$H$1+4,SUM(INDIRECT("H$3:H"&amp;DATA!$H$1+3)),""))</f>
        <v>0</v>
      </c>
      <c r="I26" s="36">
        <f ca="1">IF(ROW()&lt;DATA!$H$1+5,SUM($C26:$F26),"")</f>
        <v>1</v>
      </c>
      <c r="J26" s="36">
        <f ca="1">IF(ROW()&lt;DATA!$H$1+5,SUM($C26:$G26),"")</f>
        <v>4</v>
      </c>
      <c r="K26" s="36">
        <f ca="1">IF(ROW()&lt;DATA!$H$1+5,SUM($C26:$H26),"")</f>
        <v>4</v>
      </c>
    </row>
    <row r="27" spans="1:11" x14ac:dyDescent="0.25">
      <c r="A27" s="33" t="s">
        <v>26</v>
      </c>
      <c r="B27" s="34" t="s">
        <v>155</v>
      </c>
      <c r="C27" s="35">
        <f ca="1">IF(ROW()&lt;DATA!$H$1+4,INDIRECT("SKUPINY!"&amp;SUBSTITUTE(ADDRESS(1,ROW()-2,4),"1","")&amp;"3"),IF(ROW()=DATA!$H$1+4,SUM(INDIRECT("C$3:C"&amp;DATA!$H$1+3)),""))</f>
        <v>9</v>
      </c>
      <c r="D27" s="35">
        <f ca="1">IF(ROW()&lt;DATA!$H$1+4,INDIRECT("SKUPINY!"&amp;SUBSTITUTE(ADDRESS(1,ROW()-2,4),"1","")&amp;"7"),IF(ROW()=DATA!$H$1+4,SUM(INDIRECT("D$3:D"&amp;DATA!$H$1+3)),""))</f>
        <v>22</v>
      </c>
      <c r="E27" s="35">
        <f ca="1">IF(ROW()&lt;DATA!$H$1+4,INDIRECT("SKUPINY!"&amp;SUBSTITUTE(ADDRESS(1,ROW()-2,4),"1","")&amp;"16"),IF(ROW()=DATA!$H$1+4,SUM(INDIRECT("E$3:E"&amp;DATA!$H$1+3)),""))</f>
        <v>1</v>
      </c>
      <c r="F27" s="35">
        <f ca="1">IF(ROW()&lt;DATA!$H$1+4,INDIRECT("SKUPINY!"&amp;SUBSTITUTE(ADDRESS(1,ROW()-2,4),"1","")&amp;"21"),IF(ROW()=DATA!$H$1+4,SUM(INDIRECT("F$3:F"&amp;DATA!$H$1+3)),""))</f>
        <v>6</v>
      </c>
      <c r="G27" s="35">
        <f ca="1">IF(ROW()&lt;DATA!$H$1+4,INDIRECT("SKUPINY!"&amp;SUBSTITUTE(ADDRESS(1,ROW()-2,4),"1","")&amp;"24"),IF(ROW()=DATA!$H$1+4,SUM(INDIRECT("G$3:G"&amp;DATA!$H$1+3)),""))</f>
        <v>433</v>
      </c>
      <c r="H27" s="35">
        <f ca="1">IF(ROW()&lt;DATA!$H$1+4,INDIRECT("SKUPINY!"&amp;SUBSTITUTE(ADDRESS(1,ROW()-2,4),"1","")&amp;"43"),IF(ROW()=DATA!$H$1+4,SUM(INDIRECT("H$3:H"&amp;DATA!$H$1+3)),""))</f>
        <v>0</v>
      </c>
      <c r="I27" s="36">
        <f ca="1">IF(ROW()&lt;DATA!$H$1+5,SUM($C27:$F27),"")</f>
        <v>38</v>
      </c>
      <c r="J27" s="36">
        <f ca="1">IF(ROW()&lt;DATA!$H$1+5,SUM($C27:$G27),"")</f>
        <v>471</v>
      </c>
      <c r="K27" s="36">
        <f ca="1">IF(ROW()&lt;DATA!$H$1+5,SUM($C27:$H27),"")</f>
        <v>471</v>
      </c>
    </row>
    <row r="28" spans="1:11" x14ac:dyDescent="0.25">
      <c r="A28" s="33" t="s">
        <v>27</v>
      </c>
      <c r="B28" s="34" t="s">
        <v>185</v>
      </c>
      <c r="C28" s="35">
        <f ca="1">IF(ROW()&lt;DATA!$H$1+4,INDIRECT("SKUPINY!"&amp;SUBSTITUTE(ADDRESS(1,ROW()-2,4),"1","")&amp;"3"),IF(ROW()=DATA!$H$1+4,SUM(INDIRECT("C$3:C"&amp;DATA!$H$1+3)),""))</f>
        <v>12</v>
      </c>
      <c r="D28" s="35">
        <f ca="1">IF(ROW()&lt;DATA!$H$1+4,INDIRECT("SKUPINY!"&amp;SUBSTITUTE(ADDRESS(1,ROW()-2,4),"1","")&amp;"7"),IF(ROW()=DATA!$H$1+4,SUM(INDIRECT("D$3:D"&amp;DATA!$H$1+3)),""))</f>
        <v>18</v>
      </c>
      <c r="E28" s="35">
        <f ca="1">IF(ROW()&lt;DATA!$H$1+4,INDIRECT("SKUPINY!"&amp;SUBSTITUTE(ADDRESS(1,ROW()-2,4),"1","")&amp;"16"),IF(ROW()=DATA!$H$1+4,SUM(INDIRECT("E$3:E"&amp;DATA!$H$1+3)),""))</f>
        <v>5</v>
      </c>
      <c r="F28" s="35">
        <f ca="1">IF(ROW()&lt;DATA!$H$1+4,INDIRECT("SKUPINY!"&amp;SUBSTITUTE(ADDRESS(1,ROW()-2,4),"1","")&amp;"21"),IF(ROW()=DATA!$H$1+4,SUM(INDIRECT("F$3:F"&amp;DATA!$H$1+3)),""))</f>
        <v>18</v>
      </c>
      <c r="G28" s="35">
        <f ca="1">IF(ROW()&lt;DATA!$H$1+4,INDIRECT("SKUPINY!"&amp;SUBSTITUTE(ADDRESS(1,ROW()-2,4),"1","")&amp;"24"),IF(ROW()=DATA!$H$1+4,SUM(INDIRECT("G$3:G"&amp;DATA!$H$1+3)),""))</f>
        <v>220</v>
      </c>
      <c r="H28" s="35">
        <f ca="1">IF(ROW()&lt;DATA!$H$1+4,INDIRECT("SKUPINY!"&amp;SUBSTITUTE(ADDRESS(1,ROW()-2,4),"1","")&amp;"43"),IF(ROW()=DATA!$H$1+4,SUM(INDIRECT("H$3:H"&amp;DATA!$H$1+3)),""))</f>
        <v>0</v>
      </c>
      <c r="I28" s="36">
        <f ca="1">IF(ROW()&lt;DATA!$H$1+5,SUM($C28:$F28),"")</f>
        <v>53</v>
      </c>
      <c r="J28" s="36">
        <f ca="1">IF(ROW()&lt;DATA!$H$1+5,SUM($C28:$G28),"")</f>
        <v>273</v>
      </c>
      <c r="K28" s="36">
        <f ca="1">IF(ROW()&lt;DATA!$H$1+5,SUM($C28:$H28),"")</f>
        <v>273</v>
      </c>
    </row>
    <row r="29" spans="1:11" x14ac:dyDescent="0.25">
      <c r="A29" s="33" t="s">
        <v>28</v>
      </c>
      <c r="B29" s="34" t="s">
        <v>188</v>
      </c>
      <c r="C29" s="35">
        <f ca="1">IF(ROW()&lt;DATA!$H$1+4,INDIRECT("SKUPINY!"&amp;SUBSTITUTE(ADDRESS(1,ROW()-2,4),"1","")&amp;"3"),IF(ROW()=DATA!$H$1+4,SUM(INDIRECT("C$3:C"&amp;DATA!$H$1+3)),""))</f>
        <v>16</v>
      </c>
      <c r="D29" s="35">
        <f ca="1">IF(ROW()&lt;DATA!$H$1+4,INDIRECT("SKUPINY!"&amp;SUBSTITUTE(ADDRESS(1,ROW()-2,4),"1","")&amp;"7"),IF(ROW()=DATA!$H$1+4,SUM(INDIRECT("D$3:D"&amp;DATA!$H$1+3)),""))</f>
        <v>15</v>
      </c>
      <c r="E29" s="35">
        <f ca="1">IF(ROW()&lt;DATA!$H$1+4,INDIRECT("SKUPINY!"&amp;SUBSTITUTE(ADDRESS(1,ROW()-2,4),"1","")&amp;"16"),IF(ROW()=DATA!$H$1+4,SUM(INDIRECT("E$3:E"&amp;DATA!$H$1+3)),""))</f>
        <v>5</v>
      </c>
      <c r="F29" s="35">
        <f ca="1">IF(ROW()&lt;DATA!$H$1+4,INDIRECT("SKUPINY!"&amp;SUBSTITUTE(ADDRESS(1,ROW()-2,4),"1","")&amp;"21"),IF(ROW()=DATA!$H$1+4,SUM(INDIRECT("F$3:F"&amp;DATA!$H$1+3)),""))</f>
        <v>88</v>
      </c>
      <c r="G29" s="35">
        <f ca="1">IF(ROW()&lt;DATA!$H$1+4,INDIRECT("SKUPINY!"&amp;SUBSTITUTE(ADDRESS(1,ROW()-2,4),"1","")&amp;"24"),IF(ROW()=DATA!$H$1+4,SUM(INDIRECT("G$3:G"&amp;DATA!$H$1+3)),""))</f>
        <v>119</v>
      </c>
      <c r="H29" s="35">
        <f ca="1">IF(ROW()&lt;DATA!$H$1+4,INDIRECT("SKUPINY!"&amp;SUBSTITUTE(ADDRESS(1,ROW()-2,4),"1","")&amp;"43"),IF(ROW()=DATA!$H$1+4,SUM(INDIRECT("H$3:H"&amp;DATA!$H$1+3)),""))</f>
        <v>0</v>
      </c>
      <c r="I29" s="36">
        <f ca="1">IF(ROW()&lt;DATA!$H$1+5,SUM($C29:$F29),"")</f>
        <v>124</v>
      </c>
      <c r="J29" s="36">
        <f ca="1">IF(ROW()&lt;DATA!$H$1+5,SUM($C29:$G29),"")</f>
        <v>243</v>
      </c>
      <c r="K29" s="36">
        <f ca="1">IF(ROW()&lt;DATA!$H$1+5,SUM($C29:$H29),"")</f>
        <v>243</v>
      </c>
    </row>
    <row r="30" spans="1:11" x14ac:dyDescent="0.25">
      <c r="A30" s="33" t="s">
        <v>29</v>
      </c>
      <c r="B30" s="34" t="s">
        <v>224</v>
      </c>
      <c r="C30" s="35">
        <f ca="1">IF(ROW()&lt;DATA!$H$1+4,INDIRECT("SKUPINY!"&amp;SUBSTITUTE(ADDRESS(1,ROW()-2,4),"1","")&amp;"3"),IF(ROW()=DATA!$H$1+4,SUM(INDIRECT("C$3:C"&amp;DATA!$H$1+3)),""))</f>
        <v>2</v>
      </c>
      <c r="D30" s="35">
        <f ca="1">IF(ROW()&lt;DATA!$H$1+4,INDIRECT("SKUPINY!"&amp;SUBSTITUTE(ADDRESS(1,ROW()-2,4),"1","")&amp;"7"),IF(ROW()=DATA!$H$1+4,SUM(INDIRECT("D$3:D"&amp;DATA!$H$1+3)),""))</f>
        <v>3</v>
      </c>
      <c r="E30" s="35">
        <f ca="1">IF(ROW()&lt;DATA!$H$1+4,INDIRECT("SKUPINY!"&amp;SUBSTITUTE(ADDRESS(1,ROW()-2,4),"1","")&amp;"16"),IF(ROW()=DATA!$H$1+4,SUM(INDIRECT("E$3:E"&amp;DATA!$H$1+3)),""))</f>
        <v>0</v>
      </c>
      <c r="F30" s="35">
        <f ca="1">IF(ROW()&lt;DATA!$H$1+4,INDIRECT("SKUPINY!"&amp;SUBSTITUTE(ADDRESS(1,ROW()-2,4),"1","")&amp;"21"),IF(ROW()=DATA!$H$1+4,SUM(INDIRECT("F$3:F"&amp;DATA!$H$1+3)),""))</f>
        <v>3</v>
      </c>
      <c r="G30" s="35">
        <f ca="1">IF(ROW()&lt;DATA!$H$1+4,INDIRECT("SKUPINY!"&amp;SUBSTITUTE(ADDRESS(1,ROW()-2,4),"1","")&amp;"24"),IF(ROW()=DATA!$H$1+4,SUM(INDIRECT("G$3:G"&amp;DATA!$H$1+3)),""))</f>
        <v>10</v>
      </c>
      <c r="H30" s="35">
        <f ca="1">IF(ROW()&lt;DATA!$H$1+4,INDIRECT("SKUPINY!"&amp;SUBSTITUTE(ADDRESS(1,ROW()-2,4),"1","")&amp;"43"),IF(ROW()=DATA!$H$1+4,SUM(INDIRECT("H$3:H"&amp;DATA!$H$1+3)),""))</f>
        <v>0</v>
      </c>
      <c r="I30" s="36">
        <f ca="1">IF(ROW()&lt;DATA!$H$1+5,SUM($C30:$F30),"")</f>
        <v>8</v>
      </c>
      <c r="J30" s="36">
        <f ca="1">IF(ROW()&lt;DATA!$H$1+5,SUM($C30:$G30),"")</f>
        <v>18</v>
      </c>
      <c r="K30" s="36">
        <f ca="1">IF(ROW()&lt;DATA!$H$1+5,SUM($C30:$H30),"")</f>
        <v>18</v>
      </c>
    </row>
    <row r="31" spans="1:11" x14ac:dyDescent="0.25">
      <c r="A31" s="33" t="s">
        <v>30</v>
      </c>
      <c r="B31" s="34" t="s">
        <v>177</v>
      </c>
      <c r="C31" s="35">
        <f ca="1">IF(ROW()&lt;DATA!$H$1+4,INDIRECT("SKUPINY!"&amp;SUBSTITUTE(ADDRESS(1,ROW()-2,4),"1","")&amp;"3"),IF(ROW()=DATA!$H$1+4,SUM(INDIRECT("C$3:C"&amp;DATA!$H$1+3)),""))</f>
        <v>0</v>
      </c>
      <c r="D31" s="35">
        <f ca="1">IF(ROW()&lt;DATA!$H$1+4,INDIRECT("SKUPINY!"&amp;SUBSTITUTE(ADDRESS(1,ROW()-2,4),"1","")&amp;"7"),IF(ROW()=DATA!$H$1+4,SUM(INDIRECT("D$3:D"&amp;DATA!$H$1+3)),""))</f>
        <v>0</v>
      </c>
      <c r="E31" s="35">
        <f ca="1">IF(ROW()&lt;DATA!$H$1+4,INDIRECT("SKUPINY!"&amp;SUBSTITUTE(ADDRESS(1,ROW()-2,4),"1","")&amp;"16"),IF(ROW()=DATA!$H$1+4,SUM(INDIRECT("E$3:E"&amp;DATA!$H$1+3)),""))</f>
        <v>0</v>
      </c>
      <c r="F31" s="35">
        <f ca="1">IF(ROW()&lt;DATA!$H$1+4,INDIRECT("SKUPINY!"&amp;SUBSTITUTE(ADDRESS(1,ROW()-2,4),"1","")&amp;"21"),IF(ROW()=DATA!$H$1+4,SUM(INDIRECT("F$3:F"&amp;DATA!$H$1+3)),""))</f>
        <v>0</v>
      </c>
      <c r="G31" s="35">
        <f ca="1">IF(ROW()&lt;DATA!$H$1+4,INDIRECT("SKUPINY!"&amp;SUBSTITUTE(ADDRESS(1,ROW()-2,4),"1","")&amp;"24"),IF(ROW()=DATA!$H$1+4,SUM(INDIRECT("G$3:G"&amp;DATA!$H$1+3)),""))</f>
        <v>0</v>
      </c>
      <c r="H31" s="35">
        <f ca="1">IF(ROW()&lt;DATA!$H$1+4,INDIRECT("SKUPINY!"&amp;SUBSTITUTE(ADDRESS(1,ROW()-2,4),"1","")&amp;"43"),IF(ROW()=DATA!$H$1+4,SUM(INDIRECT("H$3:H"&amp;DATA!$H$1+3)),""))</f>
        <v>0</v>
      </c>
      <c r="I31" s="36">
        <f ca="1">IF(ROW()&lt;DATA!$H$1+5,SUM($C31:$F31),"")</f>
        <v>0</v>
      </c>
      <c r="J31" s="36">
        <f ca="1">IF(ROW()&lt;DATA!$H$1+5,SUM($C31:$G31),"")</f>
        <v>0</v>
      </c>
      <c r="K31" s="36">
        <f ca="1">IF(ROW()&lt;DATA!$H$1+5,SUM($C31:$H31),"")</f>
        <v>0</v>
      </c>
    </row>
    <row r="32" spans="1:11" x14ac:dyDescent="0.25">
      <c r="A32" s="33" t="s">
        <v>31</v>
      </c>
      <c r="B32" s="34" t="s">
        <v>225</v>
      </c>
      <c r="C32" s="35">
        <f ca="1">IF(ROW()&lt;DATA!$H$1+4,INDIRECT("SKUPINY!"&amp;SUBSTITUTE(ADDRESS(1,ROW()-2,4),"1","")&amp;"3"),IF(ROW()=DATA!$H$1+4,SUM(INDIRECT("C$3:C"&amp;DATA!$H$1+3)),""))</f>
        <v>1</v>
      </c>
      <c r="D32" s="35">
        <f ca="1">IF(ROW()&lt;DATA!$H$1+4,INDIRECT("SKUPINY!"&amp;SUBSTITUTE(ADDRESS(1,ROW()-2,4),"1","")&amp;"7"),IF(ROW()=DATA!$H$1+4,SUM(INDIRECT("D$3:D"&amp;DATA!$H$1+3)),""))</f>
        <v>1</v>
      </c>
      <c r="E32" s="35">
        <f ca="1">IF(ROW()&lt;DATA!$H$1+4,INDIRECT("SKUPINY!"&amp;SUBSTITUTE(ADDRESS(1,ROW()-2,4),"1","")&amp;"16"),IF(ROW()=DATA!$H$1+4,SUM(INDIRECT("E$3:E"&amp;DATA!$H$1+3)),""))</f>
        <v>0</v>
      </c>
      <c r="F32" s="35">
        <f ca="1">IF(ROW()&lt;DATA!$H$1+4,INDIRECT("SKUPINY!"&amp;SUBSTITUTE(ADDRESS(1,ROW()-2,4),"1","")&amp;"21"),IF(ROW()=DATA!$H$1+4,SUM(INDIRECT("F$3:F"&amp;DATA!$H$1+3)),""))</f>
        <v>4</v>
      </c>
      <c r="G32" s="35">
        <f ca="1">IF(ROW()&lt;DATA!$H$1+4,INDIRECT("SKUPINY!"&amp;SUBSTITUTE(ADDRESS(1,ROW()-2,4),"1","")&amp;"24"),IF(ROW()=DATA!$H$1+4,SUM(INDIRECT("G$3:G"&amp;DATA!$H$1+3)),""))</f>
        <v>25</v>
      </c>
      <c r="H32" s="35">
        <f ca="1">IF(ROW()&lt;DATA!$H$1+4,INDIRECT("SKUPINY!"&amp;SUBSTITUTE(ADDRESS(1,ROW()-2,4),"1","")&amp;"43"),IF(ROW()=DATA!$H$1+4,SUM(INDIRECT("H$3:H"&amp;DATA!$H$1+3)),""))</f>
        <v>0</v>
      </c>
      <c r="I32" s="36">
        <f ca="1">IF(ROW()&lt;DATA!$H$1+5,SUM($C32:$F32),"")</f>
        <v>6</v>
      </c>
      <c r="J32" s="36">
        <f ca="1">IF(ROW()&lt;DATA!$H$1+5,SUM($C32:$G32),"")</f>
        <v>31</v>
      </c>
      <c r="K32" s="36">
        <f ca="1">IF(ROW()&lt;DATA!$H$1+5,SUM($C32:$H32),"")</f>
        <v>31</v>
      </c>
    </row>
    <row r="33" spans="1:11" x14ac:dyDescent="0.25">
      <c r="A33" s="33" t="s">
        <v>32</v>
      </c>
      <c r="B33" s="34" t="s">
        <v>156</v>
      </c>
      <c r="C33" s="35">
        <f ca="1">IF(ROW()&lt;DATA!$H$1+4,INDIRECT("SKUPINY!"&amp;SUBSTITUTE(ADDRESS(1,ROW()-2,4),"1","")&amp;"3"),IF(ROW()=DATA!$H$1+4,SUM(INDIRECT("C$3:C"&amp;DATA!$H$1+3)),""))</f>
        <v>0</v>
      </c>
      <c r="D33" s="35">
        <f ca="1">IF(ROW()&lt;DATA!$H$1+4,INDIRECT("SKUPINY!"&amp;SUBSTITUTE(ADDRESS(1,ROW()-2,4),"1","")&amp;"7"),IF(ROW()=DATA!$H$1+4,SUM(INDIRECT("D$3:D"&amp;DATA!$H$1+3)),""))</f>
        <v>3</v>
      </c>
      <c r="E33" s="35">
        <f ca="1">IF(ROW()&lt;DATA!$H$1+4,INDIRECT("SKUPINY!"&amp;SUBSTITUTE(ADDRESS(1,ROW()-2,4),"1","")&amp;"16"),IF(ROW()=DATA!$H$1+4,SUM(INDIRECT("E$3:E"&amp;DATA!$H$1+3)),""))</f>
        <v>1</v>
      </c>
      <c r="F33" s="35">
        <f ca="1">IF(ROW()&lt;DATA!$H$1+4,INDIRECT("SKUPINY!"&amp;SUBSTITUTE(ADDRESS(1,ROW()-2,4),"1","")&amp;"21"),IF(ROW()=DATA!$H$1+4,SUM(INDIRECT("F$3:F"&amp;DATA!$H$1+3)),""))</f>
        <v>4</v>
      </c>
      <c r="G33" s="35">
        <f ca="1">IF(ROW()&lt;DATA!$H$1+4,INDIRECT("SKUPINY!"&amp;SUBSTITUTE(ADDRESS(1,ROW()-2,4),"1","")&amp;"24"),IF(ROW()=DATA!$H$1+4,SUM(INDIRECT("G$3:G"&amp;DATA!$H$1+3)),""))</f>
        <v>23</v>
      </c>
      <c r="H33" s="35">
        <f ca="1">IF(ROW()&lt;DATA!$H$1+4,INDIRECT("SKUPINY!"&amp;SUBSTITUTE(ADDRESS(1,ROW()-2,4),"1","")&amp;"43"),IF(ROW()=DATA!$H$1+4,SUM(INDIRECT("H$3:H"&amp;DATA!$H$1+3)),""))</f>
        <v>0</v>
      </c>
      <c r="I33" s="36">
        <f ca="1">IF(ROW()&lt;DATA!$H$1+5,SUM($C33:$F33),"")</f>
        <v>8</v>
      </c>
      <c r="J33" s="36">
        <f ca="1">IF(ROW()&lt;DATA!$H$1+5,SUM($C33:$G33),"")</f>
        <v>31</v>
      </c>
      <c r="K33" s="36">
        <f ca="1">IF(ROW()&lt;DATA!$H$1+5,SUM($C33:$H33),"")</f>
        <v>31</v>
      </c>
    </row>
    <row r="34" spans="1:11" x14ac:dyDescent="0.25">
      <c r="A34" s="33" t="s">
        <v>33</v>
      </c>
      <c r="B34" s="34" t="s">
        <v>151</v>
      </c>
      <c r="C34" s="35">
        <f ca="1">IF(ROW()&lt;DATA!$H$1+4,INDIRECT("SKUPINY!"&amp;SUBSTITUTE(ADDRESS(1,ROW()-2,4),"1","")&amp;"3"),IF(ROW()=DATA!$H$1+4,SUM(INDIRECT("C$3:C"&amp;DATA!$H$1+3)),""))</f>
        <v>2</v>
      </c>
      <c r="D34" s="35">
        <f ca="1">IF(ROW()&lt;DATA!$H$1+4,INDIRECT("SKUPINY!"&amp;SUBSTITUTE(ADDRESS(1,ROW()-2,4),"1","")&amp;"7"),IF(ROW()=DATA!$H$1+4,SUM(INDIRECT("D$3:D"&amp;DATA!$H$1+3)),""))</f>
        <v>10</v>
      </c>
      <c r="E34" s="35">
        <f ca="1">IF(ROW()&lt;DATA!$H$1+4,INDIRECT("SKUPINY!"&amp;SUBSTITUTE(ADDRESS(1,ROW()-2,4),"1","")&amp;"16"),IF(ROW()=DATA!$H$1+4,SUM(INDIRECT("E$3:E"&amp;DATA!$H$1+3)),""))</f>
        <v>22</v>
      </c>
      <c r="F34" s="35">
        <f ca="1">IF(ROW()&lt;DATA!$H$1+4,INDIRECT("SKUPINY!"&amp;SUBSTITUTE(ADDRESS(1,ROW()-2,4),"1","")&amp;"21"),IF(ROW()=DATA!$H$1+4,SUM(INDIRECT("F$3:F"&amp;DATA!$H$1+3)),""))</f>
        <v>36</v>
      </c>
      <c r="G34" s="35">
        <f ca="1">IF(ROW()&lt;DATA!$H$1+4,INDIRECT("SKUPINY!"&amp;SUBSTITUTE(ADDRESS(1,ROW()-2,4),"1","")&amp;"24"),IF(ROW()=DATA!$H$1+4,SUM(INDIRECT("G$3:G"&amp;DATA!$H$1+3)),""))</f>
        <v>112</v>
      </c>
      <c r="H34" s="35">
        <f ca="1">IF(ROW()&lt;DATA!$H$1+4,INDIRECT("SKUPINY!"&amp;SUBSTITUTE(ADDRESS(1,ROW()-2,4),"1","")&amp;"43"),IF(ROW()=DATA!$H$1+4,SUM(INDIRECT("H$3:H"&amp;DATA!$H$1+3)),""))</f>
        <v>0</v>
      </c>
      <c r="I34" s="36">
        <f ca="1">IF(ROW()&lt;DATA!$H$1+5,SUM($C34:$F34),"")</f>
        <v>70</v>
      </c>
      <c r="J34" s="36">
        <f ca="1">IF(ROW()&lt;DATA!$H$1+5,SUM($C34:$G34),"")</f>
        <v>182</v>
      </c>
      <c r="K34" s="36">
        <f ca="1">IF(ROW()&lt;DATA!$H$1+5,SUM($C34:$H34),"")</f>
        <v>182</v>
      </c>
    </row>
    <row r="35" spans="1:11" x14ac:dyDescent="0.25">
      <c r="A35" s="33" t="s">
        <v>34</v>
      </c>
      <c r="B35" s="34" t="s">
        <v>169</v>
      </c>
      <c r="C35" s="35">
        <f ca="1">IF(ROW()&lt;DATA!$H$1+4,INDIRECT("SKUPINY!"&amp;SUBSTITUTE(ADDRESS(1,ROW()-2,4),"1","")&amp;"3"),IF(ROW()=DATA!$H$1+4,SUM(INDIRECT("C$3:C"&amp;DATA!$H$1+3)),""))</f>
        <v>15</v>
      </c>
      <c r="D35" s="35">
        <f ca="1">IF(ROW()&lt;DATA!$H$1+4,INDIRECT("SKUPINY!"&amp;SUBSTITUTE(ADDRESS(1,ROW()-2,4),"1","")&amp;"7"),IF(ROW()=DATA!$H$1+4,SUM(INDIRECT("D$3:D"&amp;DATA!$H$1+3)),""))</f>
        <v>32</v>
      </c>
      <c r="E35" s="35">
        <f ca="1">IF(ROW()&lt;DATA!$H$1+4,INDIRECT("SKUPINY!"&amp;SUBSTITUTE(ADDRESS(1,ROW()-2,4),"1","")&amp;"16"),IF(ROW()=DATA!$H$1+4,SUM(INDIRECT("E$3:E"&amp;DATA!$H$1+3)),""))</f>
        <v>0</v>
      </c>
      <c r="F35" s="35">
        <f ca="1">IF(ROW()&lt;DATA!$H$1+4,INDIRECT("SKUPINY!"&amp;SUBSTITUTE(ADDRESS(1,ROW()-2,4),"1","")&amp;"21"),IF(ROW()=DATA!$H$1+4,SUM(INDIRECT("F$3:F"&amp;DATA!$H$1+3)),""))</f>
        <v>5</v>
      </c>
      <c r="G35" s="35">
        <f ca="1">IF(ROW()&lt;DATA!$H$1+4,INDIRECT("SKUPINY!"&amp;SUBSTITUTE(ADDRESS(1,ROW()-2,4),"1","")&amp;"24"),IF(ROW()=DATA!$H$1+4,SUM(INDIRECT("G$3:G"&amp;DATA!$H$1+3)),""))</f>
        <v>110</v>
      </c>
      <c r="H35" s="35">
        <f ca="1">IF(ROW()&lt;DATA!$H$1+4,INDIRECT("SKUPINY!"&amp;SUBSTITUTE(ADDRESS(1,ROW()-2,4),"1","")&amp;"43"),IF(ROW()=DATA!$H$1+4,SUM(INDIRECT("H$3:H"&amp;DATA!$H$1+3)),""))</f>
        <v>0</v>
      </c>
      <c r="I35" s="36">
        <f ca="1">IF(ROW()&lt;DATA!$H$1+5,SUM($C35:$F35),"")</f>
        <v>52</v>
      </c>
      <c r="J35" s="36">
        <f ca="1">IF(ROW()&lt;DATA!$H$1+5,SUM($C35:$G35),"")</f>
        <v>162</v>
      </c>
      <c r="K35" s="36">
        <f ca="1">IF(ROW()&lt;DATA!$H$1+5,SUM($C35:$H35),"")</f>
        <v>162</v>
      </c>
    </row>
    <row r="36" spans="1:11" x14ac:dyDescent="0.25">
      <c r="A36" s="33" t="s">
        <v>35</v>
      </c>
      <c r="B36" s="34" t="s">
        <v>159</v>
      </c>
      <c r="C36" s="35">
        <f ca="1">IF(ROW()&lt;DATA!$H$1+4,INDIRECT("SKUPINY!"&amp;SUBSTITUTE(ADDRESS(1,ROW()-2,4),"1","")&amp;"3"),IF(ROW()=DATA!$H$1+4,SUM(INDIRECT("C$3:C"&amp;DATA!$H$1+3)),""))</f>
        <v>2</v>
      </c>
      <c r="D36" s="35">
        <f ca="1">IF(ROW()&lt;DATA!$H$1+4,INDIRECT("SKUPINY!"&amp;SUBSTITUTE(ADDRESS(1,ROW()-2,4),"1","")&amp;"7"),IF(ROW()=DATA!$H$1+4,SUM(INDIRECT("D$3:D"&amp;DATA!$H$1+3)),""))</f>
        <v>9</v>
      </c>
      <c r="E36" s="35">
        <f ca="1">IF(ROW()&lt;DATA!$H$1+4,INDIRECT("SKUPINY!"&amp;SUBSTITUTE(ADDRESS(1,ROW()-2,4),"1","")&amp;"16"),IF(ROW()=DATA!$H$1+4,SUM(INDIRECT("E$3:E"&amp;DATA!$H$1+3)),""))</f>
        <v>0</v>
      </c>
      <c r="F36" s="35">
        <f ca="1">IF(ROW()&lt;DATA!$H$1+4,INDIRECT("SKUPINY!"&amp;SUBSTITUTE(ADDRESS(1,ROW()-2,4),"1","")&amp;"21"),IF(ROW()=DATA!$H$1+4,SUM(INDIRECT("F$3:F"&amp;DATA!$H$1+3)),""))</f>
        <v>3</v>
      </c>
      <c r="G36" s="35">
        <f ca="1">IF(ROW()&lt;DATA!$H$1+4,INDIRECT("SKUPINY!"&amp;SUBSTITUTE(ADDRESS(1,ROW()-2,4),"1","")&amp;"24"),IF(ROW()=DATA!$H$1+4,SUM(INDIRECT("G$3:G"&amp;DATA!$H$1+3)),""))</f>
        <v>67</v>
      </c>
      <c r="H36" s="35">
        <f ca="1">IF(ROW()&lt;DATA!$H$1+4,INDIRECT("SKUPINY!"&amp;SUBSTITUTE(ADDRESS(1,ROW()-2,4),"1","")&amp;"43"),IF(ROW()=DATA!$H$1+4,SUM(INDIRECT("H$3:H"&amp;DATA!$H$1+3)),""))</f>
        <v>0</v>
      </c>
      <c r="I36" s="36">
        <f ca="1">IF(ROW()&lt;DATA!$H$1+5,SUM($C36:$F36),"")</f>
        <v>14</v>
      </c>
      <c r="J36" s="36">
        <f ca="1">IF(ROW()&lt;DATA!$H$1+5,SUM($C36:$G36),"")</f>
        <v>81</v>
      </c>
      <c r="K36" s="36">
        <f ca="1">IF(ROW()&lt;DATA!$H$1+5,SUM($C36:$H36),"")</f>
        <v>81</v>
      </c>
    </row>
    <row r="37" spans="1:11" x14ac:dyDescent="0.25">
      <c r="A37" s="33" t="s">
        <v>36</v>
      </c>
      <c r="B37" s="34" t="s">
        <v>203</v>
      </c>
      <c r="C37" s="35">
        <f ca="1">IF(ROW()&lt;DATA!$H$1+4,INDIRECT("SKUPINY!"&amp;SUBSTITUTE(ADDRESS(1,ROW()-2,4),"1","")&amp;"3"),IF(ROW()=DATA!$H$1+4,SUM(INDIRECT("C$3:C"&amp;DATA!$H$1+3)),""))</f>
        <v>0</v>
      </c>
      <c r="D37" s="35">
        <f ca="1">IF(ROW()&lt;DATA!$H$1+4,INDIRECT("SKUPINY!"&amp;SUBSTITUTE(ADDRESS(1,ROW()-2,4),"1","")&amp;"7"),IF(ROW()=DATA!$H$1+4,SUM(INDIRECT("D$3:D"&amp;DATA!$H$1+3)),""))</f>
        <v>0</v>
      </c>
      <c r="E37" s="35">
        <f ca="1">IF(ROW()&lt;DATA!$H$1+4,INDIRECT("SKUPINY!"&amp;SUBSTITUTE(ADDRESS(1,ROW()-2,4),"1","")&amp;"16"),IF(ROW()=DATA!$H$1+4,SUM(INDIRECT("E$3:E"&amp;DATA!$H$1+3)),""))</f>
        <v>0</v>
      </c>
      <c r="F37" s="35">
        <f ca="1">IF(ROW()&lt;DATA!$H$1+4,INDIRECT("SKUPINY!"&amp;SUBSTITUTE(ADDRESS(1,ROW()-2,4),"1","")&amp;"21"),IF(ROW()=DATA!$H$1+4,SUM(INDIRECT("F$3:F"&amp;DATA!$H$1+3)),""))</f>
        <v>0</v>
      </c>
      <c r="G37" s="35">
        <f ca="1">IF(ROW()&lt;DATA!$H$1+4,INDIRECT("SKUPINY!"&amp;SUBSTITUTE(ADDRESS(1,ROW()-2,4),"1","")&amp;"24"),IF(ROW()=DATA!$H$1+4,SUM(INDIRECT("G$3:G"&amp;DATA!$H$1+3)),""))</f>
        <v>0</v>
      </c>
      <c r="H37" s="35">
        <f ca="1">IF(ROW()&lt;DATA!$H$1+4,INDIRECT("SKUPINY!"&amp;SUBSTITUTE(ADDRESS(1,ROW()-2,4),"1","")&amp;"43"),IF(ROW()=DATA!$H$1+4,SUM(INDIRECT("H$3:H"&amp;DATA!$H$1+3)),""))</f>
        <v>0</v>
      </c>
      <c r="I37" s="36">
        <f ca="1">IF(ROW()&lt;DATA!$H$1+5,SUM($C37:$F37),"")</f>
        <v>0</v>
      </c>
      <c r="J37" s="36">
        <f ca="1">IF(ROW()&lt;DATA!$H$1+5,SUM($C37:$G37),"")</f>
        <v>0</v>
      </c>
      <c r="K37" s="36">
        <f ca="1">IF(ROW()&lt;DATA!$H$1+5,SUM($C37:$H37),"")</f>
        <v>0</v>
      </c>
    </row>
    <row r="38" spans="1:11" x14ac:dyDescent="0.25">
      <c r="A38" s="33" t="s">
        <v>37</v>
      </c>
      <c r="B38" s="34" t="s">
        <v>170</v>
      </c>
      <c r="C38" s="35">
        <f ca="1">IF(ROW()&lt;DATA!$H$1+4,INDIRECT("SKUPINY!"&amp;SUBSTITUTE(ADDRESS(1,ROW()-2,4),"1","")&amp;"3"),IF(ROW()=DATA!$H$1+4,SUM(INDIRECT("C$3:C"&amp;DATA!$H$1+3)),""))</f>
        <v>0</v>
      </c>
      <c r="D38" s="35">
        <f ca="1">IF(ROW()&lt;DATA!$H$1+4,INDIRECT("SKUPINY!"&amp;SUBSTITUTE(ADDRESS(1,ROW()-2,4),"1","")&amp;"7"),IF(ROW()=DATA!$H$1+4,SUM(INDIRECT("D$3:D"&amp;DATA!$H$1+3)),""))</f>
        <v>0</v>
      </c>
      <c r="E38" s="35">
        <f ca="1">IF(ROW()&lt;DATA!$H$1+4,INDIRECT("SKUPINY!"&amp;SUBSTITUTE(ADDRESS(1,ROW()-2,4),"1","")&amp;"16"),IF(ROW()=DATA!$H$1+4,SUM(INDIRECT("E$3:E"&amp;DATA!$H$1+3)),""))</f>
        <v>0</v>
      </c>
      <c r="F38" s="35">
        <f ca="1">IF(ROW()&lt;DATA!$H$1+4,INDIRECT("SKUPINY!"&amp;SUBSTITUTE(ADDRESS(1,ROW()-2,4),"1","")&amp;"21"),IF(ROW()=DATA!$H$1+4,SUM(INDIRECT("F$3:F"&amp;DATA!$H$1+3)),""))</f>
        <v>0</v>
      </c>
      <c r="G38" s="35">
        <f ca="1">IF(ROW()&lt;DATA!$H$1+4,INDIRECT("SKUPINY!"&amp;SUBSTITUTE(ADDRESS(1,ROW()-2,4),"1","")&amp;"24"),IF(ROW()=DATA!$H$1+4,SUM(INDIRECT("G$3:G"&amp;DATA!$H$1+3)),""))</f>
        <v>0</v>
      </c>
      <c r="H38" s="35">
        <f ca="1">IF(ROW()&lt;DATA!$H$1+4,INDIRECT("SKUPINY!"&amp;SUBSTITUTE(ADDRESS(1,ROW()-2,4),"1","")&amp;"43"),IF(ROW()=DATA!$H$1+4,SUM(INDIRECT("H$3:H"&amp;DATA!$H$1+3)),""))</f>
        <v>0</v>
      </c>
      <c r="I38" s="36">
        <f ca="1">IF(ROW()&lt;DATA!$H$1+5,SUM($C38:$F38),"")</f>
        <v>0</v>
      </c>
      <c r="J38" s="36">
        <f ca="1">IF(ROW()&lt;DATA!$H$1+5,SUM($C38:$G38),"")</f>
        <v>0</v>
      </c>
      <c r="K38" s="36">
        <f ca="1">IF(ROW()&lt;DATA!$H$1+5,SUM($C38:$H38),"")</f>
        <v>0</v>
      </c>
    </row>
    <row r="39" spans="1:11" x14ac:dyDescent="0.25">
      <c r="A39" s="33" t="s">
        <v>38</v>
      </c>
      <c r="B39" s="34" t="s">
        <v>186</v>
      </c>
      <c r="C39" s="35">
        <f ca="1">IF(ROW()&lt;DATA!$H$1+4,INDIRECT("SKUPINY!"&amp;SUBSTITUTE(ADDRESS(1,ROW()-2,4),"1","")&amp;"3"),IF(ROW()=DATA!$H$1+4,SUM(INDIRECT("C$3:C"&amp;DATA!$H$1+3)),""))</f>
        <v>0</v>
      </c>
      <c r="D39" s="35">
        <f ca="1">IF(ROW()&lt;DATA!$H$1+4,INDIRECT("SKUPINY!"&amp;SUBSTITUTE(ADDRESS(1,ROW()-2,4),"1","")&amp;"7"),IF(ROW()=DATA!$H$1+4,SUM(INDIRECT("D$3:D"&amp;DATA!$H$1+3)),""))</f>
        <v>0</v>
      </c>
      <c r="E39" s="35">
        <f ca="1">IF(ROW()&lt;DATA!$H$1+4,INDIRECT("SKUPINY!"&amp;SUBSTITUTE(ADDRESS(1,ROW()-2,4),"1","")&amp;"16"),IF(ROW()=DATA!$H$1+4,SUM(INDIRECT("E$3:E"&amp;DATA!$H$1+3)),""))</f>
        <v>0</v>
      </c>
      <c r="F39" s="35">
        <f ca="1">IF(ROW()&lt;DATA!$H$1+4,INDIRECT("SKUPINY!"&amp;SUBSTITUTE(ADDRESS(1,ROW()-2,4),"1","")&amp;"21"),IF(ROW()=DATA!$H$1+4,SUM(INDIRECT("F$3:F"&amp;DATA!$H$1+3)),""))</f>
        <v>0</v>
      </c>
      <c r="G39" s="35">
        <f ca="1">IF(ROW()&lt;DATA!$H$1+4,INDIRECT("SKUPINY!"&amp;SUBSTITUTE(ADDRESS(1,ROW()-2,4),"1","")&amp;"24"),IF(ROW()=DATA!$H$1+4,SUM(INDIRECT("G$3:G"&amp;DATA!$H$1+3)),""))</f>
        <v>0</v>
      </c>
      <c r="H39" s="35">
        <f ca="1">IF(ROW()&lt;DATA!$H$1+4,INDIRECT("SKUPINY!"&amp;SUBSTITUTE(ADDRESS(1,ROW()-2,4),"1","")&amp;"43"),IF(ROW()=DATA!$H$1+4,SUM(INDIRECT("H$3:H"&amp;DATA!$H$1+3)),""))</f>
        <v>0</v>
      </c>
      <c r="I39" s="36">
        <f ca="1">IF(ROW()&lt;DATA!$H$1+5,SUM($C39:$F39),"")</f>
        <v>0</v>
      </c>
      <c r="J39" s="36">
        <f ca="1">IF(ROW()&lt;DATA!$H$1+5,SUM($C39:$G39),"")</f>
        <v>0</v>
      </c>
      <c r="K39" s="36">
        <f ca="1">IF(ROW()&lt;DATA!$H$1+5,SUM($C39:$H39),"")</f>
        <v>0</v>
      </c>
    </row>
    <row r="40" spans="1:11" x14ac:dyDescent="0.25">
      <c r="A40" s="33" t="s">
        <v>39</v>
      </c>
      <c r="B40" s="34" t="s">
        <v>172</v>
      </c>
      <c r="C40" s="35">
        <f ca="1">IF(ROW()&lt;DATA!$H$1+4,INDIRECT("SKUPINY!"&amp;SUBSTITUTE(ADDRESS(1,ROW()-2,4),"1","")&amp;"3"),IF(ROW()=DATA!$H$1+4,SUM(INDIRECT("C$3:C"&amp;DATA!$H$1+3)),""))</f>
        <v>0</v>
      </c>
      <c r="D40" s="35">
        <f ca="1">IF(ROW()&lt;DATA!$H$1+4,INDIRECT("SKUPINY!"&amp;SUBSTITUTE(ADDRESS(1,ROW()-2,4),"1","")&amp;"7"),IF(ROW()=DATA!$H$1+4,SUM(INDIRECT("D$3:D"&amp;DATA!$H$1+3)),""))</f>
        <v>0</v>
      </c>
      <c r="E40" s="35">
        <f ca="1">IF(ROW()&lt;DATA!$H$1+4,INDIRECT("SKUPINY!"&amp;SUBSTITUTE(ADDRESS(1,ROW()-2,4),"1","")&amp;"16"),IF(ROW()=DATA!$H$1+4,SUM(INDIRECT("E$3:E"&amp;DATA!$H$1+3)),""))</f>
        <v>0</v>
      </c>
      <c r="F40" s="35">
        <f ca="1">IF(ROW()&lt;DATA!$H$1+4,INDIRECT("SKUPINY!"&amp;SUBSTITUTE(ADDRESS(1,ROW()-2,4),"1","")&amp;"21"),IF(ROW()=DATA!$H$1+4,SUM(INDIRECT("F$3:F"&amp;DATA!$H$1+3)),""))</f>
        <v>0</v>
      </c>
      <c r="G40" s="35">
        <f ca="1">IF(ROW()&lt;DATA!$H$1+4,INDIRECT("SKUPINY!"&amp;SUBSTITUTE(ADDRESS(1,ROW()-2,4),"1","")&amp;"24"),IF(ROW()=DATA!$H$1+4,SUM(INDIRECT("G$3:G"&amp;DATA!$H$1+3)),""))</f>
        <v>0</v>
      </c>
      <c r="H40" s="35">
        <f ca="1">IF(ROW()&lt;DATA!$H$1+4,INDIRECT("SKUPINY!"&amp;SUBSTITUTE(ADDRESS(1,ROW()-2,4),"1","")&amp;"43"),IF(ROW()=DATA!$H$1+4,SUM(INDIRECT("H$3:H"&amp;DATA!$H$1+3)),""))</f>
        <v>0</v>
      </c>
      <c r="I40" s="36">
        <f ca="1">IF(ROW()&lt;DATA!$H$1+5,SUM($C40:$F40),"")</f>
        <v>0</v>
      </c>
      <c r="J40" s="36">
        <f ca="1">IF(ROW()&lt;DATA!$H$1+5,SUM($C40:$G40),"")</f>
        <v>0</v>
      </c>
      <c r="K40" s="36">
        <f ca="1">IF(ROW()&lt;DATA!$H$1+5,SUM($C40:$H40),"")</f>
        <v>0</v>
      </c>
    </row>
    <row r="41" spans="1:11" x14ac:dyDescent="0.25">
      <c r="A41" s="33" t="s">
        <v>40</v>
      </c>
      <c r="B41" s="34" t="s">
        <v>158</v>
      </c>
      <c r="C41" s="35">
        <f ca="1">IF(ROW()&lt;DATA!$H$1+4,INDIRECT("SKUPINY!"&amp;SUBSTITUTE(ADDRESS(1,ROW()-2,4),"1","")&amp;"3"),IF(ROW()=DATA!$H$1+4,SUM(INDIRECT("C$3:C"&amp;DATA!$H$1+3)),""))</f>
        <v>0</v>
      </c>
      <c r="D41" s="35">
        <f ca="1">IF(ROW()&lt;DATA!$H$1+4,INDIRECT("SKUPINY!"&amp;SUBSTITUTE(ADDRESS(1,ROW()-2,4),"1","")&amp;"7"),IF(ROW()=DATA!$H$1+4,SUM(INDIRECT("D$3:D"&amp;DATA!$H$1+3)),""))</f>
        <v>0</v>
      </c>
      <c r="E41" s="35">
        <f ca="1">IF(ROW()&lt;DATA!$H$1+4,INDIRECT("SKUPINY!"&amp;SUBSTITUTE(ADDRESS(1,ROW()-2,4),"1","")&amp;"16"),IF(ROW()=DATA!$H$1+4,SUM(INDIRECT("E$3:E"&amp;DATA!$H$1+3)),""))</f>
        <v>0</v>
      </c>
      <c r="F41" s="35">
        <f ca="1">IF(ROW()&lt;DATA!$H$1+4,INDIRECT("SKUPINY!"&amp;SUBSTITUTE(ADDRESS(1,ROW()-2,4),"1","")&amp;"21"),IF(ROW()=DATA!$H$1+4,SUM(INDIRECT("F$3:F"&amp;DATA!$H$1+3)),""))</f>
        <v>0</v>
      </c>
      <c r="G41" s="35">
        <f ca="1">IF(ROW()&lt;DATA!$H$1+4,INDIRECT("SKUPINY!"&amp;SUBSTITUTE(ADDRESS(1,ROW()-2,4),"1","")&amp;"24"),IF(ROW()=DATA!$H$1+4,SUM(INDIRECT("G$3:G"&amp;DATA!$H$1+3)),""))</f>
        <v>0</v>
      </c>
      <c r="H41" s="35">
        <f ca="1">IF(ROW()&lt;DATA!$H$1+4,INDIRECT("SKUPINY!"&amp;SUBSTITUTE(ADDRESS(1,ROW()-2,4),"1","")&amp;"43"),IF(ROW()=DATA!$H$1+4,SUM(INDIRECT("H$3:H"&amp;DATA!$H$1+3)),""))</f>
        <v>0</v>
      </c>
      <c r="I41" s="36">
        <f ca="1">IF(ROW()&lt;DATA!$H$1+5,SUM($C41:$F41),"")</f>
        <v>0</v>
      </c>
      <c r="J41" s="36">
        <f ca="1">IF(ROW()&lt;DATA!$H$1+5,SUM($C41:$G41),"")</f>
        <v>0</v>
      </c>
      <c r="K41" s="36">
        <f ca="1">IF(ROW()&lt;DATA!$H$1+5,SUM($C41:$H41),"")</f>
        <v>0</v>
      </c>
    </row>
    <row r="42" spans="1:11" x14ac:dyDescent="0.25">
      <c r="B42" s="37" t="s">
        <v>147</v>
      </c>
      <c r="C42" s="38">
        <f ca="1">IF(ROW()&lt;DATA!$H$1+4,INDIRECT("SKUPINY!"&amp;SUBSTITUTE(ADDRESS(1,ROW()-2,4),"1","")&amp;"3"),IF(ROW()=DATA!$H$1+4,SUM(INDIRECT("C$3:C"&amp;DATA!$H$1+3)),""))</f>
        <v>928</v>
      </c>
      <c r="D42" s="38">
        <f ca="1">IF(ROW()&lt;DATA!$H$1+4,INDIRECT("SKUPINY!"&amp;SUBSTITUTE(ADDRESS(1,ROW()-2,4),"1","")&amp;"7"),IF(ROW()=DATA!$H$1+4,SUM(INDIRECT("D$3:D"&amp;DATA!$H$1+3)),""))</f>
        <v>2301</v>
      </c>
      <c r="E42" s="38">
        <f ca="1">IF(ROW()&lt;DATA!$H$1+4,INDIRECT("SKUPINY!"&amp;SUBSTITUTE(ADDRESS(1,ROW()-2,4),"1","")&amp;"16"),IF(ROW()=DATA!$H$1+4,SUM(INDIRECT("E$3:E"&amp;DATA!$H$1+3)),""))</f>
        <v>4403</v>
      </c>
      <c r="F42" s="38">
        <f ca="1">IF(ROW()&lt;DATA!$H$1+4,INDIRECT("SKUPINY!"&amp;SUBSTITUTE(ADDRESS(1,ROW()-2,4),"1","")&amp;"21"),IF(ROW()=DATA!$H$1+4,SUM(INDIRECT("F$3:F"&amp;DATA!$H$1+3)),""))</f>
        <v>3345</v>
      </c>
      <c r="G42" s="38">
        <f ca="1">IF(ROW()&lt;DATA!$H$1+4,INDIRECT("SKUPINY!"&amp;SUBSTITUTE(ADDRESS(1,ROW()-2,4),"1","")&amp;"24"),IF(ROW()=DATA!$H$1+4,SUM(INDIRECT("G$3:G"&amp;DATA!$H$1+3)),""))</f>
        <v>24054</v>
      </c>
      <c r="H42" s="38">
        <f ca="1">IF(ROW()&lt;DATA!$H$1+4,INDIRECT("SKUPINY!"&amp;SUBSTITUTE(ADDRESS(1,ROW()-2,4),"1","")&amp;"43"),IF(ROW()=DATA!$H$1+4,SUM(INDIRECT("H$3:H"&amp;DATA!$H$1+3)),""))</f>
        <v>0</v>
      </c>
      <c r="I42" s="37">
        <f ca="1">IF(ROW()&lt;DATA!$H$1+5,SUM($C42:$F42),"")</f>
        <v>10977</v>
      </c>
      <c r="J42" s="37">
        <f ca="1">IF(ROW()&lt;DATA!$H$1+5,SUM($C42:$G42),"")</f>
        <v>35031</v>
      </c>
      <c r="K42" s="37">
        <f ca="1">IF(ROW()&lt;DATA!$H$1+5,SUM($C42:$H42),"")</f>
        <v>35031</v>
      </c>
    </row>
    <row r="43" spans="1:11" x14ac:dyDescent="0.25">
      <c r="C43" t="str">
        <f ca="1">IF(ROW()&lt;DATA!$H$1+4,INDIRECT("SKUPINY!"&amp;SUBSTITUTE(ADDRESS(1,ROW()-2,4),"1","")&amp;"3"),IF(ROW()=DATA!$H$1+4,SUM(INDIRECT("C$3:C"&amp;DATA!$H$1+3)),""))</f>
        <v/>
      </c>
      <c r="D43" t="str">
        <f ca="1">IF(ROW()&lt;DATA!$H$1+4,INDIRECT("SKUPINY!"&amp;SUBSTITUTE(ADDRESS(1,ROW()-2,4),"1","")&amp;"7"),IF(ROW()=DATA!$H$1+4,SUM(INDIRECT("D$3:D"&amp;DATA!$H$1+3)),""))</f>
        <v/>
      </c>
      <c r="E43" t="str">
        <f ca="1">IF(ROW()&lt;DATA!$H$1+4,INDIRECT("SKUPINY!"&amp;SUBSTITUTE(ADDRESS(1,ROW()-2,4),"1","")&amp;"16"),IF(ROW()=DATA!$H$1+4,SUM(INDIRECT("E$3:E"&amp;DATA!$H$1+3)),""))</f>
        <v/>
      </c>
      <c r="F43" t="str">
        <f ca="1">IF(ROW()&lt;DATA!$H$1+4,INDIRECT("SKUPINY!"&amp;SUBSTITUTE(ADDRESS(1,ROW()-2,4),"1","")&amp;"21"),IF(ROW()=DATA!$H$1+4,SUM(INDIRECT("F$3:F"&amp;DATA!$H$1+3)),""))</f>
        <v/>
      </c>
      <c r="G43" t="str">
        <f ca="1">IF(ROW()&lt;DATA!$H$1+4,INDIRECT("SKUPINY!"&amp;SUBSTITUTE(ADDRESS(1,ROW()-2,4),"1","")&amp;"24"),IF(ROW()=DATA!$H$1+4,SUM(INDIRECT("G$3:G"&amp;DATA!$H$1+3)),""))</f>
        <v/>
      </c>
      <c r="H43" t="str">
        <f ca="1">IF(ROW()&lt;DATA!$H$1+4,INDIRECT("SKUPINY!"&amp;SUBSTITUTE(ADDRESS(1,ROW()-2,4),"1","")&amp;"43"),IF(ROW()=DATA!$H$1+4,SUM(INDIRECT("H$3:H"&amp;DATA!$H$1+3)),""))</f>
        <v/>
      </c>
      <c r="I43" t="str">
        <f>IF(ROW()&lt;DATA!$H$1+5,SUM($C43:$F43),"")</f>
        <v/>
      </c>
      <c r="J43" t="str">
        <f>IF(ROW()&lt;DATA!$H$1+5,SUM($C43:$G43),"")</f>
        <v/>
      </c>
      <c r="K43" t="str">
        <f>IF(ROW()&lt;DATA!$H$1+5,SUM($C43:$H43),"")</f>
        <v/>
      </c>
    </row>
    <row r="44" spans="1:11" x14ac:dyDescent="0.25">
      <c r="C44" t="str">
        <f ca="1">IF(ROW()&lt;DATA!$H$1+4,INDIRECT("SKUPINY!"&amp;SUBSTITUTE(ADDRESS(1,ROW()-2,4),"1","")&amp;"3"),IF(ROW()=DATA!$H$1+4,SUM(INDIRECT("C$3:C"&amp;DATA!$H$1+3)),""))</f>
        <v/>
      </c>
      <c r="D44" t="str">
        <f ca="1">IF(ROW()&lt;DATA!$H$1+4,INDIRECT("SKUPINY!"&amp;SUBSTITUTE(ADDRESS(1,ROW()-2,4),"1","")&amp;"7"),IF(ROW()=DATA!$H$1+4,SUM(INDIRECT("D$3:D"&amp;DATA!$H$1+3)),""))</f>
        <v/>
      </c>
      <c r="E44" t="str">
        <f ca="1">IF(ROW()&lt;DATA!$H$1+4,INDIRECT("SKUPINY!"&amp;SUBSTITUTE(ADDRESS(1,ROW()-2,4),"1","")&amp;"16"),IF(ROW()=DATA!$H$1+4,SUM(INDIRECT("E$3:E"&amp;DATA!$H$1+3)),""))</f>
        <v/>
      </c>
      <c r="F44" t="str">
        <f ca="1">IF(ROW()&lt;DATA!$H$1+4,INDIRECT("SKUPINY!"&amp;SUBSTITUTE(ADDRESS(1,ROW()-2,4),"1","")&amp;"21"),IF(ROW()=DATA!$H$1+4,SUM(INDIRECT("F$3:F"&amp;DATA!$H$1+3)),""))</f>
        <v/>
      </c>
      <c r="G44" t="str">
        <f ca="1">IF(ROW()&lt;DATA!$H$1+4,INDIRECT("SKUPINY!"&amp;SUBSTITUTE(ADDRESS(1,ROW()-2,4),"1","")&amp;"24"),IF(ROW()=DATA!$H$1+4,SUM(INDIRECT("G$3:G"&amp;DATA!$H$1+3)),""))</f>
        <v/>
      </c>
      <c r="H44" t="str">
        <f ca="1">IF(ROW()&lt;DATA!$H$1+4,INDIRECT("SKUPINY!"&amp;SUBSTITUTE(ADDRESS(1,ROW()-2,4),"1","")&amp;"43"),IF(ROW()=DATA!$H$1+4,SUM(INDIRECT("H$3:H"&amp;DATA!$H$1+3)),""))</f>
        <v/>
      </c>
      <c r="I44" t="str">
        <f>IF(ROW()&lt;DATA!$H$1+5,SUM($C44:$F44),"")</f>
        <v/>
      </c>
      <c r="J44" t="str">
        <f>IF(ROW()&lt;DATA!$H$1+5,SUM($C44:$G44),"")</f>
        <v/>
      </c>
      <c r="K44" t="str">
        <f>IF(ROW()&lt;DATA!$H$1+5,SUM($C44:$H44),"")</f>
        <v/>
      </c>
    </row>
    <row r="45" spans="1:11" x14ac:dyDescent="0.25">
      <c r="C45" t="str">
        <f ca="1">IF(ROW()&lt;DATA!$H$1+4,INDIRECT("SKUPINY!"&amp;SUBSTITUTE(ADDRESS(1,ROW()-2,4),"1","")&amp;"3"),IF(ROW()=DATA!$H$1+4,SUM(INDIRECT("C$3:C"&amp;DATA!$H$1+3)),""))</f>
        <v/>
      </c>
      <c r="D45" t="str">
        <f ca="1">IF(ROW()&lt;DATA!$H$1+4,INDIRECT("SKUPINY!"&amp;SUBSTITUTE(ADDRESS(1,ROW()-2,4),"1","")&amp;"7"),IF(ROW()=DATA!$H$1+4,SUM(INDIRECT("D$3:D"&amp;DATA!$H$1+3)),""))</f>
        <v/>
      </c>
      <c r="E45" t="str">
        <f ca="1">IF(ROW()&lt;DATA!$H$1+4,INDIRECT("SKUPINY!"&amp;SUBSTITUTE(ADDRESS(1,ROW()-2,4),"1","")&amp;"16"),IF(ROW()=DATA!$H$1+4,SUM(INDIRECT("E$3:E"&amp;DATA!$H$1+3)),""))</f>
        <v/>
      </c>
      <c r="F45" t="str">
        <f ca="1">IF(ROW()&lt;DATA!$H$1+4,INDIRECT("SKUPINY!"&amp;SUBSTITUTE(ADDRESS(1,ROW()-2,4),"1","")&amp;"21"),IF(ROW()=DATA!$H$1+4,SUM(INDIRECT("F$3:F"&amp;DATA!$H$1+3)),""))</f>
        <v/>
      </c>
      <c r="G45" t="str">
        <f ca="1">IF(ROW()&lt;DATA!$H$1+4,INDIRECT("SKUPINY!"&amp;SUBSTITUTE(ADDRESS(1,ROW()-2,4),"1","")&amp;"24"),IF(ROW()=DATA!$H$1+4,SUM(INDIRECT("G$3:G"&amp;DATA!$H$1+3)),""))</f>
        <v/>
      </c>
      <c r="H45" t="str">
        <f ca="1">IF(ROW()&lt;DATA!$H$1+4,INDIRECT("SKUPINY!"&amp;SUBSTITUTE(ADDRESS(1,ROW()-2,4),"1","")&amp;"43"),IF(ROW()=DATA!$H$1+4,SUM(INDIRECT("H$3:H"&amp;DATA!$H$1+3)),""))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IF(ROW()&lt;DATA!$H$1+4,INDIRECT("SKUPINY!"&amp;SUBSTITUTE(ADDRESS(1,ROW()-2,4),"1","")&amp;"3"),IF(ROW()=DATA!$H$1+4,SUM(INDIRECT("C$3:C"&amp;DATA!$H$1+3)),""))</f>
        <v/>
      </c>
      <c r="D46" t="str">
        <f ca="1">IF(ROW()&lt;DATA!$H$1+4,INDIRECT("SKUPINY!"&amp;SUBSTITUTE(ADDRESS(1,ROW()-2,4),"1","")&amp;"7"),IF(ROW()=DATA!$H$1+4,SUM(INDIRECT("D$3:D"&amp;DATA!$H$1+3)),""))</f>
        <v/>
      </c>
      <c r="E46" t="str">
        <f ca="1">IF(ROW()&lt;DATA!$H$1+4,INDIRECT("SKUPINY!"&amp;SUBSTITUTE(ADDRESS(1,ROW()-2,4),"1","")&amp;"16"),IF(ROW()=DATA!$H$1+4,SUM(INDIRECT("E$3:E"&amp;DATA!$H$1+3)),""))</f>
        <v/>
      </c>
      <c r="F46" t="str">
        <f ca="1">IF(ROW()&lt;DATA!$H$1+4,INDIRECT("SKUPINY!"&amp;SUBSTITUTE(ADDRESS(1,ROW()-2,4),"1","")&amp;"21"),IF(ROW()=DATA!$H$1+4,SUM(INDIRECT("F$3:F"&amp;DATA!$H$1+3)),""))</f>
        <v/>
      </c>
      <c r="G46" t="str">
        <f ca="1">IF(ROW()&lt;DATA!$H$1+4,INDIRECT("SKUPINY!"&amp;SUBSTITUTE(ADDRESS(1,ROW()-2,4),"1","")&amp;"24"),IF(ROW()=DATA!$H$1+4,SUM(INDIRECT("G$3:G"&amp;DATA!$H$1+3)),""))</f>
        <v/>
      </c>
      <c r="H46" t="str">
        <f ca="1">IF(ROW()&lt;DATA!$H$1+4,INDIRECT("SKUPINY!"&amp;SUBSTITUTE(ADDRESS(1,ROW()-2,4),"1","")&amp;"43"),IF(ROW()=DATA!$H$1+4,SUM(INDIRECT("H$3:H"&amp;DATA!$H$1+3)),""))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IF(ROW()&lt;DATA!$H$1+4,INDIRECT("SKUPINY!"&amp;SUBSTITUTE(ADDRESS(1,ROW()-2,4),"1","")&amp;"3"),IF(ROW()=DATA!$H$1+4,SUM(INDIRECT("C$3:C"&amp;DATA!$H$1+3)),""))</f>
        <v/>
      </c>
      <c r="D47" t="str">
        <f ca="1">IF(ROW()&lt;DATA!$H$1+4,INDIRECT("SKUPINY!"&amp;SUBSTITUTE(ADDRESS(1,ROW()-2,4),"1","")&amp;"7"),IF(ROW()=DATA!$H$1+4,SUM(INDIRECT("D$3:D"&amp;DATA!$H$1+3)),""))</f>
        <v/>
      </c>
      <c r="E47" t="str">
        <f ca="1">IF(ROW()&lt;DATA!$H$1+4,INDIRECT("SKUPINY!"&amp;SUBSTITUTE(ADDRESS(1,ROW()-2,4),"1","")&amp;"16"),IF(ROW()=DATA!$H$1+4,SUM(INDIRECT("E$3:E"&amp;DATA!$H$1+3)),""))</f>
        <v/>
      </c>
      <c r="F47" t="str">
        <f ca="1">IF(ROW()&lt;DATA!$H$1+4,INDIRECT("SKUPINY!"&amp;SUBSTITUTE(ADDRESS(1,ROW()-2,4),"1","")&amp;"21"),IF(ROW()=DATA!$H$1+4,SUM(INDIRECT("F$3:F"&amp;DATA!$H$1+3)),""))</f>
        <v/>
      </c>
      <c r="G47" t="str">
        <f ca="1">IF(ROW()&lt;DATA!$H$1+4,INDIRECT("SKUPINY!"&amp;SUBSTITUTE(ADDRESS(1,ROW()-2,4),"1","")&amp;"24"),IF(ROW()=DATA!$H$1+4,SUM(INDIRECT("G$3:G"&amp;DATA!$H$1+3)),""))</f>
        <v/>
      </c>
      <c r="H47" t="str">
        <f ca="1">IF(ROW()&lt;DATA!$H$1+4,INDIRECT("SKUPINY!"&amp;SUBSTITUTE(ADDRESS(1,ROW()-2,4),"1","")&amp;"43"),IF(ROW()=DATA!$H$1+4,SUM(INDIRECT("H$3:H"&amp;DATA!$H$1+3)),""))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IF(ROW()&lt;DATA!$H$1+4,INDIRECT("SKUPINY!"&amp;SUBSTITUTE(ADDRESS(1,ROW()-2,4),"1","")&amp;"3"),IF(ROW()=DATA!$H$1+4,SUM(INDIRECT("C$3:C"&amp;DATA!$H$1+3)),""))</f>
        <v/>
      </c>
      <c r="D48" t="str">
        <f ca="1">IF(ROW()&lt;DATA!$H$1+4,INDIRECT("SKUPINY!"&amp;SUBSTITUTE(ADDRESS(1,ROW()-2,4),"1","")&amp;"7"),IF(ROW()=DATA!$H$1+4,SUM(INDIRECT("D$3:D"&amp;DATA!$H$1+3)),""))</f>
        <v/>
      </c>
      <c r="E48" t="str">
        <f ca="1">IF(ROW()&lt;DATA!$H$1+4,INDIRECT("SKUPINY!"&amp;SUBSTITUTE(ADDRESS(1,ROW()-2,4),"1","")&amp;"16"),IF(ROW()=DATA!$H$1+4,SUM(INDIRECT("E$3:E"&amp;DATA!$H$1+3)),""))</f>
        <v/>
      </c>
      <c r="F48" t="str">
        <f ca="1">IF(ROW()&lt;DATA!$H$1+4,INDIRECT("SKUPINY!"&amp;SUBSTITUTE(ADDRESS(1,ROW()-2,4),"1","")&amp;"21"),IF(ROW()=DATA!$H$1+4,SUM(INDIRECT("F$3:F"&amp;DATA!$H$1+3)),""))</f>
        <v/>
      </c>
      <c r="G48" t="str">
        <f ca="1">IF(ROW()&lt;DATA!$H$1+4,INDIRECT("SKUPINY!"&amp;SUBSTITUTE(ADDRESS(1,ROW()-2,4),"1","")&amp;"24"),IF(ROW()=DATA!$H$1+4,SUM(INDIRECT("G$3:G"&amp;DATA!$H$1+3)),""))</f>
        <v/>
      </c>
      <c r="H48" t="str">
        <f ca="1">IF(ROW()&lt;DATA!$H$1+4,INDIRECT("SKUPINY!"&amp;SUBSTITUTE(ADDRESS(1,ROW()-2,4),"1","")&amp;"43"),IF(ROW()=DATA!$H$1+4,SUM(INDIRECT("H$3:H"&amp;DATA!$H$1+3)),""))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IF(ROW()&lt;DATA!$H$1+4,INDIRECT("SKUPINY!"&amp;SUBSTITUTE(ADDRESS(1,ROW()-2,4),"1","")&amp;"3"),IF(ROW()=DATA!$H$1+4,SUM(INDIRECT("C$3:C"&amp;DATA!$H$1+3)),""))</f>
        <v/>
      </c>
      <c r="D49" t="str">
        <f ca="1">IF(ROW()&lt;DATA!$H$1+4,INDIRECT("SKUPINY!"&amp;SUBSTITUTE(ADDRESS(1,ROW()-2,4),"1","")&amp;"7"),IF(ROW()=DATA!$H$1+4,SUM(INDIRECT("D$3:D"&amp;DATA!$H$1+3)),""))</f>
        <v/>
      </c>
      <c r="E49" t="str">
        <f ca="1">IF(ROW()&lt;DATA!$H$1+4,INDIRECT("SKUPINY!"&amp;SUBSTITUTE(ADDRESS(1,ROW()-2,4),"1","")&amp;"16"),IF(ROW()=DATA!$H$1+4,SUM(INDIRECT("E$3:E"&amp;DATA!$H$1+3)),""))</f>
        <v/>
      </c>
      <c r="F49" t="str">
        <f ca="1">IF(ROW()&lt;DATA!$H$1+4,INDIRECT("SKUPINY!"&amp;SUBSTITUTE(ADDRESS(1,ROW()-2,4),"1","")&amp;"21"),IF(ROW()=DATA!$H$1+4,SUM(INDIRECT("F$3:F"&amp;DATA!$H$1+3)),""))</f>
        <v/>
      </c>
      <c r="G49" t="str">
        <f ca="1">IF(ROW()&lt;DATA!$H$1+4,INDIRECT("SKUPINY!"&amp;SUBSTITUTE(ADDRESS(1,ROW()-2,4),"1","")&amp;"24"),IF(ROW()=DATA!$H$1+4,SUM(INDIRECT("G$3:G"&amp;DATA!$H$1+3)),""))</f>
        <v/>
      </c>
      <c r="H49" t="str">
        <f ca="1">IF(ROW()&lt;DATA!$H$1+4,INDIRECT("SKUPINY!"&amp;SUBSTITUTE(ADDRESS(1,ROW()-2,4),"1","")&amp;"43"),IF(ROW()=DATA!$H$1+4,SUM(INDIRECT("H$3:H"&amp;DATA!$H$1+3)),""))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IF(ROW()&lt;DATA!$H$1+4,INDIRECT("SKUPINY!"&amp;SUBSTITUTE(ADDRESS(1,ROW()-2,4),"1","")&amp;"3"),IF(ROW()=DATA!$H$1+4,SUM(INDIRECT("C$3:C"&amp;DATA!$H$1+3)),""))</f>
        <v/>
      </c>
      <c r="D50" t="str">
        <f ca="1">IF(ROW()&lt;DATA!$H$1+4,INDIRECT("SKUPINY!"&amp;SUBSTITUTE(ADDRESS(1,ROW()-2,4),"1","")&amp;"7"),IF(ROW()=DATA!$H$1+4,SUM(INDIRECT("D$3:D"&amp;DATA!$H$1+3)),""))</f>
        <v/>
      </c>
      <c r="E50" t="str">
        <f ca="1">IF(ROW()&lt;DATA!$H$1+4,INDIRECT("SKUPINY!"&amp;SUBSTITUTE(ADDRESS(1,ROW()-2,4),"1","")&amp;"16"),IF(ROW()=DATA!$H$1+4,SUM(INDIRECT("E$3:E"&amp;DATA!$H$1+3)),""))</f>
        <v/>
      </c>
      <c r="F50" t="str">
        <f ca="1">IF(ROW()&lt;DATA!$H$1+4,INDIRECT("SKUPINY!"&amp;SUBSTITUTE(ADDRESS(1,ROW()-2,4),"1","")&amp;"21"),IF(ROW()=DATA!$H$1+4,SUM(INDIRECT("F$3:F"&amp;DATA!$H$1+3)),""))</f>
        <v/>
      </c>
      <c r="G50" t="str">
        <f ca="1">IF(ROW()&lt;DATA!$H$1+4,INDIRECT("SKUPINY!"&amp;SUBSTITUTE(ADDRESS(1,ROW()-2,4),"1","")&amp;"24"),IF(ROW()=DATA!$H$1+4,SUM(INDIRECT("G$3:G"&amp;DATA!$H$1+3)),""))</f>
        <v/>
      </c>
      <c r="H50" t="str">
        <f ca="1">IF(ROW()&lt;DATA!$H$1+4,INDIRECT("SKUPINY!"&amp;SUBSTITUTE(ADDRESS(1,ROW()-2,4),"1","")&amp;"43"),IF(ROW()=DATA!$H$1+4,SUM(INDIRECT("H$3:H"&amp;DATA!$H$1+3)),""))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IF(ROW()&lt;DATA!$H$1+4,INDIRECT("SKUPINY!"&amp;SUBSTITUTE(ADDRESS(1,ROW()-2,4),"1","")&amp;"3"),IF(ROW()=DATA!$H$1+4,SUM(INDIRECT("C$3:C"&amp;DATA!$H$1+3)),""))</f>
        <v/>
      </c>
      <c r="D51" t="str">
        <f ca="1">IF(ROW()&lt;DATA!$H$1+4,INDIRECT("SKUPINY!"&amp;SUBSTITUTE(ADDRESS(1,ROW()-2,4),"1","")&amp;"7"),IF(ROW()=DATA!$H$1+4,SUM(INDIRECT("D$3:D"&amp;DATA!$H$1+3)),""))</f>
        <v/>
      </c>
      <c r="E51" t="str">
        <f ca="1">IF(ROW()&lt;DATA!$H$1+4,INDIRECT("SKUPINY!"&amp;SUBSTITUTE(ADDRESS(1,ROW()-2,4),"1","")&amp;"16"),IF(ROW()=DATA!$H$1+4,SUM(INDIRECT("E$3:E"&amp;DATA!$H$1+3)),""))</f>
        <v/>
      </c>
      <c r="F51" t="str">
        <f ca="1">IF(ROW()&lt;DATA!$H$1+4,INDIRECT("SKUPINY!"&amp;SUBSTITUTE(ADDRESS(1,ROW()-2,4),"1","")&amp;"21"),IF(ROW()=DATA!$H$1+4,SUM(INDIRECT("F$3:F"&amp;DATA!$H$1+3)),""))</f>
        <v/>
      </c>
      <c r="G51" t="str">
        <f ca="1">IF(ROW()&lt;DATA!$H$1+4,INDIRECT("SKUPINY!"&amp;SUBSTITUTE(ADDRESS(1,ROW()-2,4),"1","")&amp;"24"),IF(ROW()=DATA!$H$1+4,SUM(INDIRECT("G$3:G"&amp;DATA!$H$1+3)),""))</f>
        <v/>
      </c>
      <c r="H51" t="str">
        <f ca="1">IF(ROW()&lt;DATA!$H$1+4,INDIRECT("SKUPINY!"&amp;SUBSTITUTE(ADDRESS(1,ROW()-2,4),"1","")&amp;"43"),IF(ROW()=DATA!$H$1+4,SUM(INDIRECT("H$3:H"&amp;DATA!$H$1+3)),""))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IF(ROW()&lt;DATA!$H$1+4,INDIRECT("SKUPINY!"&amp;SUBSTITUTE(ADDRESS(1,ROW()-2,4),"1","")&amp;"3"),IF(ROW()=DATA!$H$1+4,SUM(INDIRECT("C$3:C"&amp;DATA!$H$1+3)),""))</f>
        <v/>
      </c>
      <c r="D52" t="str">
        <f ca="1">IF(ROW()&lt;DATA!$H$1+4,INDIRECT("SKUPINY!"&amp;SUBSTITUTE(ADDRESS(1,ROW()-2,4),"1","")&amp;"7"),IF(ROW()=DATA!$H$1+4,SUM(INDIRECT("D$3:D"&amp;DATA!$H$1+3)),""))</f>
        <v/>
      </c>
      <c r="E52" t="str">
        <f ca="1">IF(ROW()&lt;DATA!$H$1+4,INDIRECT("SKUPINY!"&amp;SUBSTITUTE(ADDRESS(1,ROW()-2,4),"1","")&amp;"16"),IF(ROW()=DATA!$H$1+4,SUM(INDIRECT("E$3:E"&amp;DATA!$H$1+3)),""))</f>
        <v/>
      </c>
      <c r="F52" t="str">
        <f ca="1">IF(ROW()&lt;DATA!$H$1+4,INDIRECT("SKUPINY!"&amp;SUBSTITUTE(ADDRESS(1,ROW()-2,4),"1","")&amp;"21"),IF(ROW()=DATA!$H$1+4,SUM(INDIRECT("F$3:F"&amp;DATA!$H$1+3)),""))</f>
        <v/>
      </c>
      <c r="G52" t="str">
        <f ca="1">IF(ROW()&lt;DATA!$H$1+4,INDIRECT("SKUPINY!"&amp;SUBSTITUTE(ADDRESS(1,ROW()-2,4),"1","")&amp;"24"),IF(ROW()=DATA!$H$1+4,SUM(INDIRECT("G$3:G"&amp;DATA!$H$1+3)),""))</f>
        <v/>
      </c>
      <c r="H52" t="str">
        <f ca="1">IF(ROW()&lt;DATA!$H$1+4,INDIRECT("SKUPINY!"&amp;SUBSTITUTE(ADDRESS(1,ROW()-2,4),"1","")&amp;"43"),IF(ROW()=DATA!$H$1+4,SUM(INDIRECT("H$3:H"&amp;DATA!$H$1+3)),""))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IF(ROW()&lt;DATA!$H$1+4,INDIRECT("SKUPINY!"&amp;SUBSTITUTE(ADDRESS(1,ROW()-2,4),"1","")&amp;"3"),IF(ROW()=DATA!$H$1+4,SUM(INDIRECT("C$3:C"&amp;DATA!$H$1+3)),""))</f>
        <v/>
      </c>
      <c r="D53" t="str">
        <f ca="1">IF(ROW()&lt;DATA!$H$1+4,INDIRECT("SKUPINY!"&amp;SUBSTITUTE(ADDRESS(1,ROW()-2,4),"1","")&amp;"7"),IF(ROW()=DATA!$H$1+4,SUM(INDIRECT("D$3:D"&amp;DATA!$H$1+3)),""))</f>
        <v/>
      </c>
      <c r="E53" t="str">
        <f ca="1">IF(ROW()&lt;DATA!$H$1+4,INDIRECT("SKUPINY!"&amp;SUBSTITUTE(ADDRESS(1,ROW()-2,4),"1","")&amp;"16"),IF(ROW()=DATA!$H$1+4,SUM(INDIRECT("E$3:E"&amp;DATA!$H$1+3)),""))</f>
        <v/>
      </c>
      <c r="F53" t="str">
        <f ca="1">IF(ROW()&lt;DATA!$H$1+4,INDIRECT("SKUPINY!"&amp;SUBSTITUTE(ADDRESS(1,ROW()-2,4),"1","")&amp;"21"),IF(ROW()=DATA!$H$1+4,SUM(INDIRECT("F$3:F"&amp;DATA!$H$1+3)),""))</f>
        <v/>
      </c>
      <c r="G53" t="str">
        <f ca="1">IF(ROW()&lt;DATA!$H$1+4,INDIRECT("SKUPINY!"&amp;SUBSTITUTE(ADDRESS(1,ROW()-2,4),"1","")&amp;"24"),IF(ROW()=DATA!$H$1+4,SUM(INDIRECT("G$3:G"&amp;DATA!$H$1+3)),""))</f>
        <v/>
      </c>
      <c r="H53" t="str">
        <f ca="1">IF(ROW()&lt;DATA!$H$1+4,INDIRECT("SKUPINY!"&amp;SUBSTITUTE(ADDRESS(1,ROW()-2,4),"1","")&amp;"43"),IF(ROW()=DATA!$H$1+4,SUM(INDIRECT("H$3:H"&amp;DATA!$H$1+3)),""))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IF(ROW()&lt;DATA!$H$1+4,INDIRECT("SKUPINY!"&amp;SUBSTITUTE(ADDRESS(1,ROW()-2,4),"1","")&amp;"3"),IF(ROW()=DATA!$H$1+4,SUM(INDIRECT("C$3:C"&amp;DATA!$H$1+3)),""))</f>
        <v/>
      </c>
      <c r="D54" t="str">
        <f ca="1">IF(ROW()&lt;DATA!$H$1+4,INDIRECT("SKUPINY!"&amp;SUBSTITUTE(ADDRESS(1,ROW()-2,4),"1","")&amp;"7"),IF(ROW()=DATA!$H$1+4,SUM(INDIRECT("D$3:D"&amp;DATA!$H$1+3)),""))</f>
        <v/>
      </c>
      <c r="E54" t="str">
        <f ca="1">IF(ROW()&lt;DATA!$H$1+4,INDIRECT("SKUPINY!"&amp;SUBSTITUTE(ADDRESS(1,ROW()-2,4),"1","")&amp;"16"),IF(ROW()=DATA!$H$1+4,SUM(INDIRECT("E$3:E"&amp;DATA!$H$1+3)),""))</f>
        <v/>
      </c>
      <c r="F54" t="str">
        <f ca="1">IF(ROW()&lt;DATA!$H$1+4,INDIRECT("SKUPINY!"&amp;SUBSTITUTE(ADDRESS(1,ROW()-2,4),"1","")&amp;"21"),IF(ROW()=DATA!$H$1+4,SUM(INDIRECT("F$3:F"&amp;DATA!$H$1+3)),""))</f>
        <v/>
      </c>
      <c r="G54" t="str">
        <f ca="1">IF(ROW()&lt;DATA!$H$1+4,INDIRECT("SKUPINY!"&amp;SUBSTITUTE(ADDRESS(1,ROW()-2,4),"1","")&amp;"24"),IF(ROW()=DATA!$H$1+4,SUM(INDIRECT("G$3:G"&amp;DATA!$H$1+3)),""))</f>
        <v/>
      </c>
      <c r="H54" t="str">
        <f ca="1">IF(ROW()&lt;DATA!$H$1+4,INDIRECT("SKUPINY!"&amp;SUBSTITUTE(ADDRESS(1,ROW()-2,4),"1","")&amp;"43"),IF(ROW()=DATA!$H$1+4,SUM(INDIRECT("H$3:H"&amp;DATA!$H$1+3)),""))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IF(ROW()&lt;DATA!$H$1+4,INDIRECT("SKUPINY!"&amp;SUBSTITUTE(ADDRESS(1,ROW()-2,4),"1","")&amp;"3"),IF(ROW()=DATA!$H$1+4,SUM(INDIRECT("C$3:C"&amp;DATA!$H$1+3)),""))</f>
        <v/>
      </c>
      <c r="D55" t="str">
        <f ca="1">IF(ROW()&lt;DATA!$H$1+4,INDIRECT("SKUPINY!"&amp;SUBSTITUTE(ADDRESS(1,ROW()-2,4),"1","")&amp;"7"),IF(ROW()=DATA!$H$1+4,SUM(INDIRECT("D$3:D"&amp;DATA!$H$1+3)),""))</f>
        <v/>
      </c>
      <c r="E55" t="str">
        <f ca="1">IF(ROW()&lt;DATA!$H$1+4,INDIRECT("SKUPINY!"&amp;SUBSTITUTE(ADDRESS(1,ROW()-2,4),"1","")&amp;"16"),IF(ROW()=DATA!$H$1+4,SUM(INDIRECT("E$3:E"&amp;DATA!$H$1+3)),""))</f>
        <v/>
      </c>
      <c r="F55" t="str">
        <f ca="1">IF(ROW()&lt;DATA!$H$1+4,INDIRECT("SKUPINY!"&amp;SUBSTITUTE(ADDRESS(1,ROW()-2,4),"1","")&amp;"21"),IF(ROW()=DATA!$H$1+4,SUM(INDIRECT("F$3:F"&amp;DATA!$H$1+3)),""))</f>
        <v/>
      </c>
      <c r="G55" t="str">
        <f ca="1">IF(ROW()&lt;DATA!$H$1+4,INDIRECT("SKUPINY!"&amp;SUBSTITUTE(ADDRESS(1,ROW()-2,4),"1","")&amp;"24"),IF(ROW()=DATA!$H$1+4,SUM(INDIRECT("G$3:G"&amp;DATA!$H$1+3)),""))</f>
        <v/>
      </c>
      <c r="H55" t="str">
        <f ca="1">IF(ROW()&lt;DATA!$H$1+4,INDIRECT("SKUPINY!"&amp;SUBSTITUTE(ADDRESS(1,ROW()-2,4),"1","")&amp;"43"),IF(ROW()=DATA!$H$1+4,SUM(INDIRECT("H$3:H"&amp;DATA!$H$1+3)),""))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IF(ROW()&lt;DATA!$H$1+4,INDIRECT("SKUPINY!"&amp;SUBSTITUTE(ADDRESS(1,ROW()-2,4),"1","")&amp;"3"),IF(ROW()=DATA!$H$1+4,SUM(INDIRECT("C$3:C"&amp;DATA!$H$1+3)),""))</f>
        <v/>
      </c>
      <c r="D56" t="str">
        <f ca="1">IF(ROW()&lt;DATA!$H$1+4,INDIRECT("SKUPINY!"&amp;SUBSTITUTE(ADDRESS(1,ROW()-2,4),"1","")&amp;"7"),IF(ROW()=DATA!$H$1+4,SUM(INDIRECT("D$3:D"&amp;DATA!$H$1+3)),""))</f>
        <v/>
      </c>
      <c r="E56" t="str">
        <f ca="1">IF(ROW()&lt;DATA!$H$1+4,INDIRECT("SKUPINY!"&amp;SUBSTITUTE(ADDRESS(1,ROW()-2,4),"1","")&amp;"16"),IF(ROW()=DATA!$H$1+4,SUM(INDIRECT("E$3:E"&amp;DATA!$H$1+3)),""))</f>
        <v/>
      </c>
      <c r="F56" t="str">
        <f ca="1">IF(ROW()&lt;DATA!$H$1+4,INDIRECT("SKUPINY!"&amp;SUBSTITUTE(ADDRESS(1,ROW()-2,4),"1","")&amp;"21"),IF(ROW()=DATA!$H$1+4,SUM(INDIRECT("F$3:F"&amp;DATA!$H$1+3)),""))</f>
        <v/>
      </c>
      <c r="G56" t="str">
        <f ca="1">IF(ROW()&lt;DATA!$H$1+4,INDIRECT("SKUPINY!"&amp;SUBSTITUTE(ADDRESS(1,ROW()-2,4),"1","")&amp;"24"),IF(ROW()=DATA!$H$1+4,SUM(INDIRECT("G$3:G"&amp;DATA!$H$1+3)),""))</f>
        <v/>
      </c>
      <c r="H56" t="str">
        <f ca="1">IF(ROW()&lt;DATA!$H$1+4,INDIRECT("SKUPINY!"&amp;SUBSTITUTE(ADDRESS(1,ROW()-2,4),"1","")&amp;"43"),IF(ROW()=DATA!$H$1+4,SUM(INDIRECT("H$3:H"&amp;DATA!$H$1+3)),""))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IF(ROW()&lt;DATA!$H$1+4,INDIRECT("SKUPINY!"&amp;SUBSTITUTE(ADDRESS(1,ROW()-2,4),"1","")&amp;"3"),IF(ROW()=DATA!$H$1+4,SUM(INDIRECT("C$3:C"&amp;DATA!$H$1+3)),""))</f>
        <v/>
      </c>
      <c r="D57" t="str">
        <f ca="1">IF(ROW()&lt;DATA!$H$1+4,INDIRECT("SKUPINY!"&amp;SUBSTITUTE(ADDRESS(1,ROW()-2,4),"1","")&amp;"7"),IF(ROW()=DATA!$H$1+4,SUM(INDIRECT("D$3:D"&amp;DATA!$H$1+3)),""))</f>
        <v/>
      </c>
      <c r="E57" t="str">
        <f ca="1">IF(ROW()&lt;DATA!$H$1+4,INDIRECT("SKUPINY!"&amp;SUBSTITUTE(ADDRESS(1,ROW()-2,4),"1","")&amp;"16"),IF(ROW()=DATA!$H$1+4,SUM(INDIRECT("E$3:E"&amp;DATA!$H$1+3)),""))</f>
        <v/>
      </c>
      <c r="F57" t="str">
        <f ca="1">IF(ROW()&lt;DATA!$H$1+4,INDIRECT("SKUPINY!"&amp;SUBSTITUTE(ADDRESS(1,ROW()-2,4),"1","")&amp;"21"),IF(ROW()=DATA!$H$1+4,SUM(INDIRECT("F$3:F"&amp;DATA!$H$1+3)),""))</f>
        <v/>
      </c>
      <c r="G57" t="str">
        <f ca="1">IF(ROW()&lt;DATA!$H$1+4,INDIRECT("SKUPINY!"&amp;SUBSTITUTE(ADDRESS(1,ROW()-2,4),"1","")&amp;"24"),IF(ROW()=DATA!$H$1+4,SUM(INDIRECT("G$3:G"&amp;DATA!$H$1+3)),""))</f>
        <v/>
      </c>
      <c r="H57" t="str">
        <f ca="1">IF(ROW()&lt;DATA!$H$1+4,INDIRECT("SKUPINY!"&amp;SUBSTITUTE(ADDRESS(1,ROW()-2,4),"1","")&amp;"43"),IF(ROW()=DATA!$H$1+4,SUM(INDIRECT("H$3:H"&amp;DATA!$H$1+3)),""))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IF(ROW()&lt;DATA!$H$1+4,INDIRECT("SKUPINY!"&amp;SUBSTITUTE(ADDRESS(1,ROW()-2,4),"1","")&amp;"3"),IF(ROW()=DATA!$H$1+4,SUM(INDIRECT("C$3:C"&amp;DATA!$H$1+3)),""))</f>
        <v/>
      </c>
      <c r="D58" t="str">
        <f ca="1">IF(ROW()&lt;DATA!$H$1+4,INDIRECT("SKUPINY!"&amp;SUBSTITUTE(ADDRESS(1,ROW()-2,4),"1","")&amp;"7"),IF(ROW()=DATA!$H$1+4,SUM(INDIRECT("D$3:D"&amp;DATA!$H$1+3)),""))</f>
        <v/>
      </c>
      <c r="E58" t="str">
        <f ca="1">IF(ROW()&lt;DATA!$H$1+4,INDIRECT("SKUPINY!"&amp;SUBSTITUTE(ADDRESS(1,ROW()-2,4),"1","")&amp;"16"),IF(ROW()=DATA!$H$1+4,SUM(INDIRECT("E$3:E"&amp;DATA!$H$1+3)),""))</f>
        <v/>
      </c>
      <c r="F58" t="str">
        <f ca="1">IF(ROW()&lt;DATA!$H$1+4,INDIRECT("SKUPINY!"&amp;SUBSTITUTE(ADDRESS(1,ROW()-2,4),"1","")&amp;"21"),IF(ROW()=DATA!$H$1+4,SUM(INDIRECT("F$3:F"&amp;DATA!$H$1+3)),""))</f>
        <v/>
      </c>
      <c r="G58" t="str">
        <f ca="1">IF(ROW()&lt;DATA!$H$1+4,INDIRECT("SKUPINY!"&amp;SUBSTITUTE(ADDRESS(1,ROW()-2,4),"1","")&amp;"24"),IF(ROW()=DATA!$H$1+4,SUM(INDIRECT("G$3:G"&amp;DATA!$H$1+3)),""))</f>
        <v/>
      </c>
      <c r="H58" t="str">
        <f ca="1">IF(ROW()&lt;DATA!$H$1+4,INDIRECT("SKUPINY!"&amp;SUBSTITUTE(ADDRESS(1,ROW()-2,4),"1","")&amp;"43"),IF(ROW()=DATA!$H$1+4,SUM(INDIRECT("H$3:H"&amp;DATA!$H$1+3)),""))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IF(ROW()&lt;DATA!$H$1+4,INDIRECT("SKUPINY!"&amp;SUBSTITUTE(ADDRESS(1,ROW()-2,4),"1","")&amp;"3"),IF(ROW()=DATA!$H$1+4,SUM(INDIRECT("C$3:C"&amp;DATA!$H$1+3)),""))</f>
        <v/>
      </c>
      <c r="D59" t="str">
        <f ca="1">IF(ROW()&lt;DATA!$H$1+4,INDIRECT("SKUPINY!"&amp;SUBSTITUTE(ADDRESS(1,ROW()-2,4),"1","")&amp;"7"),IF(ROW()=DATA!$H$1+4,SUM(INDIRECT("D$3:D"&amp;DATA!$H$1+3)),""))</f>
        <v/>
      </c>
      <c r="E59" t="str">
        <f ca="1">IF(ROW()&lt;DATA!$H$1+4,INDIRECT("SKUPINY!"&amp;SUBSTITUTE(ADDRESS(1,ROW()-2,4),"1","")&amp;"16"),IF(ROW()=DATA!$H$1+4,SUM(INDIRECT("E$3:E"&amp;DATA!$H$1+3)),""))</f>
        <v/>
      </c>
      <c r="F59" t="str">
        <f ca="1">IF(ROW()&lt;DATA!$H$1+4,INDIRECT("SKUPINY!"&amp;SUBSTITUTE(ADDRESS(1,ROW()-2,4),"1","")&amp;"21"),IF(ROW()=DATA!$H$1+4,SUM(INDIRECT("F$3:F"&amp;DATA!$H$1+3)),""))</f>
        <v/>
      </c>
      <c r="G59" t="str">
        <f ca="1">IF(ROW()&lt;DATA!$H$1+4,INDIRECT("SKUPINY!"&amp;SUBSTITUTE(ADDRESS(1,ROW()-2,4),"1","")&amp;"24"),IF(ROW()=DATA!$H$1+4,SUM(INDIRECT("G$3:G"&amp;DATA!$H$1+3)),""))</f>
        <v/>
      </c>
      <c r="H59" t="str">
        <f ca="1">IF(ROW()&lt;DATA!$H$1+4,INDIRECT("SKUPINY!"&amp;SUBSTITUTE(ADDRESS(1,ROW()-2,4),"1","")&amp;"43"),IF(ROW()=DATA!$H$1+4,SUM(INDIRECT("H$3:H"&amp;DATA!$H$1+3)),""))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IF(ROW()&lt;DATA!$H$1+4,INDIRECT("SKUPINY!"&amp;SUBSTITUTE(ADDRESS(1,ROW()-2,4),"1","")&amp;"3"),IF(ROW()=DATA!$H$1+4,SUM(INDIRECT("C$3:C"&amp;DATA!$H$1+3)),""))</f>
        <v/>
      </c>
      <c r="D60" t="str">
        <f ca="1">IF(ROW()&lt;DATA!$H$1+4,INDIRECT("SKUPINY!"&amp;SUBSTITUTE(ADDRESS(1,ROW()-2,4),"1","")&amp;"7"),IF(ROW()=DATA!$H$1+4,SUM(INDIRECT("D$3:D"&amp;DATA!$H$1+3)),""))</f>
        <v/>
      </c>
      <c r="E60" t="str">
        <f ca="1">IF(ROW()&lt;DATA!$H$1+4,INDIRECT("SKUPINY!"&amp;SUBSTITUTE(ADDRESS(1,ROW()-2,4),"1","")&amp;"16"),IF(ROW()=DATA!$H$1+4,SUM(INDIRECT("E$3:E"&amp;DATA!$H$1+3)),""))</f>
        <v/>
      </c>
      <c r="F60" t="str">
        <f ca="1">IF(ROW()&lt;DATA!$H$1+4,INDIRECT("SKUPINY!"&amp;SUBSTITUTE(ADDRESS(1,ROW()-2,4),"1","")&amp;"21"),IF(ROW()=DATA!$H$1+4,SUM(INDIRECT("F$3:F"&amp;DATA!$H$1+3)),""))</f>
        <v/>
      </c>
      <c r="G60" t="str">
        <f ca="1">IF(ROW()&lt;DATA!$H$1+4,INDIRECT("SKUPINY!"&amp;SUBSTITUTE(ADDRESS(1,ROW()-2,4),"1","")&amp;"24"),IF(ROW()=DATA!$H$1+4,SUM(INDIRECT("G$3:G"&amp;DATA!$H$1+3)),""))</f>
        <v/>
      </c>
      <c r="H60" t="str">
        <f ca="1">IF(ROW()&lt;DATA!$H$1+4,INDIRECT("SKUPINY!"&amp;SUBSTITUTE(ADDRESS(1,ROW()-2,4),"1","")&amp;"43"),IF(ROW()=DATA!$H$1+4,SUM(INDIRECT("H$3:H"&amp;DATA!$H$1+3)),""))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IF(ROW()&lt;DATA!$H$1+4,INDIRECT("SKUPINY!"&amp;SUBSTITUTE(ADDRESS(1,ROW()-2,4),"1","")&amp;"3"),IF(ROW()=DATA!$H$1+4,SUM(INDIRECT("C$3:C"&amp;DATA!$H$1+3)),""))</f>
        <v/>
      </c>
      <c r="D61" t="str">
        <f ca="1">IF(ROW()&lt;DATA!$H$1+4,INDIRECT("SKUPINY!"&amp;SUBSTITUTE(ADDRESS(1,ROW()-2,4),"1","")&amp;"7"),IF(ROW()=DATA!$H$1+4,SUM(INDIRECT("D$3:D"&amp;DATA!$H$1+3)),""))</f>
        <v/>
      </c>
      <c r="E61" t="str">
        <f ca="1">IF(ROW()&lt;DATA!$H$1+4,INDIRECT("SKUPINY!"&amp;SUBSTITUTE(ADDRESS(1,ROW()-2,4),"1","")&amp;"16"),IF(ROW()=DATA!$H$1+4,SUM(INDIRECT("E$3:E"&amp;DATA!$H$1+3)),""))</f>
        <v/>
      </c>
      <c r="F61" t="str">
        <f ca="1">IF(ROW()&lt;DATA!$H$1+4,INDIRECT("SKUPINY!"&amp;SUBSTITUTE(ADDRESS(1,ROW()-2,4),"1","")&amp;"21"),IF(ROW()=DATA!$H$1+4,SUM(INDIRECT("F$3:F"&amp;DATA!$H$1+3)),""))</f>
        <v/>
      </c>
      <c r="G61" t="str">
        <f ca="1">IF(ROW()&lt;DATA!$H$1+4,INDIRECT("SKUPINY!"&amp;SUBSTITUTE(ADDRESS(1,ROW()-2,4),"1","")&amp;"24"),IF(ROW()=DATA!$H$1+4,SUM(INDIRECT("G$3:G"&amp;DATA!$H$1+3)),""))</f>
        <v/>
      </c>
      <c r="H61" t="str">
        <f ca="1">IF(ROW()&lt;DATA!$H$1+4,INDIRECT("SKUPINY!"&amp;SUBSTITUTE(ADDRESS(1,ROW()-2,4),"1","")&amp;"43"),IF(ROW()=DATA!$H$1+4,SUM(INDIRECT("H$3:H"&amp;DATA!$H$1+3)),""))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IF(ROW()&lt;DATA!$H$1+4,INDIRECT("SKUPINY!"&amp;SUBSTITUTE(ADDRESS(1,ROW()-2,4),"1","")&amp;"3"),IF(ROW()=DATA!$H$1+4,SUM(INDIRECT("C$3:C"&amp;DATA!$H$1+3)),""))</f>
        <v/>
      </c>
      <c r="D62" t="str">
        <f ca="1">IF(ROW()&lt;DATA!$H$1+4,INDIRECT("SKUPINY!"&amp;SUBSTITUTE(ADDRESS(1,ROW()-2,4),"1","")&amp;"7"),IF(ROW()=DATA!$H$1+4,SUM(INDIRECT("D$3:D"&amp;DATA!$H$1+3)),""))</f>
        <v/>
      </c>
      <c r="E62" t="str">
        <f ca="1">IF(ROW()&lt;DATA!$H$1+4,INDIRECT("SKUPINY!"&amp;SUBSTITUTE(ADDRESS(1,ROW()-2,4),"1","")&amp;"16"),IF(ROW()=DATA!$H$1+4,SUM(INDIRECT("E$3:E"&amp;DATA!$H$1+3)),""))</f>
        <v/>
      </c>
      <c r="F62" t="str">
        <f ca="1">IF(ROW()&lt;DATA!$H$1+4,INDIRECT("SKUPINY!"&amp;SUBSTITUTE(ADDRESS(1,ROW()-2,4),"1","")&amp;"21"),IF(ROW()=DATA!$H$1+4,SUM(INDIRECT("F$3:F"&amp;DATA!$H$1+3)),""))</f>
        <v/>
      </c>
      <c r="G62" t="str">
        <f ca="1">IF(ROW()&lt;DATA!$H$1+4,INDIRECT("SKUPINY!"&amp;SUBSTITUTE(ADDRESS(1,ROW()-2,4),"1","")&amp;"24"),IF(ROW()=DATA!$H$1+4,SUM(INDIRECT("G$3:G"&amp;DATA!$H$1+3)),""))</f>
        <v/>
      </c>
      <c r="H62" t="str">
        <f ca="1">IF(ROW()&lt;DATA!$H$1+4,INDIRECT("SKUPINY!"&amp;SUBSTITUTE(ADDRESS(1,ROW()-2,4),"1","")&amp;"43"),IF(ROW()=DATA!$H$1+4,SUM(INDIRECT("H$3:H"&amp;DATA!$H$1+3)),""))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IF(ROW()&lt;DATA!$H$1+4,INDIRECT("SKUPINY!"&amp;SUBSTITUTE(ADDRESS(1,ROW()-2,4),"1","")&amp;"3"),IF(ROW()=DATA!$H$1+4,SUM(INDIRECT("C$3:C"&amp;DATA!$H$1+3)),""))</f>
        <v/>
      </c>
      <c r="D63" t="str">
        <f ca="1">IF(ROW()&lt;DATA!$H$1+4,INDIRECT("SKUPINY!"&amp;SUBSTITUTE(ADDRESS(1,ROW()-2,4),"1","")&amp;"7"),IF(ROW()=DATA!$H$1+4,SUM(INDIRECT("D$3:D"&amp;DATA!$H$1+3)),""))</f>
        <v/>
      </c>
      <c r="E63" t="str">
        <f ca="1">IF(ROW()&lt;DATA!$H$1+4,INDIRECT("SKUPINY!"&amp;SUBSTITUTE(ADDRESS(1,ROW()-2,4),"1","")&amp;"16"),IF(ROW()=DATA!$H$1+4,SUM(INDIRECT("E$3:E"&amp;DATA!$H$1+3)),""))</f>
        <v/>
      </c>
      <c r="F63" t="str">
        <f ca="1">IF(ROW()&lt;DATA!$H$1+4,INDIRECT("SKUPINY!"&amp;SUBSTITUTE(ADDRESS(1,ROW()-2,4),"1","")&amp;"21"),IF(ROW()=DATA!$H$1+4,SUM(INDIRECT("F$3:F"&amp;DATA!$H$1+3)),""))</f>
        <v/>
      </c>
      <c r="G63" t="str">
        <f ca="1">IF(ROW()&lt;DATA!$H$1+4,INDIRECT("SKUPINY!"&amp;SUBSTITUTE(ADDRESS(1,ROW()-2,4),"1","")&amp;"24"),IF(ROW()=DATA!$H$1+4,SUM(INDIRECT("G$3:G"&amp;DATA!$H$1+3)),""))</f>
        <v/>
      </c>
      <c r="H63" t="str">
        <f ca="1">IF(ROW()&lt;DATA!$H$1+4,INDIRECT("SKUPINY!"&amp;SUBSTITUTE(ADDRESS(1,ROW()-2,4),"1","")&amp;"43"),IF(ROW()=DATA!$H$1+4,SUM(INDIRECT("H$3:H"&amp;DATA!$H$1+3)),""))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IF(ROW()&lt;DATA!$H$1+4,INDIRECT("SKUPINY!"&amp;SUBSTITUTE(ADDRESS(1,ROW()-2,4),"1","")&amp;"3"),IF(ROW()=DATA!$H$1+4,SUM(INDIRECT("C$3:C"&amp;DATA!$H$1+3)),""))</f>
        <v/>
      </c>
      <c r="D64" t="str">
        <f ca="1">IF(ROW()&lt;DATA!$H$1+4,INDIRECT("SKUPINY!"&amp;SUBSTITUTE(ADDRESS(1,ROW()-2,4),"1","")&amp;"7"),IF(ROW()=DATA!$H$1+4,SUM(INDIRECT("D$3:D"&amp;DATA!$H$1+3)),""))</f>
        <v/>
      </c>
      <c r="E64" t="str">
        <f ca="1">IF(ROW()&lt;DATA!$H$1+4,INDIRECT("SKUPINY!"&amp;SUBSTITUTE(ADDRESS(1,ROW()-2,4),"1","")&amp;"16"),IF(ROW()=DATA!$H$1+4,SUM(INDIRECT("E$3:E"&amp;DATA!$H$1+3)),""))</f>
        <v/>
      </c>
      <c r="F64" t="str">
        <f ca="1">IF(ROW()&lt;DATA!$H$1+4,INDIRECT("SKUPINY!"&amp;SUBSTITUTE(ADDRESS(1,ROW()-2,4),"1","")&amp;"21"),IF(ROW()=DATA!$H$1+4,SUM(INDIRECT("F$3:F"&amp;DATA!$H$1+3)),""))</f>
        <v/>
      </c>
      <c r="G64" t="str">
        <f ca="1">IF(ROW()&lt;DATA!$H$1+4,INDIRECT("SKUPINY!"&amp;SUBSTITUTE(ADDRESS(1,ROW()-2,4),"1","")&amp;"24"),IF(ROW()=DATA!$H$1+4,SUM(INDIRECT("G$3:G"&amp;DATA!$H$1+3)),""))</f>
        <v/>
      </c>
      <c r="H64" t="str">
        <f ca="1">IF(ROW()&lt;DATA!$H$1+4,INDIRECT("SKUPINY!"&amp;SUBSTITUTE(ADDRESS(1,ROW()-2,4),"1","")&amp;"43"),IF(ROW()=DATA!$H$1+4,SUM(INDIRECT("H$3:H"&amp;DATA!$H$1+3)),""))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IF(ROW()&lt;DATA!$H$1+4,INDIRECT("SKUPINY!"&amp;SUBSTITUTE(ADDRESS(1,ROW()-2,4),"1","")&amp;"3"),IF(ROW()=DATA!$H$1+4,SUM(INDIRECT("C$3:C"&amp;DATA!$H$1+3)),""))</f>
        <v/>
      </c>
      <c r="D65" t="str">
        <f ca="1">IF(ROW()&lt;DATA!$H$1+4,INDIRECT("SKUPINY!"&amp;SUBSTITUTE(ADDRESS(1,ROW()-2,4),"1","")&amp;"7"),IF(ROW()=DATA!$H$1+4,SUM(INDIRECT("D$3:D"&amp;DATA!$H$1+3)),""))</f>
        <v/>
      </c>
      <c r="E65" t="str">
        <f ca="1">IF(ROW()&lt;DATA!$H$1+4,INDIRECT("SKUPINY!"&amp;SUBSTITUTE(ADDRESS(1,ROW()-2,4),"1","")&amp;"16"),IF(ROW()=DATA!$H$1+4,SUM(INDIRECT("E$3:E"&amp;DATA!$H$1+3)),""))</f>
        <v/>
      </c>
      <c r="F65" t="str">
        <f ca="1">IF(ROW()&lt;DATA!$H$1+4,INDIRECT("SKUPINY!"&amp;SUBSTITUTE(ADDRESS(1,ROW()-2,4),"1","")&amp;"21"),IF(ROW()=DATA!$H$1+4,SUM(INDIRECT("F$3:F"&amp;DATA!$H$1+3)),""))</f>
        <v/>
      </c>
      <c r="G65" t="str">
        <f ca="1">IF(ROW()&lt;DATA!$H$1+4,INDIRECT("SKUPINY!"&amp;SUBSTITUTE(ADDRESS(1,ROW()-2,4),"1","")&amp;"24"),IF(ROW()=DATA!$H$1+4,SUM(INDIRECT("G$3:G"&amp;DATA!$H$1+3)),""))</f>
        <v/>
      </c>
      <c r="H65" t="str">
        <f ca="1">IF(ROW()&lt;DATA!$H$1+4,INDIRECT("SKUPINY!"&amp;SUBSTITUTE(ADDRESS(1,ROW()-2,4),"1","")&amp;"43"),IF(ROW()=DATA!$H$1+4,SUM(INDIRECT("H$3:H"&amp;DATA!$H$1+3)),""))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IF(ROW()&lt;DATA!$H$1+4,INDIRECT("SKUPINY!"&amp;SUBSTITUTE(ADDRESS(1,ROW()-2,4),"1","")&amp;"3"),IF(ROW()=DATA!$H$1+4,SUM(INDIRECT("C$3:C"&amp;DATA!$H$1+3)),""))</f>
        <v/>
      </c>
      <c r="D66" t="str">
        <f ca="1">IF(ROW()&lt;DATA!$H$1+4,INDIRECT("SKUPINY!"&amp;SUBSTITUTE(ADDRESS(1,ROW()-2,4),"1","")&amp;"7"),IF(ROW()=DATA!$H$1+4,SUM(INDIRECT("D$3:D"&amp;DATA!$H$1+3)),""))</f>
        <v/>
      </c>
      <c r="E66" t="str">
        <f ca="1">IF(ROW()&lt;DATA!$H$1+4,INDIRECT("SKUPINY!"&amp;SUBSTITUTE(ADDRESS(1,ROW()-2,4),"1","")&amp;"16"),IF(ROW()=DATA!$H$1+4,SUM(INDIRECT("E$3:E"&amp;DATA!$H$1+3)),""))</f>
        <v/>
      </c>
      <c r="F66" t="str">
        <f ca="1">IF(ROW()&lt;DATA!$H$1+4,INDIRECT("SKUPINY!"&amp;SUBSTITUTE(ADDRESS(1,ROW()-2,4),"1","")&amp;"21"),IF(ROW()=DATA!$H$1+4,SUM(INDIRECT("F$3:F"&amp;DATA!$H$1+3)),""))</f>
        <v/>
      </c>
      <c r="G66" t="str">
        <f ca="1">IF(ROW()&lt;DATA!$H$1+4,INDIRECT("SKUPINY!"&amp;SUBSTITUTE(ADDRESS(1,ROW()-2,4),"1","")&amp;"24"),IF(ROW()=DATA!$H$1+4,SUM(INDIRECT("G$3:G"&amp;DATA!$H$1+3)),""))</f>
        <v/>
      </c>
      <c r="H66" t="str">
        <f ca="1">IF(ROW()&lt;DATA!$H$1+4,INDIRECT("SKUPINY!"&amp;SUBSTITUTE(ADDRESS(1,ROW()-2,4),"1","")&amp;"43"),IF(ROW()=DATA!$H$1+4,SUM(INDIRECT("H$3:H"&amp;DATA!$H$1+3)),""))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IF(ROW()&lt;DATA!$H$1+4,INDIRECT("SKUPINY!"&amp;SUBSTITUTE(ADDRESS(1,ROW()-2,4),"1","")&amp;"3"),IF(ROW()=DATA!$H$1+4,SUM(INDIRECT("C$3:C"&amp;DATA!$H$1+3)),""))</f>
        <v/>
      </c>
      <c r="D67" t="str">
        <f ca="1">IF(ROW()&lt;DATA!$H$1+4,INDIRECT("SKUPINY!"&amp;SUBSTITUTE(ADDRESS(1,ROW()-2,4),"1","")&amp;"7"),IF(ROW()=DATA!$H$1+4,SUM(INDIRECT("D$3:D"&amp;DATA!$H$1+3)),""))</f>
        <v/>
      </c>
      <c r="E67" t="str">
        <f ca="1">IF(ROW()&lt;DATA!$H$1+4,INDIRECT("SKUPINY!"&amp;SUBSTITUTE(ADDRESS(1,ROW()-2,4),"1","")&amp;"16"),IF(ROW()=DATA!$H$1+4,SUM(INDIRECT("E$3:E"&amp;DATA!$H$1+3)),""))</f>
        <v/>
      </c>
      <c r="F67" t="str">
        <f ca="1">IF(ROW()&lt;DATA!$H$1+4,INDIRECT("SKUPINY!"&amp;SUBSTITUTE(ADDRESS(1,ROW()-2,4),"1","")&amp;"21"),IF(ROW()=DATA!$H$1+4,SUM(INDIRECT("F$3:F"&amp;DATA!$H$1+3)),""))</f>
        <v/>
      </c>
      <c r="G67" t="str">
        <f ca="1">IF(ROW()&lt;DATA!$H$1+4,INDIRECT("SKUPINY!"&amp;SUBSTITUTE(ADDRESS(1,ROW()-2,4),"1","")&amp;"24"),IF(ROW()=DATA!$H$1+4,SUM(INDIRECT("G$3:G"&amp;DATA!$H$1+3)),""))</f>
        <v/>
      </c>
      <c r="H67" t="str">
        <f ca="1">IF(ROW()&lt;DATA!$H$1+4,INDIRECT("SKUPINY!"&amp;SUBSTITUTE(ADDRESS(1,ROW()-2,4),"1","")&amp;"43"),IF(ROW()=DATA!$H$1+4,SUM(INDIRECT("H$3:H"&amp;DATA!$H$1+3)),""))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IF(ROW()&lt;DATA!$H$1+4,INDIRECT("SKUPINY!"&amp;SUBSTITUTE(ADDRESS(1,ROW()-2,4),"1","")&amp;"3"),IF(ROW()=DATA!$H$1+4,SUM(INDIRECT("C$3:C"&amp;DATA!$H$1+3)),""))</f>
        <v/>
      </c>
      <c r="D68" t="str">
        <f ca="1">IF(ROW()&lt;DATA!$H$1+4,INDIRECT("SKUPINY!"&amp;SUBSTITUTE(ADDRESS(1,ROW()-2,4),"1","")&amp;"7"),IF(ROW()=DATA!$H$1+4,SUM(INDIRECT("D$3:D"&amp;DATA!$H$1+3)),""))</f>
        <v/>
      </c>
      <c r="E68" t="str">
        <f ca="1">IF(ROW()&lt;DATA!$H$1+4,INDIRECT("SKUPINY!"&amp;SUBSTITUTE(ADDRESS(1,ROW()-2,4),"1","")&amp;"16"),IF(ROW()=DATA!$H$1+4,SUM(INDIRECT("E$3:E"&amp;DATA!$H$1+3)),""))</f>
        <v/>
      </c>
      <c r="F68" t="str">
        <f ca="1">IF(ROW()&lt;DATA!$H$1+4,INDIRECT("SKUPINY!"&amp;SUBSTITUTE(ADDRESS(1,ROW()-2,4),"1","")&amp;"21"),IF(ROW()=DATA!$H$1+4,SUM(INDIRECT("F$3:F"&amp;DATA!$H$1+3)),""))</f>
        <v/>
      </c>
      <c r="G68" t="str">
        <f ca="1">IF(ROW()&lt;DATA!$H$1+4,INDIRECT("SKUPINY!"&amp;SUBSTITUTE(ADDRESS(1,ROW()-2,4),"1","")&amp;"24"),IF(ROW()=DATA!$H$1+4,SUM(INDIRECT("G$3:G"&amp;DATA!$H$1+3)),""))</f>
        <v/>
      </c>
      <c r="H68" t="str">
        <f ca="1">IF(ROW()&lt;DATA!$H$1+4,INDIRECT("SKUPINY!"&amp;SUBSTITUTE(ADDRESS(1,ROW()-2,4),"1","")&amp;"43"),IF(ROW()=DATA!$H$1+4,SUM(INDIRECT("H$3:H"&amp;DATA!$H$1+3)),""))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IF(ROW()&lt;DATA!$H$1+4,INDIRECT("SKUPINY!"&amp;SUBSTITUTE(ADDRESS(1,ROW()-2,4),"1","")&amp;"3"),IF(ROW()=DATA!$H$1+4,SUM(INDIRECT("C$3:C"&amp;DATA!$H$1+3)),""))</f>
        <v/>
      </c>
      <c r="D69" t="str">
        <f ca="1">IF(ROW()&lt;DATA!$H$1+4,INDIRECT("SKUPINY!"&amp;SUBSTITUTE(ADDRESS(1,ROW()-2,4),"1","")&amp;"7"),IF(ROW()=DATA!$H$1+4,SUM(INDIRECT("D$3:D"&amp;DATA!$H$1+3)),""))</f>
        <v/>
      </c>
      <c r="E69" t="str">
        <f ca="1">IF(ROW()&lt;DATA!$H$1+4,INDIRECT("SKUPINY!"&amp;SUBSTITUTE(ADDRESS(1,ROW()-2,4),"1","")&amp;"16"),IF(ROW()=DATA!$H$1+4,SUM(INDIRECT("E$3:E"&amp;DATA!$H$1+3)),""))</f>
        <v/>
      </c>
      <c r="F69" t="str">
        <f ca="1">IF(ROW()&lt;DATA!$H$1+4,INDIRECT("SKUPINY!"&amp;SUBSTITUTE(ADDRESS(1,ROW()-2,4),"1","")&amp;"21"),IF(ROW()=DATA!$H$1+4,SUM(INDIRECT("F$3:F"&amp;DATA!$H$1+3)),""))</f>
        <v/>
      </c>
      <c r="G69" t="str">
        <f ca="1">IF(ROW()&lt;DATA!$H$1+4,INDIRECT("SKUPINY!"&amp;SUBSTITUTE(ADDRESS(1,ROW()-2,4),"1","")&amp;"24"),IF(ROW()=DATA!$H$1+4,SUM(INDIRECT("G$3:G"&amp;DATA!$H$1+3)),""))</f>
        <v/>
      </c>
      <c r="H69" t="str">
        <f ca="1">IF(ROW()&lt;DATA!$H$1+4,INDIRECT("SKUPINY!"&amp;SUBSTITUTE(ADDRESS(1,ROW()-2,4),"1","")&amp;"43"),IF(ROW()=DATA!$H$1+4,SUM(INDIRECT("H$3:H"&amp;DATA!$H$1+3)),""))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IF(ROW()&lt;DATA!$H$1+4,INDIRECT("SKUPINY!"&amp;SUBSTITUTE(ADDRESS(1,ROW()-2,4),"1","")&amp;"3"),IF(ROW()=DATA!$H$1+4,SUM(INDIRECT("C$3:C"&amp;DATA!$H$1+3)),""))</f>
        <v/>
      </c>
      <c r="D70" t="str">
        <f ca="1">IF(ROW()&lt;DATA!$H$1+4,INDIRECT("SKUPINY!"&amp;SUBSTITUTE(ADDRESS(1,ROW()-2,4),"1","")&amp;"7"),IF(ROW()=DATA!$H$1+4,SUM(INDIRECT("D$3:D"&amp;DATA!$H$1+3)),""))</f>
        <v/>
      </c>
      <c r="E70" t="str">
        <f ca="1">IF(ROW()&lt;DATA!$H$1+4,INDIRECT("SKUPINY!"&amp;SUBSTITUTE(ADDRESS(1,ROW()-2,4),"1","")&amp;"16"),IF(ROW()=DATA!$H$1+4,SUM(INDIRECT("E$3:E"&amp;DATA!$H$1+3)),""))</f>
        <v/>
      </c>
      <c r="F70" t="str">
        <f ca="1">IF(ROW()&lt;DATA!$H$1+4,INDIRECT("SKUPINY!"&amp;SUBSTITUTE(ADDRESS(1,ROW()-2,4),"1","")&amp;"21"),IF(ROW()=DATA!$H$1+4,SUM(INDIRECT("F$3:F"&amp;DATA!$H$1+3)),""))</f>
        <v/>
      </c>
      <c r="G70" t="str">
        <f ca="1">IF(ROW()&lt;DATA!$H$1+4,INDIRECT("SKUPINY!"&amp;SUBSTITUTE(ADDRESS(1,ROW()-2,4),"1","")&amp;"24"),IF(ROW()=DATA!$H$1+4,SUM(INDIRECT("G$3:G"&amp;DATA!$H$1+3)),""))</f>
        <v/>
      </c>
      <c r="H70" t="str">
        <f ca="1">IF(ROW()&lt;DATA!$H$1+4,INDIRECT("SKUPINY!"&amp;SUBSTITUTE(ADDRESS(1,ROW()-2,4),"1","")&amp;"43"),IF(ROW()=DATA!$H$1+4,SUM(INDIRECT("H$3:H"&amp;DATA!$H$1+3)),""))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IF(ROW()&lt;DATA!$H$1+4,INDIRECT("SKUPINY!"&amp;SUBSTITUTE(ADDRESS(1,ROW()-2,4),"1","")&amp;"3"),IF(ROW()=DATA!$H$1+4,SUM(INDIRECT("C$3:C"&amp;DATA!$H$1+3)),""))</f>
        <v/>
      </c>
      <c r="D71" t="str">
        <f ca="1">IF(ROW()&lt;DATA!$H$1+4,INDIRECT("SKUPINY!"&amp;SUBSTITUTE(ADDRESS(1,ROW()-2,4),"1","")&amp;"7"),IF(ROW()=DATA!$H$1+4,SUM(INDIRECT("D$3:D"&amp;DATA!$H$1+3)),""))</f>
        <v/>
      </c>
      <c r="E71" t="str">
        <f ca="1">IF(ROW()&lt;DATA!$H$1+4,INDIRECT("SKUPINY!"&amp;SUBSTITUTE(ADDRESS(1,ROW()-2,4),"1","")&amp;"16"),IF(ROW()=DATA!$H$1+4,SUM(INDIRECT("E$3:E"&amp;DATA!$H$1+3)),""))</f>
        <v/>
      </c>
      <c r="F71" t="str">
        <f ca="1">IF(ROW()&lt;DATA!$H$1+4,INDIRECT("SKUPINY!"&amp;SUBSTITUTE(ADDRESS(1,ROW()-2,4),"1","")&amp;"21"),IF(ROW()=DATA!$H$1+4,SUM(INDIRECT("F$3:F"&amp;DATA!$H$1+3)),""))</f>
        <v/>
      </c>
      <c r="G71" t="str">
        <f ca="1">IF(ROW()&lt;DATA!$H$1+4,INDIRECT("SKUPINY!"&amp;SUBSTITUTE(ADDRESS(1,ROW()-2,4),"1","")&amp;"24"),IF(ROW()=DATA!$H$1+4,SUM(INDIRECT("G$3:G"&amp;DATA!$H$1+3)),""))</f>
        <v/>
      </c>
      <c r="H71" t="str">
        <f ca="1">IF(ROW()&lt;DATA!$H$1+4,INDIRECT("SKUPINY!"&amp;SUBSTITUTE(ADDRESS(1,ROW()-2,4),"1","")&amp;"43"),IF(ROW()=DATA!$H$1+4,SUM(INDIRECT("H$3:H"&amp;DATA!$H$1+3)),""))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IF(ROW()&lt;DATA!$H$1+4,INDIRECT("SKUPINY!"&amp;SUBSTITUTE(ADDRESS(1,ROW()-2,4),"1","")&amp;"3"),IF(ROW()=DATA!$H$1+4,SUM(INDIRECT("C$3:C"&amp;DATA!$H$1+3)),""))</f>
        <v/>
      </c>
      <c r="D72" t="str">
        <f ca="1">IF(ROW()&lt;DATA!$H$1+4,INDIRECT("SKUPINY!"&amp;SUBSTITUTE(ADDRESS(1,ROW()-2,4),"1","")&amp;"7"),IF(ROW()=DATA!$H$1+4,SUM(INDIRECT("D$3:D"&amp;DATA!$H$1+3)),""))</f>
        <v/>
      </c>
      <c r="E72" t="str">
        <f ca="1">IF(ROW()&lt;DATA!$H$1+4,INDIRECT("SKUPINY!"&amp;SUBSTITUTE(ADDRESS(1,ROW()-2,4),"1","")&amp;"16"),IF(ROW()=DATA!$H$1+4,SUM(INDIRECT("E$3:E"&amp;DATA!$H$1+3)),""))</f>
        <v/>
      </c>
      <c r="F72" t="str">
        <f ca="1">IF(ROW()&lt;DATA!$H$1+4,INDIRECT("SKUPINY!"&amp;SUBSTITUTE(ADDRESS(1,ROW()-2,4),"1","")&amp;"21"),IF(ROW()=DATA!$H$1+4,SUM(INDIRECT("F$3:F"&amp;DATA!$H$1+3)),""))</f>
        <v/>
      </c>
      <c r="G72" t="str">
        <f ca="1">IF(ROW()&lt;DATA!$H$1+4,INDIRECT("SKUPINY!"&amp;SUBSTITUTE(ADDRESS(1,ROW()-2,4),"1","")&amp;"24"),IF(ROW()=DATA!$H$1+4,SUM(INDIRECT("G$3:G"&amp;DATA!$H$1+3)),""))</f>
        <v/>
      </c>
      <c r="H72" t="str">
        <f ca="1">IF(ROW()&lt;DATA!$H$1+4,INDIRECT("SKUPINY!"&amp;SUBSTITUTE(ADDRESS(1,ROW()-2,4),"1","")&amp;"43"),IF(ROW()=DATA!$H$1+4,SUM(INDIRECT("H$3:H"&amp;DATA!$H$1+3)),""))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IF(ROW()&lt;DATA!$H$1+4,INDIRECT("SKUPINY!"&amp;SUBSTITUTE(ADDRESS(1,ROW()-2,4),"1","")&amp;"3"),IF(ROW()=DATA!$H$1+4,SUM(INDIRECT("C$3:C"&amp;DATA!$H$1+3)),""))</f>
        <v/>
      </c>
      <c r="D73" t="str">
        <f ca="1">IF(ROW()&lt;DATA!$H$1+4,INDIRECT("SKUPINY!"&amp;SUBSTITUTE(ADDRESS(1,ROW()-2,4),"1","")&amp;"7"),IF(ROW()=DATA!$H$1+4,SUM(INDIRECT("D$3:D"&amp;DATA!$H$1+3)),""))</f>
        <v/>
      </c>
      <c r="E73" t="str">
        <f ca="1">IF(ROW()&lt;DATA!$H$1+4,INDIRECT("SKUPINY!"&amp;SUBSTITUTE(ADDRESS(1,ROW()-2,4),"1","")&amp;"16"),IF(ROW()=DATA!$H$1+4,SUM(INDIRECT("E$3:E"&amp;DATA!$H$1+3)),""))</f>
        <v/>
      </c>
      <c r="F73" t="str">
        <f ca="1">IF(ROW()&lt;DATA!$H$1+4,INDIRECT("SKUPINY!"&amp;SUBSTITUTE(ADDRESS(1,ROW()-2,4),"1","")&amp;"21"),IF(ROW()=DATA!$H$1+4,SUM(INDIRECT("F$3:F"&amp;DATA!$H$1+3)),""))</f>
        <v/>
      </c>
      <c r="G73" t="str">
        <f ca="1">IF(ROW()&lt;DATA!$H$1+4,INDIRECT("SKUPINY!"&amp;SUBSTITUTE(ADDRESS(1,ROW()-2,4),"1","")&amp;"24"),IF(ROW()=DATA!$H$1+4,SUM(INDIRECT("G$3:G"&amp;DATA!$H$1+3)),""))</f>
        <v/>
      </c>
      <c r="H73" t="str">
        <f ca="1">IF(ROW()&lt;DATA!$H$1+4,INDIRECT("SKUPINY!"&amp;SUBSTITUTE(ADDRESS(1,ROW()-2,4),"1","")&amp;"43"),IF(ROW()=DATA!$H$1+4,SUM(INDIRECT("H$3:H"&amp;DATA!$H$1+3)),""))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IF(ROW()&lt;DATA!$H$1+4,INDIRECT("SKUPINY!"&amp;SUBSTITUTE(ADDRESS(1,ROW()-2,4),"1","")&amp;"3"),IF(ROW()=DATA!$H$1+4,SUM(INDIRECT("C$3:C"&amp;DATA!$H$1+3)),""))</f>
        <v/>
      </c>
      <c r="D74" t="str">
        <f ca="1">IF(ROW()&lt;DATA!$H$1+4,INDIRECT("SKUPINY!"&amp;SUBSTITUTE(ADDRESS(1,ROW()-2,4),"1","")&amp;"7"),IF(ROW()=DATA!$H$1+4,SUM(INDIRECT("D$3:D"&amp;DATA!$H$1+3)),""))</f>
        <v/>
      </c>
      <c r="E74" t="str">
        <f ca="1">IF(ROW()&lt;DATA!$H$1+4,INDIRECT("SKUPINY!"&amp;SUBSTITUTE(ADDRESS(1,ROW()-2,4),"1","")&amp;"16"),IF(ROW()=DATA!$H$1+4,SUM(INDIRECT("E$3:E"&amp;DATA!$H$1+3)),""))</f>
        <v/>
      </c>
      <c r="F74" t="str">
        <f ca="1">IF(ROW()&lt;DATA!$H$1+4,INDIRECT("SKUPINY!"&amp;SUBSTITUTE(ADDRESS(1,ROW()-2,4),"1","")&amp;"21"),IF(ROW()=DATA!$H$1+4,SUM(INDIRECT("F$3:F"&amp;DATA!$H$1+3)),""))</f>
        <v/>
      </c>
      <c r="G74" t="str">
        <f ca="1">IF(ROW()&lt;DATA!$H$1+4,INDIRECT("SKUPINY!"&amp;SUBSTITUTE(ADDRESS(1,ROW()-2,4),"1","")&amp;"24"),IF(ROW()=DATA!$H$1+4,SUM(INDIRECT("G$3:G"&amp;DATA!$H$1+3)),""))</f>
        <v/>
      </c>
      <c r="H74" t="str">
        <f ca="1">IF(ROW()&lt;DATA!$H$1+4,INDIRECT("SKUPINY!"&amp;SUBSTITUTE(ADDRESS(1,ROW()-2,4),"1","")&amp;"43"),IF(ROW()=DATA!$H$1+4,SUM(INDIRECT("H$3:H"&amp;DATA!$H$1+3)),""))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IF(ROW()&lt;DATA!$H$1+4,INDIRECT("SKUPINY!"&amp;SUBSTITUTE(ADDRESS(1,ROW()-2,4),"1","")&amp;"3"),IF(ROW()=DATA!$H$1+4,SUM(INDIRECT("C$3:C"&amp;DATA!$H$1+3)),""))</f>
        <v/>
      </c>
      <c r="D75" t="str">
        <f ca="1">IF(ROW()&lt;DATA!$H$1+4,INDIRECT("SKUPINY!"&amp;SUBSTITUTE(ADDRESS(1,ROW()-2,4),"1","")&amp;"7"),IF(ROW()=DATA!$H$1+4,SUM(INDIRECT("D$3:D"&amp;DATA!$H$1+3)),""))</f>
        <v/>
      </c>
      <c r="E75" t="str">
        <f ca="1">IF(ROW()&lt;DATA!$H$1+4,INDIRECT("SKUPINY!"&amp;SUBSTITUTE(ADDRESS(1,ROW()-2,4),"1","")&amp;"16"),IF(ROW()=DATA!$H$1+4,SUM(INDIRECT("E$3:E"&amp;DATA!$H$1+3)),""))</f>
        <v/>
      </c>
      <c r="F75" t="str">
        <f ca="1">IF(ROW()&lt;DATA!$H$1+4,INDIRECT("SKUPINY!"&amp;SUBSTITUTE(ADDRESS(1,ROW()-2,4),"1","")&amp;"21"),IF(ROW()=DATA!$H$1+4,SUM(INDIRECT("F$3:F"&amp;DATA!$H$1+3)),""))</f>
        <v/>
      </c>
      <c r="G75" t="str">
        <f ca="1">IF(ROW()&lt;DATA!$H$1+4,INDIRECT("SKUPINY!"&amp;SUBSTITUTE(ADDRESS(1,ROW()-2,4),"1","")&amp;"24"),IF(ROW()=DATA!$H$1+4,SUM(INDIRECT("G$3:G"&amp;DATA!$H$1+3)),""))</f>
        <v/>
      </c>
      <c r="H75" t="str">
        <f ca="1">IF(ROW()&lt;DATA!$H$1+4,INDIRECT("SKUPINY!"&amp;SUBSTITUTE(ADDRESS(1,ROW()-2,4),"1","")&amp;"43"),IF(ROW()=DATA!$H$1+4,SUM(INDIRECT("H$3:H"&amp;DATA!$H$1+3)),""))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IF(ROW()&lt;DATA!$H$1+4,INDIRECT("SKUPINY!"&amp;SUBSTITUTE(ADDRESS(1,ROW()-2,4),"1","")&amp;"3"),IF(ROW()=DATA!$H$1+4,SUM(INDIRECT("C$3:C"&amp;DATA!$H$1+3)),""))</f>
        <v/>
      </c>
      <c r="D76" t="str">
        <f ca="1">IF(ROW()&lt;DATA!$H$1+4,INDIRECT("SKUPINY!"&amp;SUBSTITUTE(ADDRESS(1,ROW()-2,4),"1","")&amp;"7"),IF(ROW()=DATA!$H$1+4,SUM(INDIRECT("D$3:D"&amp;DATA!$H$1+3)),""))</f>
        <v/>
      </c>
      <c r="E76" t="str">
        <f ca="1">IF(ROW()&lt;DATA!$H$1+4,INDIRECT("SKUPINY!"&amp;SUBSTITUTE(ADDRESS(1,ROW()-2,4),"1","")&amp;"16"),IF(ROW()=DATA!$H$1+4,SUM(INDIRECT("E$3:E"&amp;DATA!$H$1+3)),""))</f>
        <v/>
      </c>
      <c r="F76" t="str">
        <f ca="1">IF(ROW()&lt;DATA!$H$1+4,INDIRECT("SKUPINY!"&amp;SUBSTITUTE(ADDRESS(1,ROW()-2,4),"1","")&amp;"21"),IF(ROW()=DATA!$H$1+4,SUM(INDIRECT("F$3:F"&amp;DATA!$H$1+3)),""))</f>
        <v/>
      </c>
      <c r="G76" t="str">
        <f ca="1">IF(ROW()&lt;DATA!$H$1+4,INDIRECT("SKUPINY!"&amp;SUBSTITUTE(ADDRESS(1,ROW()-2,4),"1","")&amp;"24"),IF(ROW()=DATA!$H$1+4,SUM(INDIRECT("G$3:G"&amp;DATA!$H$1+3)),""))</f>
        <v/>
      </c>
      <c r="H76" t="str">
        <f ca="1">IF(ROW()&lt;DATA!$H$1+4,INDIRECT("SKUPINY!"&amp;SUBSTITUTE(ADDRESS(1,ROW()-2,4),"1","")&amp;"43"),IF(ROW()=DATA!$H$1+4,SUM(INDIRECT("H$3:H"&amp;DATA!$H$1+3)),""))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IF(ROW()&lt;DATA!$H$1+4,INDIRECT("SKUPINY!"&amp;SUBSTITUTE(ADDRESS(1,ROW()-2,4),"1","")&amp;"3"),IF(ROW()=DATA!$H$1+4,SUM(INDIRECT("C$3:C"&amp;DATA!$H$1+3)),""))</f>
        <v/>
      </c>
      <c r="D77" t="str">
        <f ca="1">IF(ROW()&lt;DATA!$H$1+4,INDIRECT("SKUPINY!"&amp;SUBSTITUTE(ADDRESS(1,ROW()-2,4),"1","")&amp;"7"),IF(ROW()=DATA!$H$1+4,SUM(INDIRECT("D$3:D"&amp;DATA!$H$1+3)),""))</f>
        <v/>
      </c>
      <c r="E77" t="str">
        <f ca="1">IF(ROW()&lt;DATA!$H$1+4,INDIRECT("SKUPINY!"&amp;SUBSTITUTE(ADDRESS(1,ROW()-2,4),"1","")&amp;"16"),IF(ROW()=DATA!$H$1+4,SUM(INDIRECT("E$3:E"&amp;DATA!$H$1+3)),""))</f>
        <v/>
      </c>
      <c r="F77" t="str">
        <f ca="1">IF(ROW()&lt;DATA!$H$1+4,INDIRECT("SKUPINY!"&amp;SUBSTITUTE(ADDRESS(1,ROW()-2,4),"1","")&amp;"21"),IF(ROW()=DATA!$H$1+4,SUM(INDIRECT("F$3:F"&amp;DATA!$H$1+3)),""))</f>
        <v/>
      </c>
      <c r="G77" t="str">
        <f ca="1">IF(ROW()&lt;DATA!$H$1+4,INDIRECT("SKUPINY!"&amp;SUBSTITUTE(ADDRESS(1,ROW()-2,4),"1","")&amp;"24"),IF(ROW()=DATA!$H$1+4,SUM(INDIRECT("G$3:G"&amp;DATA!$H$1+3)),""))</f>
        <v/>
      </c>
      <c r="H77" t="str">
        <f ca="1">IF(ROW()&lt;DATA!$H$1+4,INDIRECT("SKUPINY!"&amp;SUBSTITUTE(ADDRESS(1,ROW()-2,4),"1","")&amp;"43"),IF(ROW()=DATA!$H$1+4,SUM(INDIRECT("H$3:H"&amp;DATA!$H$1+3)),""))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IF(ROW()&lt;DATA!$H$1+4,INDIRECT("SKUPINY!"&amp;SUBSTITUTE(ADDRESS(1,ROW()-2,4),"1","")&amp;"3"),IF(ROW()=DATA!$H$1+4,SUM(INDIRECT("C$3:C"&amp;DATA!$H$1+3)),""))</f>
        <v/>
      </c>
      <c r="D78" t="str">
        <f ca="1">IF(ROW()&lt;DATA!$H$1+4,INDIRECT("SKUPINY!"&amp;SUBSTITUTE(ADDRESS(1,ROW()-2,4),"1","")&amp;"7"),IF(ROW()=DATA!$H$1+4,SUM(INDIRECT("D$3:D"&amp;DATA!$H$1+3)),""))</f>
        <v/>
      </c>
      <c r="E78" t="str">
        <f ca="1">IF(ROW()&lt;DATA!$H$1+4,INDIRECT("SKUPINY!"&amp;SUBSTITUTE(ADDRESS(1,ROW()-2,4),"1","")&amp;"16"),IF(ROW()=DATA!$H$1+4,SUM(INDIRECT("E$3:E"&amp;DATA!$H$1+3)),""))</f>
        <v/>
      </c>
      <c r="F78" t="str">
        <f ca="1">IF(ROW()&lt;DATA!$H$1+4,INDIRECT("SKUPINY!"&amp;SUBSTITUTE(ADDRESS(1,ROW()-2,4),"1","")&amp;"21"),IF(ROW()=DATA!$H$1+4,SUM(INDIRECT("F$3:F"&amp;DATA!$H$1+3)),""))</f>
        <v/>
      </c>
      <c r="G78" t="str">
        <f ca="1">IF(ROW()&lt;DATA!$H$1+4,INDIRECT("SKUPINY!"&amp;SUBSTITUTE(ADDRESS(1,ROW()-2,4),"1","")&amp;"24"),IF(ROW()=DATA!$H$1+4,SUM(INDIRECT("G$3:G"&amp;DATA!$H$1+3)),""))</f>
        <v/>
      </c>
      <c r="H78" t="str">
        <f ca="1">IF(ROW()&lt;DATA!$H$1+4,INDIRECT("SKUPINY!"&amp;SUBSTITUTE(ADDRESS(1,ROW()-2,4),"1","")&amp;"43"),IF(ROW()=DATA!$H$1+4,SUM(INDIRECT("H$3:H"&amp;DATA!$H$1+3)),""))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IF(ROW()&lt;DATA!$H$1+4,INDIRECT("SKUPINY!"&amp;SUBSTITUTE(ADDRESS(1,ROW()-2,4),"1","")&amp;"3"),IF(ROW()=DATA!$H$1+4,SUM(INDIRECT("C$3:C"&amp;DATA!$H$1+3)),""))</f>
        <v/>
      </c>
      <c r="D79" t="str">
        <f ca="1">IF(ROW()&lt;DATA!$H$1+4,INDIRECT("SKUPINY!"&amp;SUBSTITUTE(ADDRESS(1,ROW()-2,4),"1","")&amp;"7"),IF(ROW()=DATA!$H$1+4,SUM(INDIRECT("D$3:D"&amp;DATA!$H$1+3)),""))</f>
        <v/>
      </c>
      <c r="E79" t="str">
        <f ca="1">IF(ROW()&lt;DATA!$H$1+4,INDIRECT("SKUPINY!"&amp;SUBSTITUTE(ADDRESS(1,ROW()-2,4),"1","")&amp;"16"),IF(ROW()=DATA!$H$1+4,SUM(INDIRECT("E$3:E"&amp;DATA!$H$1+3)),""))</f>
        <v/>
      </c>
      <c r="F79" t="str">
        <f ca="1">IF(ROW()&lt;DATA!$H$1+4,INDIRECT("SKUPINY!"&amp;SUBSTITUTE(ADDRESS(1,ROW()-2,4),"1","")&amp;"21"),IF(ROW()=DATA!$H$1+4,SUM(INDIRECT("F$3:F"&amp;DATA!$H$1+3)),""))</f>
        <v/>
      </c>
      <c r="G79" t="str">
        <f ca="1">IF(ROW()&lt;DATA!$H$1+4,INDIRECT("SKUPINY!"&amp;SUBSTITUTE(ADDRESS(1,ROW()-2,4),"1","")&amp;"24"),IF(ROW()=DATA!$H$1+4,SUM(INDIRECT("G$3:G"&amp;DATA!$H$1+3)),""))</f>
        <v/>
      </c>
      <c r="H79" t="str">
        <f ca="1">IF(ROW()&lt;DATA!$H$1+4,INDIRECT("SKUPINY!"&amp;SUBSTITUTE(ADDRESS(1,ROW()-2,4),"1","")&amp;"43"),IF(ROW()=DATA!$H$1+4,SUM(INDIRECT("H$3:H"&amp;DATA!$H$1+3)),""))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IF(ROW()&lt;DATA!$H$1+4,INDIRECT("SKUPINY!"&amp;SUBSTITUTE(ADDRESS(1,ROW()-2,4),"1","")&amp;"3"),IF(ROW()=DATA!$H$1+4,SUM(INDIRECT("C$3:C"&amp;DATA!$H$1+3)),""))</f>
        <v/>
      </c>
      <c r="D80" t="str">
        <f ca="1">IF(ROW()&lt;DATA!$H$1+4,INDIRECT("SKUPINY!"&amp;SUBSTITUTE(ADDRESS(1,ROW()-2,4),"1","")&amp;"7"),IF(ROW()=DATA!$H$1+4,SUM(INDIRECT("D$3:D"&amp;DATA!$H$1+3)),""))</f>
        <v/>
      </c>
      <c r="E80" t="str">
        <f ca="1">IF(ROW()&lt;DATA!$H$1+4,INDIRECT("SKUPINY!"&amp;SUBSTITUTE(ADDRESS(1,ROW()-2,4),"1","")&amp;"16"),IF(ROW()=DATA!$H$1+4,SUM(INDIRECT("E$3:E"&amp;DATA!$H$1+3)),""))</f>
        <v/>
      </c>
      <c r="F80" t="str">
        <f ca="1">IF(ROW()&lt;DATA!$H$1+4,INDIRECT("SKUPINY!"&amp;SUBSTITUTE(ADDRESS(1,ROW()-2,4),"1","")&amp;"21"),IF(ROW()=DATA!$H$1+4,SUM(INDIRECT("F$3:F"&amp;DATA!$H$1+3)),""))</f>
        <v/>
      </c>
      <c r="G80" t="str">
        <f ca="1">IF(ROW()&lt;DATA!$H$1+4,INDIRECT("SKUPINY!"&amp;SUBSTITUTE(ADDRESS(1,ROW()-2,4),"1","")&amp;"24"),IF(ROW()=DATA!$H$1+4,SUM(INDIRECT("G$3:G"&amp;DATA!$H$1+3)),""))</f>
        <v/>
      </c>
      <c r="H80" t="str">
        <f ca="1">IF(ROW()&lt;DATA!$H$1+4,INDIRECT("SKUPINY!"&amp;SUBSTITUTE(ADDRESS(1,ROW()-2,4),"1","")&amp;"43"),IF(ROW()=DATA!$H$1+4,SUM(INDIRECT("H$3:H"&amp;DATA!$H$1+3)),""))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IF(ROW()&lt;DATA!$H$1+4,INDIRECT("SKUPINY!"&amp;SUBSTITUTE(ADDRESS(1,ROW()-2,4),"1","")&amp;"3"),IF(ROW()=DATA!$H$1+4,SUM(INDIRECT("C$3:C"&amp;DATA!$H$1+3)),""))</f>
        <v/>
      </c>
      <c r="D81" t="str">
        <f ca="1">IF(ROW()&lt;DATA!$H$1+4,INDIRECT("SKUPINY!"&amp;SUBSTITUTE(ADDRESS(1,ROW()-2,4),"1","")&amp;"7"),IF(ROW()=DATA!$H$1+4,SUM(INDIRECT("D$3:D"&amp;DATA!$H$1+3)),""))</f>
        <v/>
      </c>
      <c r="E81" t="str">
        <f ca="1">IF(ROW()&lt;DATA!$H$1+4,INDIRECT("SKUPINY!"&amp;SUBSTITUTE(ADDRESS(1,ROW()-2,4),"1","")&amp;"16"),IF(ROW()=DATA!$H$1+4,SUM(INDIRECT("E$3:E"&amp;DATA!$H$1+3)),""))</f>
        <v/>
      </c>
      <c r="F81" t="str">
        <f ca="1">IF(ROW()&lt;DATA!$H$1+4,INDIRECT("SKUPINY!"&amp;SUBSTITUTE(ADDRESS(1,ROW()-2,4),"1","")&amp;"21"),IF(ROW()=DATA!$H$1+4,SUM(INDIRECT("F$3:F"&amp;DATA!$H$1+3)),""))</f>
        <v/>
      </c>
      <c r="G81" t="str">
        <f ca="1">IF(ROW()&lt;DATA!$H$1+4,INDIRECT("SKUPINY!"&amp;SUBSTITUTE(ADDRESS(1,ROW()-2,4),"1","")&amp;"24"),IF(ROW()=DATA!$H$1+4,SUM(INDIRECT("G$3:G"&amp;DATA!$H$1+3)),""))</f>
        <v/>
      </c>
      <c r="H81" t="str">
        <f ca="1">IF(ROW()&lt;DATA!$H$1+4,INDIRECT("SKUPINY!"&amp;SUBSTITUTE(ADDRESS(1,ROW()-2,4),"1","")&amp;"43"),IF(ROW()=DATA!$H$1+4,SUM(INDIRECT("H$3:H"&amp;DATA!$H$1+3)),""))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IF(ROW()&lt;DATA!$H$1+4,INDIRECT("SKUPINY!"&amp;SUBSTITUTE(ADDRESS(1,ROW()-2,4),"1","")&amp;"3"),IF(ROW()=DATA!$H$1+4,SUM(INDIRECT("C$3:C"&amp;DATA!$H$1+3)),""))</f>
        <v/>
      </c>
      <c r="D82" t="str">
        <f ca="1">IF(ROW()&lt;DATA!$H$1+4,INDIRECT("SKUPINY!"&amp;SUBSTITUTE(ADDRESS(1,ROW()-2,4),"1","")&amp;"7"),IF(ROW()=DATA!$H$1+4,SUM(INDIRECT("D$3:D"&amp;DATA!$H$1+3)),""))</f>
        <v/>
      </c>
      <c r="E82" t="str">
        <f ca="1">IF(ROW()&lt;DATA!$H$1+4,INDIRECT("SKUPINY!"&amp;SUBSTITUTE(ADDRESS(1,ROW()-2,4),"1","")&amp;"16"),IF(ROW()=DATA!$H$1+4,SUM(INDIRECT("E$3:E"&amp;DATA!$H$1+3)),""))</f>
        <v/>
      </c>
      <c r="F82" t="str">
        <f ca="1">IF(ROW()&lt;DATA!$H$1+4,INDIRECT("SKUPINY!"&amp;SUBSTITUTE(ADDRESS(1,ROW()-2,4),"1","")&amp;"21"),IF(ROW()=DATA!$H$1+4,SUM(INDIRECT("F$3:F"&amp;DATA!$H$1+3)),""))</f>
        <v/>
      </c>
      <c r="G82" t="str">
        <f ca="1">IF(ROW()&lt;DATA!$H$1+4,INDIRECT("SKUPINY!"&amp;SUBSTITUTE(ADDRESS(1,ROW()-2,4),"1","")&amp;"24"),IF(ROW()=DATA!$H$1+4,SUM(INDIRECT("G$3:G"&amp;DATA!$H$1+3)),""))</f>
        <v/>
      </c>
      <c r="H82" t="str">
        <f ca="1">IF(ROW()&lt;DATA!$H$1+4,INDIRECT("SKUPINY!"&amp;SUBSTITUTE(ADDRESS(1,ROW()-2,4),"1","")&amp;"43"),IF(ROW()=DATA!$H$1+4,SUM(INDIRECT("H$3:H"&amp;DATA!$H$1+3)),""))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IF(ROW()&lt;DATA!$H$1+4,INDIRECT("SKUPINY!"&amp;SUBSTITUTE(ADDRESS(1,ROW()-2,4),"1","")&amp;"3"),IF(ROW()=DATA!$H$1+4,SUM(INDIRECT("C$3:C"&amp;DATA!$H$1+3)),""))</f>
        <v/>
      </c>
      <c r="D83" t="str">
        <f ca="1">IF(ROW()&lt;DATA!$H$1+4,INDIRECT("SKUPINY!"&amp;SUBSTITUTE(ADDRESS(1,ROW()-2,4),"1","")&amp;"7"),IF(ROW()=DATA!$H$1+4,SUM(INDIRECT("D$3:D"&amp;DATA!$H$1+3)),""))</f>
        <v/>
      </c>
      <c r="E83" t="str">
        <f ca="1">IF(ROW()&lt;DATA!$H$1+4,INDIRECT("SKUPINY!"&amp;SUBSTITUTE(ADDRESS(1,ROW()-2,4),"1","")&amp;"16"),IF(ROW()=DATA!$H$1+4,SUM(INDIRECT("E$3:E"&amp;DATA!$H$1+3)),""))</f>
        <v/>
      </c>
      <c r="F83" t="str">
        <f ca="1">IF(ROW()&lt;DATA!$H$1+4,INDIRECT("SKUPINY!"&amp;SUBSTITUTE(ADDRESS(1,ROW()-2,4),"1","")&amp;"21"),IF(ROW()=DATA!$H$1+4,SUM(INDIRECT("F$3:F"&amp;DATA!$H$1+3)),""))</f>
        <v/>
      </c>
      <c r="G83" t="str">
        <f ca="1">IF(ROW()&lt;DATA!$H$1+4,INDIRECT("SKUPINY!"&amp;SUBSTITUTE(ADDRESS(1,ROW()-2,4),"1","")&amp;"24"),IF(ROW()=DATA!$H$1+4,SUM(INDIRECT("G$3:G"&amp;DATA!$H$1+3)),""))</f>
        <v/>
      </c>
      <c r="H83" t="str">
        <f ca="1">IF(ROW()&lt;DATA!$H$1+4,INDIRECT("SKUPINY!"&amp;SUBSTITUTE(ADDRESS(1,ROW()-2,4),"1","")&amp;"43"),IF(ROW()=DATA!$H$1+4,SUM(INDIRECT("H$3:H"&amp;DATA!$H$1+3)),""))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IF(ROW()&lt;DATA!$H$1+4,INDIRECT("SKUPINY!"&amp;SUBSTITUTE(ADDRESS(1,ROW()-2,4),"1","")&amp;"3"),IF(ROW()=DATA!$H$1+4,SUM(INDIRECT("C$3:C"&amp;DATA!$H$1+3)),""))</f>
        <v/>
      </c>
      <c r="D84" t="str">
        <f ca="1">IF(ROW()&lt;DATA!$H$1+4,INDIRECT("SKUPINY!"&amp;SUBSTITUTE(ADDRESS(1,ROW()-2,4),"1","")&amp;"7"),IF(ROW()=DATA!$H$1+4,SUM(INDIRECT("D$3:D"&amp;DATA!$H$1+3)),""))</f>
        <v/>
      </c>
      <c r="E84" t="str">
        <f ca="1">IF(ROW()&lt;DATA!$H$1+4,INDIRECT("SKUPINY!"&amp;SUBSTITUTE(ADDRESS(1,ROW()-2,4),"1","")&amp;"16"),IF(ROW()=DATA!$H$1+4,SUM(INDIRECT("E$3:E"&amp;DATA!$H$1+3)),""))</f>
        <v/>
      </c>
      <c r="F84" t="str">
        <f ca="1">IF(ROW()&lt;DATA!$H$1+4,INDIRECT("SKUPINY!"&amp;SUBSTITUTE(ADDRESS(1,ROW()-2,4),"1","")&amp;"21"),IF(ROW()=DATA!$H$1+4,SUM(INDIRECT("F$3:F"&amp;DATA!$H$1+3)),""))</f>
        <v/>
      </c>
      <c r="G84" t="str">
        <f ca="1">IF(ROW()&lt;DATA!$H$1+4,INDIRECT("SKUPINY!"&amp;SUBSTITUTE(ADDRESS(1,ROW()-2,4),"1","")&amp;"24"),IF(ROW()=DATA!$H$1+4,SUM(INDIRECT("G$3:G"&amp;DATA!$H$1+3)),""))</f>
        <v/>
      </c>
      <c r="H84" t="str">
        <f ca="1">IF(ROW()&lt;DATA!$H$1+4,INDIRECT("SKUPINY!"&amp;SUBSTITUTE(ADDRESS(1,ROW()-2,4),"1","")&amp;"43"),IF(ROW()=DATA!$H$1+4,SUM(INDIRECT("H$3:H"&amp;DATA!$H$1+3)),""))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IF(ROW()&lt;DATA!$H$1+4,INDIRECT("SKUPINY!"&amp;SUBSTITUTE(ADDRESS(1,ROW()-2,4),"1","")&amp;"3"),IF(ROW()=DATA!$H$1+4,SUM(INDIRECT("C$3:C"&amp;DATA!$H$1+3)),""))</f>
        <v/>
      </c>
      <c r="D85" t="str">
        <f ca="1">IF(ROW()&lt;DATA!$H$1+4,INDIRECT("SKUPINY!"&amp;SUBSTITUTE(ADDRESS(1,ROW()-2,4),"1","")&amp;"7"),IF(ROW()=DATA!$H$1+4,SUM(INDIRECT("D$3:D"&amp;DATA!$H$1+3)),""))</f>
        <v/>
      </c>
      <c r="E85" t="str">
        <f ca="1">IF(ROW()&lt;DATA!$H$1+4,INDIRECT("SKUPINY!"&amp;SUBSTITUTE(ADDRESS(1,ROW()-2,4),"1","")&amp;"16"),IF(ROW()=DATA!$H$1+4,SUM(INDIRECT("E$3:E"&amp;DATA!$H$1+3)),""))</f>
        <v/>
      </c>
      <c r="F85" t="str">
        <f ca="1">IF(ROW()&lt;DATA!$H$1+4,INDIRECT("SKUPINY!"&amp;SUBSTITUTE(ADDRESS(1,ROW()-2,4),"1","")&amp;"21"),IF(ROW()=DATA!$H$1+4,SUM(INDIRECT("F$3:F"&amp;DATA!$H$1+3)),""))</f>
        <v/>
      </c>
      <c r="G85" t="str">
        <f ca="1">IF(ROW()&lt;DATA!$H$1+4,INDIRECT("SKUPINY!"&amp;SUBSTITUTE(ADDRESS(1,ROW()-2,4),"1","")&amp;"24"),IF(ROW()=DATA!$H$1+4,SUM(INDIRECT("G$3:G"&amp;DATA!$H$1+3)),""))</f>
        <v/>
      </c>
      <c r="H85" t="str">
        <f ca="1">IF(ROW()&lt;DATA!$H$1+4,INDIRECT("SKUPINY!"&amp;SUBSTITUTE(ADDRESS(1,ROW()-2,4),"1","")&amp;"43"),IF(ROW()=DATA!$H$1+4,SUM(INDIRECT("H$3:H"&amp;DATA!$H$1+3)),""))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IF(ROW()&lt;DATA!$H$1+4,INDIRECT("SKUPINY!"&amp;SUBSTITUTE(ADDRESS(1,ROW()-2,4),"1","")&amp;"3"),IF(ROW()=DATA!$H$1+4,SUM(INDIRECT("C$3:C"&amp;DATA!$H$1+3)),""))</f>
        <v/>
      </c>
      <c r="D86" t="str">
        <f ca="1">IF(ROW()&lt;DATA!$H$1+4,INDIRECT("SKUPINY!"&amp;SUBSTITUTE(ADDRESS(1,ROW()-2,4),"1","")&amp;"7"),IF(ROW()=DATA!$H$1+4,SUM(INDIRECT("D$3:D"&amp;DATA!$H$1+3)),""))</f>
        <v/>
      </c>
      <c r="E86" t="str">
        <f ca="1">IF(ROW()&lt;DATA!$H$1+4,INDIRECT("SKUPINY!"&amp;SUBSTITUTE(ADDRESS(1,ROW()-2,4),"1","")&amp;"16"),IF(ROW()=DATA!$H$1+4,SUM(INDIRECT("E$3:E"&amp;DATA!$H$1+3)),""))</f>
        <v/>
      </c>
      <c r="F86" t="str">
        <f ca="1">IF(ROW()&lt;DATA!$H$1+4,INDIRECT("SKUPINY!"&amp;SUBSTITUTE(ADDRESS(1,ROW()-2,4),"1","")&amp;"21"),IF(ROW()=DATA!$H$1+4,SUM(INDIRECT("F$3:F"&amp;DATA!$H$1+3)),""))</f>
        <v/>
      </c>
      <c r="G86" t="str">
        <f ca="1">IF(ROW()&lt;DATA!$H$1+4,INDIRECT("SKUPINY!"&amp;SUBSTITUTE(ADDRESS(1,ROW()-2,4),"1","")&amp;"24"),IF(ROW()=DATA!$H$1+4,SUM(INDIRECT("G$3:G"&amp;DATA!$H$1+3)),""))</f>
        <v/>
      </c>
      <c r="H86" t="str">
        <f ca="1">IF(ROW()&lt;DATA!$H$1+4,INDIRECT("SKUPINY!"&amp;SUBSTITUTE(ADDRESS(1,ROW()-2,4),"1","")&amp;"43"),IF(ROW()=DATA!$H$1+4,SUM(INDIRECT("H$3:H"&amp;DATA!$H$1+3)),""))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IF(ROW()&lt;DATA!$H$1+4,INDIRECT("SKUPINY!"&amp;SUBSTITUTE(ADDRESS(1,ROW()-2,4),"1","")&amp;"3"),IF(ROW()=DATA!$H$1+4,SUM(INDIRECT("C$3:C"&amp;DATA!$H$1+3)),""))</f>
        <v/>
      </c>
      <c r="D87" t="str">
        <f ca="1">IF(ROW()&lt;DATA!$H$1+4,INDIRECT("SKUPINY!"&amp;SUBSTITUTE(ADDRESS(1,ROW()-2,4),"1","")&amp;"7"),IF(ROW()=DATA!$H$1+4,SUM(INDIRECT("D$3:D"&amp;DATA!$H$1+3)),""))</f>
        <v/>
      </c>
      <c r="E87" t="str">
        <f ca="1">IF(ROW()&lt;DATA!$H$1+4,INDIRECT("SKUPINY!"&amp;SUBSTITUTE(ADDRESS(1,ROW()-2,4),"1","")&amp;"16"),IF(ROW()=DATA!$H$1+4,SUM(INDIRECT("E$3:E"&amp;DATA!$H$1+3)),""))</f>
        <v/>
      </c>
      <c r="F87" t="str">
        <f ca="1">IF(ROW()&lt;DATA!$H$1+4,INDIRECT("SKUPINY!"&amp;SUBSTITUTE(ADDRESS(1,ROW()-2,4),"1","")&amp;"21"),IF(ROW()=DATA!$H$1+4,SUM(INDIRECT("F$3:F"&amp;DATA!$H$1+3)),""))</f>
        <v/>
      </c>
      <c r="G87" t="str">
        <f ca="1">IF(ROW()&lt;DATA!$H$1+4,INDIRECT("SKUPINY!"&amp;SUBSTITUTE(ADDRESS(1,ROW()-2,4),"1","")&amp;"24"),IF(ROW()=DATA!$H$1+4,SUM(INDIRECT("G$3:G"&amp;DATA!$H$1+3)),""))</f>
        <v/>
      </c>
      <c r="H87" t="str">
        <f ca="1">IF(ROW()&lt;DATA!$H$1+4,INDIRECT("SKUPINY!"&amp;SUBSTITUTE(ADDRESS(1,ROW()-2,4),"1","")&amp;"43"),IF(ROW()=DATA!$H$1+4,SUM(INDIRECT("H$3:H"&amp;DATA!$H$1+3)),""))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IF(ROW()&lt;DATA!$H$1+4,INDIRECT("SKUPINY!"&amp;SUBSTITUTE(ADDRESS(1,ROW()-2,4),"1","")&amp;"3"),IF(ROW()=DATA!$H$1+4,SUM(INDIRECT("C$3:C"&amp;DATA!$H$1+3)),""))</f>
        <v/>
      </c>
      <c r="D88" t="str">
        <f ca="1">IF(ROW()&lt;DATA!$H$1+4,INDIRECT("SKUPINY!"&amp;SUBSTITUTE(ADDRESS(1,ROW()-2,4),"1","")&amp;"7"),IF(ROW()=DATA!$H$1+4,SUM(INDIRECT("D$3:D"&amp;DATA!$H$1+3)),""))</f>
        <v/>
      </c>
      <c r="E88" t="str">
        <f ca="1">IF(ROW()&lt;DATA!$H$1+4,INDIRECT("SKUPINY!"&amp;SUBSTITUTE(ADDRESS(1,ROW()-2,4),"1","")&amp;"16"),IF(ROW()=DATA!$H$1+4,SUM(INDIRECT("E$3:E"&amp;DATA!$H$1+3)),""))</f>
        <v/>
      </c>
      <c r="F88" t="str">
        <f ca="1">IF(ROW()&lt;DATA!$H$1+4,INDIRECT("SKUPINY!"&amp;SUBSTITUTE(ADDRESS(1,ROW()-2,4),"1","")&amp;"21"),IF(ROW()=DATA!$H$1+4,SUM(INDIRECT("F$3:F"&amp;DATA!$H$1+3)),""))</f>
        <v/>
      </c>
      <c r="G88" t="str">
        <f ca="1">IF(ROW()&lt;DATA!$H$1+4,INDIRECT("SKUPINY!"&amp;SUBSTITUTE(ADDRESS(1,ROW()-2,4),"1","")&amp;"24"),IF(ROW()=DATA!$H$1+4,SUM(INDIRECT("G$3:G"&amp;DATA!$H$1+3)),""))</f>
        <v/>
      </c>
      <c r="H88" t="str">
        <f ca="1">IF(ROW()&lt;DATA!$H$1+4,INDIRECT("SKUPINY!"&amp;SUBSTITUTE(ADDRESS(1,ROW()-2,4),"1","")&amp;"43"),IF(ROW()=DATA!$H$1+4,SUM(INDIRECT("H$3:H"&amp;DATA!$H$1+3)),""))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IF(ROW()&lt;DATA!$H$1+4,INDIRECT("SKUPINY!"&amp;SUBSTITUTE(ADDRESS(1,ROW()-2,4),"1","")&amp;"3"),IF(ROW()=DATA!$H$1+4,SUM(INDIRECT("C$3:C"&amp;DATA!$H$1+3)),""))</f>
        <v/>
      </c>
      <c r="D89" t="str">
        <f ca="1">IF(ROW()&lt;DATA!$H$1+4,INDIRECT("SKUPINY!"&amp;SUBSTITUTE(ADDRESS(1,ROW()-2,4),"1","")&amp;"7"),IF(ROW()=DATA!$H$1+4,SUM(INDIRECT("D$3:D"&amp;DATA!$H$1+3)),""))</f>
        <v/>
      </c>
      <c r="E89" t="str">
        <f ca="1">IF(ROW()&lt;DATA!$H$1+4,INDIRECT("SKUPINY!"&amp;SUBSTITUTE(ADDRESS(1,ROW()-2,4),"1","")&amp;"16"),IF(ROW()=DATA!$H$1+4,SUM(INDIRECT("E$3:E"&amp;DATA!$H$1+3)),""))</f>
        <v/>
      </c>
      <c r="F89" t="str">
        <f ca="1">IF(ROW()&lt;DATA!$H$1+4,INDIRECT("SKUPINY!"&amp;SUBSTITUTE(ADDRESS(1,ROW()-2,4),"1","")&amp;"21"),IF(ROW()=DATA!$H$1+4,SUM(INDIRECT("F$3:F"&amp;DATA!$H$1+3)),""))</f>
        <v/>
      </c>
      <c r="G89" t="str">
        <f ca="1">IF(ROW()&lt;DATA!$H$1+4,INDIRECT("SKUPINY!"&amp;SUBSTITUTE(ADDRESS(1,ROW()-2,4),"1","")&amp;"24"),IF(ROW()=DATA!$H$1+4,SUM(INDIRECT("G$3:G"&amp;DATA!$H$1+3)),""))</f>
        <v/>
      </c>
      <c r="H89" t="str">
        <f ca="1">IF(ROW()&lt;DATA!$H$1+4,INDIRECT("SKUPINY!"&amp;SUBSTITUTE(ADDRESS(1,ROW()-2,4),"1","")&amp;"43"),IF(ROW()=DATA!$H$1+4,SUM(INDIRECT("H$3:H"&amp;DATA!$H$1+3)),""))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IF(ROW()&lt;DATA!$H$1+4,INDIRECT("SKUPINY!"&amp;SUBSTITUTE(ADDRESS(1,ROW()-2,4),"1","")&amp;"3"),IF(ROW()=DATA!$H$1+4,SUM(INDIRECT("C$3:C"&amp;DATA!$H$1+3)),""))</f>
        <v/>
      </c>
      <c r="D90" t="str">
        <f ca="1">IF(ROW()&lt;DATA!$H$1+4,INDIRECT("SKUPINY!"&amp;SUBSTITUTE(ADDRESS(1,ROW()-2,4),"1","")&amp;"7"),IF(ROW()=DATA!$H$1+4,SUM(INDIRECT("D$3:D"&amp;DATA!$H$1+3)),""))</f>
        <v/>
      </c>
      <c r="E90" t="str">
        <f ca="1">IF(ROW()&lt;DATA!$H$1+4,INDIRECT("SKUPINY!"&amp;SUBSTITUTE(ADDRESS(1,ROW()-2,4),"1","")&amp;"16"),IF(ROW()=DATA!$H$1+4,SUM(INDIRECT("E$3:E"&amp;DATA!$H$1+3)),""))</f>
        <v/>
      </c>
      <c r="F90" t="str">
        <f ca="1">IF(ROW()&lt;DATA!$H$1+4,INDIRECT("SKUPINY!"&amp;SUBSTITUTE(ADDRESS(1,ROW()-2,4),"1","")&amp;"21"),IF(ROW()=DATA!$H$1+4,SUM(INDIRECT("F$3:F"&amp;DATA!$H$1+3)),""))</f>
        <v/>
      </c>
      <c r="G90" t="str">
        <f ca="1">IF(ROW()&lt;DATA!$H$1+4,INDIRECT("SKUPINY!"&amp;SUBSTITUTE(ADDRESS(1,ROW()-2,4),"1","")&amp;"24"),IF(ROW()=DATA!$H$1+4,SUM(INDIRECT("G$3:G"&amp;DATA!$H$1+3)),""))</f>
        <v/>
      </c>
      <c r="H90" t="str">
        <f ca="1">IF(ROW()&lt;DATA!$H$1+4,INDIRECT("SKUPINY!"&amp;SUBSTITUTE(ADDRESS(1,ROW()-2,4),"1","")&amp;"43"),IF(ROW()=DATA!$H$1+4,SUM(INDIRECT("H$3:H"&amp;DATA!$H$1+3)),""))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IF(ROW()&lt;DATA!$H$1+4,INDIRECT("SKUPINY!"&amp;SUBSTITUTE(ADDRESS(1,ROW()-2,4),"1","")&amp;"3"),IF(ROW()=DATA!$H$1+4,SUM(INDIRECT("C$3:C"&amp;DATA!$H$1+3)),""))</f>
        <v/>
      </c>
      <c r="D91" t="str">
        <f ca="1">IF(ROW()&lt;DATA!$H$1+4,INDIRECT("SKUPINY!"&amp;SUBSTITUTE(ADDRESS(1,ROW()-2,4),"1","")&amp;"7"),IF(ROW()=DATA!$H$1+4,SUM(INDIRECT("D$3:D"&amp;DATA!$H$1+3)),""))</f>
        <v/>
      </c>
      <c r="E91" t="str">
        <f ca="1">IF(ROW()&lt;DATA!$H$1+4,INDIRECT("SKUPINY!"&amp;SUBSTITUTE(ADDRESS(1,ROW()-2,4),"1","")&amp;"16"),IF(ROW()=DATA!$H$1+4,SUM(INDIRECT("E$3:E"&amp;DATA!$H$1+3)),""))</f>
        <v/>
      </c>
      <c r="F91" t="str">
        <f ca="1">IF(ROW()&lt;DATA!$H$1+4,INDIRECT("SKUPINY!"&amp;SUBSTITUTE(ADDRESS(1,ROW()-2,4),"1","")&amp;"21"),IF(ROW()=DATA!$H$1+4,SUM(INDIRECT("F$3:F"&amp;DATA!$H$1+3)),""))</f>
        <v/>
      </c>
      <c r="G91" t="str">
        <f ca="1">IF(ROW()&lt;DATA!$H$1+4,INDIRECT("SKUPINY!"&amp;SUBSTITUTE(ADDRESS(1,ROW()-2,4),"1","")&amp;"24"),IF(ROW()=DATA!$H$1+4,SUM(INDIRECT("G$3:G"&amp;DATA!$H$1+3)),""))</f>
        <v/>
      </c>
      <c r="H91" t="str">
        <f ca="1">IF(ROW()&lt;DATA!$H$1+4,INDIRECT("SKUPINY!"&amp;SUBSTITUTE(ADDRESS(1,ROW()-2,4),"1","")&amp;"43"),IF(ROW()=DATA!$H$1+4,SUM(INDIRECT("H$3:H"&amp;DATA!$H$1+3)),""))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IF(ROW()&lt;DATA!$H$1+4,INDIRECT("SKUPINY!"&amp;SUBSTITUTE(ADDRESS(1,ROW()-2,4),"1","")&amp;"3"),IF(ROW()=DATA!$H$1+4,SUM(INDIRECT("C$3:C"&amp;DATA!$H$1+3)),""))</f>
        <v/>
      </c>
      <c r="D92" t="str">
        <f ca="1">IF(ROW()&lt;DATA!$H$1+4,INDIRECT("SKUPINY!"&amp;SUBSTITUTE(ADDRESS(1,ROW()-2,4),"1","")&amp;"7"),IF(ROW()=DATA!$H$1+4,SUM(INDIRECT("D$3:D"&amp;DATA!$H$1+3)),""))</f>
        <v/>
      </c>
      <c r="E92" t="str">
        <f ca="1">IF(ROW()&lt;DATA!$H$1+4,INDIRECT("SKUPINY!"&amp;SUBSTITUTE(ADDRESS(1,ROW()-2,4),"1","")&amp;"16"),IF(ROW()=DATA!$H$1+4,SUM(INDIRECT("E$3:E"&amp;DATA!$H$1+3)),""))</f>
        <v/>
      </c>
      <c r="F92" t="str">
        <f ca="1">IF(ROW()&lt;DATA!$H$1+4,INDIRECT("SKUPINY!"&amp;SUBSTITUTE(ADDRESS(1,ROW()-2,4),"1","")&amp;"21"),IF(ROW()=DATA!$H$1+4,SUM(INDIRECT("F$3:F"&amp;DATA!$H$1+3)),""))</f>
        <v/>
      </c>
      <c r="G92" t="str">
        <f ca="1">IF(ROW()&lt;DATA!$H$1+4,INDIRECT("SKUPINY!"&amp;SUBSTITUTE(ADDRESS(1,ROW()-2,4),"1","")&amp;"24"),IF(ROW()=DATA!$H$1+4,SUM(INDIRECT("G$3:G"&amp;DATA!$H$1+3)),""))</f>
        <v/>
      </c>
      <c r="H92" t="str">
        <f ca="1">IF(ROW()&lt;DATA!$H$1+4,INDIRECT("SKUPINY!"&amp;SUBSTITUTE(ADDRESS(1,ROW()-2,4),"1","")&amp;"43"),IF(ROW()=DATA!$H$1+4,SUM(INDIRECT("H$3:H"&amp;DATA!$H$1+3)),""))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IF(ROW()&lt;DATA!$H$1+4,INDIRECT("SKUPINY!"&amp;SUBSTITUTE(ADDRESS(1,ROW()-2,4),"1","")&amp;"3"),IF(ROW()=DATA!$H$1+4,SUM(INDIRECT("C$3:C"&amp;DATA!$H$1+3)),""))</f>
        <v/>
      </c>
      <c r="D93" t="str">
        <f ca="1">IF(ROW()&lt;DATA!$H$1+4,INDIRECT("SKUPINY!"&amp;SUBSTITUTE(ADDRESS(1,ROW()-2,4),"1","")&amp;"7"),IF(ROW()=DATA!$H$1+4,SUM(INDIRECT("D$3:D"&amp;DATA!$H$1+3)),""))</f>
        <v/>
      </c>
      <c r="E93" t="str">
        <f ca="1">IF(ROW()&lt;DATA!$H$1+4,INDIRECT("SKUPINY!"&amp;SUBSTITUTE(ADDRESS(1,ROW()-2,4),"1","")&amp;"16"),IF(ROW()=DATA!$H$1+4,SUM(INDIRECT("E$3:E"&amp;DATA!$H$1+3)),""))</f>
        <v/>
      </c>
      <c r="F93" t="str">
        <f ca="1">IF(ROW()&lt;DATA!$H$1+4,INDIRECT("SKUPINY!"&amp;SUBSTITUTE(ADDRESS(1,ROW()-2,4),"1","")&amp;"21"),IF(ROW()=DATA!$H$1+4,SUM(INDIRECT("F$3:F"&amp;DATA!$H$1+3)),""))</f>
        <v/>
      </c>
      <c r="G93" t="str">
        <f ca="1">IF(ROW()&lt;DATA!$H$1+4,INDIRECT("SKUPINY!"&amp;SUBSTITUTE(ADDRESS(1,ROW()-2,4),"1","")&amp;"24"),IF(ROW()=DATA!$H$1+4,SUM(INDIRECT("G$3:G"&amp;DATA!$H$1+3)),""))</f>
        <v/>
      </c>
      <c r="H93" t="str">
        <f ca="1">IF(ROW()&lt;DATA!$H$1+4,INDIRECT("SKUPINY!"&amp;SUBSTITUTE(ADDRESS(1,ROW()-2,4),"1","")&amp;"43"),IF(ROW()=DATA!$H$1+4,SUM(INDIRECT("H$3:H"&amp;DATA!$H$1+3)),""))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IF(ROW()&lt;DATA!$H$1+4,INDIRECT("SKUPINY!"&amp;SUBSTITUTE(ADDRESS(1,ROW()-2,4),"1","")&amp;"3"),IF(ROW()=DATA!$H$1+4,SUM(INDIRECT("C$3:C"&amp;DATA!$H$1+3)),""))</f>
        <v/>
      </c>
      <c r="D94" t="str">
        <f ca="1">IF(ROW()&lt;DATA!$H$1+4,INDIRECT("SKUPINY!"&amp;SUBSTITUTE(ADDRESS(1,ROW()-2,4),"1","")&amp;"7"),IF(ROW()=DATA!$H$1+4,SUM(INDIRECT("D$3:D"&amp;DATA!$H$1+3)),""))</f>
        <v/>
      </c>
      <c r="E94" t="str">
        <f ca="1">IF(ROW()&lt;DATA!$H$1+4,INDIRECT("SKUPINY!"&amp;SUBSTITUTE(ADDRESS(1,ROW()-2,4),"1","")&amp;"16"),IF(ROW()=DATA!$H$1+4,SUM(INDIRECT("E$3:E"&amp;DATA!$H$1+3)),""))</f>
        <v/>
      </c>
      <c r="F94" t="str">
        <f ca="1">IF(ROW()&lt;DATA!$H$1+4,INDIRECT("SKUPINY!"&amp;SUBSTITUTE(ADDRESS(1,ROW()-2,4),"1","")&amp;"21"),IF(ROW()=DATA!$H$1+4,SUM(INDIRECT("F$3:F"&amp;DATA!$H$1+3)),""))</f>
        <v/>
      </c>
      <c r="G94" t="str">
        <f ca="1">IF(ROW()&lt;DATA!$H$1+4,INDIRECT("SKUPINY!"&amp;SUBSTITUTE(ADDRESS(1,ROW()-2,4),"1","")&amp;"24"),IF(ROW()=DATA!$H$1+4,SUM(INDIRECT("G$3:G"&amp;DATA!$H$1+3)),""))</f>
        <v/>
      </c>
      <c r="H94" t="str">
        <f ca="1">IF(ROW()&lt;DATA!$H$1+4,INDIRECT("SKUPINY!"&amp;SUBSTITUTE(ADDRESS(1,ROW()-2,4),"1","")&amp;"43"),IF(ROW()=DATA!$H$1+4,SUM(INDIRECT("H$3:H"&amp;DATA!$H$1+3)),""))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IF(ROW()&lt;DATA!$H$1+4,INDIRECT("SKUPINY!"&amp;SUBSTITUTE(ADDRESS(1,ROW()-2,4),"1","")&amp;"3"),IF(ROW()=DATA!$H$1+4,SUM(INDIRECT("C$3:C"&amp;DATA!$H$1+3)),""))</f>
        <v/>
      </c>
      <c r="D95" t="str">
        <f ca="1">IF(ROW()&lt;DATA!$H$1+4,INDIRECT("SKUPINY!"&amp;SUBSTITUTE(ADDRESS(1,ROW()-2,4),"1","")&amp;"7"),IF(ROW()=DATA!$H$1+4,SUM(INDIRECT("D$3:D"&amp;DATA!$H$1+3)),""))</f>
        <v/>
      </c>
      <c r="E95" t="str">
        <f ca="1">IF(ROW()&lt;DATA!$H$1+4,INDIRECT("SKUPINY!"&amp;SUBSTITUTE(ADDRESS(1,ROW()-2,4),"1","")&amp;"16"),IF(ROW()=DATA!$H$1+4,SUM(INDIRECT("E$3:E"&amp;DATA!$H$1+3)),""))</f>
        <v/>
      </c>
      <c r="F95" t="str">
        <f ca="1">IF(ROW()&lt;DATA!$H$1+4,INDIRECT("SKUPINY!"&amp;SUBSTITUTE(ADDRESS(1,ROW()-2,4),"1","")&amp;"21"),IF(ROW()=DATA!$H$1+4,SUM(INDIRECT("F$3:F"&amp;DATA!$H$1+3)),""))</f>
        <v/>
      </c>
      <c r="G95" t="str">
        <f ca="1">IF(ROW()&lt;DATA!$H$1+4,INDIRECT("SKUPINY!"&amp;SUBSTITUTE(ADDRESS(1,ROW()-2,4),"1","")&amp;"24"),IF(ROW()=DATA!$H$1+4,SUM(INDIRECT("G$3:G"&amp;DATA!$H$1+3)),""))</f>
        <v/>
      </c>
      <c r="H95" t="str">
        <f ca="1">IF(ROW()&lt;DATA!$H$1+4,INDIRECT("SKUPINY!"&amp;SUBSTITUTE(ADDRESS(1,ROW()-2,4),"1","")&amp;"43"),IF(ROW()=DATA!$H$1+4,SUM(INDIRECT("H$3:H"&amp;DATA!$H$1+3)),""))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IF(ROW()&lt;DATA!$H$1+4,INDIRECT("SKUPINY!"&amp;SUBSTITUTE(ADDRESS(1,ROW()-2,4),"1","")&amp;"3"),IF(ROW()=DATA!$H$1+4,SUM(INDIRECT("C$3:C"&amp;DATA!$H$1+3)),""))</f>
        <v/>
      </c>
      <c r="D96" t="str">
        <f ca="1">IF(ROW()&lt;DATA!$H$1+4,INDIRECT("SKUPINY!"&amp;SUBSTITUTE(ADDRESS(1,ROW()-2,4),"1","")&amp;"7"),IF(ROW()=DATA!$H$1+4,SUM(INDIRECT("D$3:D"&amp;DATA!$H$1+3)),""))</f>
        <v/>
      </c>
      <c r="E96" t="str">
        <f ca="1">IF(ROW()&lt;DATA!$H$1+4,INDIRECT("SKUPINY!"&amp;SUBSTITUTE(ADDRESS(1,ROW()-2,4),"1","")&amp;"16"),IF(ROW()=DATA!$H$1+4,SUM(INDIRECT("E$3:E"&amp;DATA!$H$1+3)),""))</f>
        <v/>
      </c>
      <c r="F96" t="str">
        <f ca="1">IF(ROW()&lt;DATA!$H$1+4,INDIRECT("SKUPINY!"&amp;SUBSTITUTE(ADDRESS(1,ROW()-2,4),"1","")&amp;"21"),IF(ROW()=DATA!$H$1+4,SUM(INDIRECT("F$3:F"&amp;DATA!$H$1+3)),""))</f>
        <v/>
      </c>
      <c r="G96" t="str">
        <f ca="1">IF(ROW()&lt;DATA!$H$1+4,INDIRECT("SKUPINY!"&amp;SUBSTITUTE(ADDRESS(1,ROW()-2,4),"1","")&amp;"24"),IF(ROW()=DATA!$H$1+4,SUM(INDIRECT("G$3:G"&amp;DATA!$H$1+3)),""))</f>
        <v/>
      </c>
      <c r="H96" t="str">
        <f ca="1">IF(ROW()&lt;DATA!$H$1+4,INDIRECT("SKUPINY!"&amp;SUBSTITUTE(ADDRESS(1,ROW()-2,4),"1","")&amp;"43"),IF(ROW()=DATA!$H$1+4,SUM(INDIRECT("H$3:H"&amp;DATA!$H$1+3)),""))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IF(ROW()&lt;DATA!$H$1+4,INDIRECT("SKUPINY!"&amp;SUBSTITUTE(ADDRESS(1,ROW()-2,4),"1","")&amp;"3"),IF(ROW()=DATA!$H$1+4,SUM(INDIRECT("C$3:C"&amp;DATA!$H$1+3)),""))</f>
        <v/>
      </c>
      <c r="D97" t="str">
        <f ca="1">IF(ROW()&lt;DATA!$H$1+4,INDIRECT("SKUPINY!"&amp;SUBSTITUTE(ADDRESS(1,ROW()-2,4),"1","")&amp;"7"),IF(ROW()=DATA!$H$1+4,SUM(INDIRECT("D$3:D"&amp;DATA!$H$1+3)),""))</f>
        <v/>
      </c>
      <c r="E97" t="str">
        <f ca="1">IF(ROW()&lt;DATA!$H$1+4,INDIRECT("SKUPINY!"&amp;SUBSTITUTE(ADDRESS(1,ROW()-2,4),"1","")&amp;"16"),IF(ROW()=DATA!$H$1+4,SUM(INDIRECT("E$3:E"&amp;DATA!$H$1+3)),""))</f>
        <v/>
      </c>
      <c r="F97" t="str">
        <f ca="1">IF(ROW()&lt;DATA!$H$1+4,INDIRECT("SKUPINY!"&amp;SUBSTITUTE(ADDRESS(1,ROW()-2,4),"1","")&amp;"21"),IF(ROW()=DATA!$H$1+4,SUM(INDIRECT("F$3:F"&amp;DATA!$H$1+3)),""))</f>
        <v/>
      </c>
      <c r="G97" t="str">
        <f ca="1">IF(ROW()&lt;DATA!$H$1+4,INDIRECT("SKUPINY!"&amp;SUBSTITUTE(ADDRESS(1,ROW()-2,4),"1","")&amp;"24"),IF(ROW()=DATA!$H$1+4,SUM(INDIRECT("G$3:G"&amp;DATA!$H$1+3)),""))</f>
        <v/>
      </c>
      <c r="H97" t="str">
        <f ca="1">IF(ROW()&lt;DATA!$H$1+4,INDIRECT("SKUPINY!"&amp;SUBSTITUTE(ADDRESS(1,ROW()-2,4),"1","")&amp;"43"),IF(ROW()=DATA!$H$1+4,SUM(INDIRECT("H$3:H"&amp;DATA!$H$1+3)),""))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IF(ROW()&lt;DATA!$H$1+4,INDIRECT("SKUPINY!"&amp;SUBSTITUTE(ADDRESS(1,ROW()-2,4),"1","")&amp;"3"),IF(ROW()=DATA!$H$1+4,SUM(INDIRECT("C$3:C"&amp;DATA!$H$1+3)),""))</f>
        <v/>
      </c>
      <c r="D98" t="str">
        <f ca="1">IF(ROW()&lt;DATA!$H$1+4,INDIRECT("SKUPINY!"&amp;SUBSTITUTE(ADDRESS(1,ROW()-2,4),"1","")&amp;"7"),IF(ROW()=DATA!$H$1+4,SUM(INDIRECT("D$3:D"&amp;DATA!$H$1+3)),""))</f>
        <v/>
      </c>
      <c r="E98" t="str">
        <f ca="1">IF(ROW()&lt;DATA!$H$1+4,INDIRECT("SKUPINY!"&amp;SUBSTITUTE(ADDRESS(1,ROW()-2,4),"1","")&amp;"16"),IF(ROW()=DATA!$H$1+4,SUM(INDIRECT("E$3:E"&amp;DATA!$H$1+3)),""))</f>
        <v/>
      </c>
      <c r="F98" t="str">
        <f ca="1">IF(ROW()&lt;DATA!$H$1+4,INDIRECT("SKUPINY!"&amp;SUBSTITUTE(ADDRESS(1,ROW()-2,4),"1","")&amp;"21"),IF(ROW()=DATA!$H$1+4,SUM(INDIRECT("F$3:F"&amp;DATA!$H$1+3)),""))</f>
        <v/>
      </c>
      <c r="G98" t="str">
        <f ca="1">IF(ROW()&lt;DATA!$H$1+4,INDIRECT("SKUPINY!"&amp;SUBSTITUTE(ADDRESS(1,ROW()-2,4),"1","")&amp;"24"),IF(ROW()=DATA!$H$1+4,SUM(INDIRECT("G$3:G"&amp;DATA!$H$1+3)),""))</f>
        <v/>
      </c>
      <c r="H98" t="str">
        <f ca="1">IF(ROW()&lt;DATA!$H$1+4,INDIRECT("SKUPINY!"&amp;SUBSTITUTE(ADDRESS(1,ROW()-2,4),"1","")&amp;"43"),IF(ROW()=DATA!$H$1+4,SUM(INDIRECT("H$3:H"&amp;DATA!$H$1+3)),""))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IF(ROW()&lt;DATA!$H$1+4,INDIRECT("SKUPINY!"&amp;SUBSTITUTE(ADDRESS(1,ROW()-2,4),"1","")&amp;"3"),IF(ROW()=DATA!$H$1+4,SUM(INDIRECT("C$3:C"&amp;DATA!$H$1+3)),""))</f>
        <v/>
      </c>
      <c r="D99" t="str">
        <f ca="1">IF(ROW()&lt;DATA!$H$1+4,INDIRECT("SKUPINY!"&amp;SUBSTITUTE(ADDRESS(1,ROW()-2,4),"1","")&amp;"7"),IF(ROW()=DATA!$H$1+4,SUM(INDIRECT("D$3:D"&amp;DATA!$H$1+3)),""))</f>
        <v/>
      </c>
      <c r="E99" t="str">
        <f ca="1">IF(ROW()&lt;DATA!$H$1+4,INDIRECT("SKUPINY!"&amp;SUBSTITUTE(ADDRESS(1,ROW()-2,4),"1","")&amp;"16"),IF(ROW()=DATA!$H$1+4,SUM(INDIRECT("E$3:E"&amp;DATA!$H$1+3)),""))</f>
        <v/>
      </c>
      <c r="F99" t="str">
        <f ca="1">IF(ROW()&lt;DATA!$H$1+4,INDIRECT("SKUPINY!"&amp;SUBSTITUTE(ADDRESS(1,ROW()-2,4),"1","")&amp;"21"),IF(ROW()=DATA!$H$1+4,SUM(INDIRECT("F$3:F"&amp;DATA!$H$1+3)),""))</f>
        <v/>
      </c>
      <c r="G99" t="str">
        <f ca="1">IF(ROW()&lt;DATA!$H$1+4,INDIRECT("SKUPINY!"&amp;SUBSTITUTE(ADDRESS(1,ROW()-2,4),"1","")&amp;"24"),IF(ROW()=DATA!$H$1+4,SUM(INDIRECT("G$3:G"&amp;DATA!$H$1+3)),""))</f>
        <v/>
      </c>
      <c r="H99" t="str">
        <f ca="1">IF(ROW()&lt;DATA!$H$1+4,INDIRECT("SKUPINY!"&amp;SUBSTITUTE(ADDRESS(1,ROW()-2,4),"1","")&amp;"43"),IF(ROW()=DATA!$H$1+4,SUM(INDIRECT("H$3:H"&amp;DATA!$H$1+3)),""))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IF(ROW()&lt;DATA!$H$1+4,INDIRECT("SKUPINY!"&amp;SUBSTITUTE(ADDRESS(1,ROW()-2,4),"1","")&amp;"3"),IF(ROW()=DATA!$H$1+4,SUM(INDIRECT("C$3:C"&amp;DATA!$H$1+3)),""))</f>
        <v/>
      </c>
      <c r="D100" t="str">
        <f ca="1">IF(ROW()&lt;DATA!$H$1+4,INDIRECT("SKUPINY!"&amp;SUBSTITUTE(ADDRESS(1,ROW()-2,4),"1","")&amp;"7"),IF(ROW()=DATA!$H$1+4,SUM(INDIRECT("D$3:D"&amp;DATA!$H$1+3)),""))</f>
        <v/>
      </c>
      <c r="E100" t="str">
        <f ca="1">IF(ROW()&lt;DATA!$H$1+4,INDIRECT("SKUPINY!"&amp;SUBSTITUTE(ADDRESS(1,ROW()-2,4),"1","")&amp;"16"),IF(ROW()=DATA!$H$1+4,SUM(INDIRECT("E$3:E"&amp;DATA!$H$1+3)),""))</f>
        <v/>
      </c>
      <c r="F100" t="str">
        <f ca="1">IF(ROW()&lt;DATA!$H$1+4,INDIRECT("SKUPINY!"&amp;SUBSTITUTE(ADDRESS(1,ROW()-2,4),"1","")&amp;"21"),IF(ROW()=DATA!$H$1+4,SUM(INDIRECT("F$3:F"&amp;DATA!$H$1+3)),""))</f>
        <v/>
      </c>
      <c r="G100" t="str">
        <f ca="1">IF(ROW()&lt;DATA!$H$1+4,INDIRECT("SKUPINY!"&amp;SUBSTITUTE(ADDRESS(1,ROW()-2,4),"1","")&amp;"24"),IF(ROW()=DATA!$H$1+4,SUM(INDIRECT("G$3:G"&amp;DATA!$H$1+3)),""))</f>
        <v/>
      </c>
      <c r="H100" t="str">
        <f ca="1">IF(ROW()&lt;DATA!$H$1+4,INDIRECT("SKUPINY!"&amp;SUBSTITUTE(ADDRESS(1,ROW()-2,4),"1","")&amp;"43"),IF(ROW()=DATA!$H$1+4,SUM(INDIRECT("H$3:H"&amp;DATA!$H$1+3)),""))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IF(ROW()&lt;DATA!$H$1+4,INDIRECT("SKUPINY!"&amp;SUBSTITUTE(ADDRESS(1,ROW()-2,4),"1","")&amp;"3"),IF(ROW()=DATA!$H$1+4,SUM(INDIRECT("C$3:C"&amp;DATA!$H$1+3)),""))</f>
        <v/>
      </c>
      <c r="D101" t="str">
        <f ca="1">IF(ROW()&lt;DATA!$H$1+4,INDIRECT("SKUPINY!"&amp;SUBSTITUTE(ADDRESS(1,ROW()-2,4),"1","")&amp;"7"),IF(ROW()=DATA!$H$1+4,SUM(INDIRECT("D$3:D"&amp;DATA!$H$1+3)),""))</f>
        <v/>
      </c>
      <c r="E101" t="str">
        <f ca="1">IF(ROW()&lt;DATA!$H$1+4,INDIRECT("SKUPINY!"&amp;SUBSTITUTE(ADDRESS(1,ROW()-2,4),"1","")&amp;"16"),IF(ROW()=DATA!$H$1+4,SUM(INDIRECT("E$3:E"&amp;DATA!$H$1+3)),""))</f>
        <v/>
      </c>
      <c r="F101" t="str">
        <f ca="1">IF(ROW()&lt;DATA!$H$1+4,INDIRECT("SKUPINY!"&amp;SUBSTITUTE(ADDRESS(1,ROW()-2,4),"1","")&amp;"21"),IF(ROW()=DATA!$H$1+4,SUM(INDIRECT("F$3:F"&amp;DATA!$H$1+3)),""))</f>
        <v/>
      </c>
      <c r="G101" t="str">
        <f ca="1">IF(ROW()&lt;DATA!$H$1+4,INDIRECT("SKUPINY!"&amp;SUBSTITUTE(ADDRESS(1,ROW()-2,4),"1","")&amp;"24"),IF(ROW()=DATA!$H$1+4,SUM(INDIRECT("G$3:G"&amp;DATA!$H$1+3)),""))</f>
        <v/>
      </c>
      <c r="H101" t="str">
        <f ca="1">IF(ROW()&lt;DATA!$H$1+4,INDIRECT("SKUPINY!"&amp;SUBSTITUTE(ADDRESS(1,ROW()-2,4),"1","")&amp;"43"),IF(ROW()=DATA!$H$1+4,SUM(INDIRECT("H$3:H"&amp;DATA!$H$1+3)),""))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IF(ROW()&lt;DATA!$H$1+4,INDIRECT("SKUPINY!"&amp;SUBSTITUTE(ADDRESS(1,ROW()-2,4),"1","")&amp;"3"),IF(ROW()=DATA!$H$1+4,SUM(INDIRECT("C$3:C"&amp;DATA!$H$1+3)),""))</f>
        <v/>
      </c>
      <c r="D102" t="str">
        <f ca="1">IF(ROW()&lt;DATA!$H$1+4,INDIRECT("SKUPINY!"&amp;SUBSTITUTE(ADDRESS(1,ROW()-2,4),"1","")&amp;"7"),IF(ROW()=DATA!$H$1+4,SUM(INDIRECT("D$3:D"&amp;DATA!$H$1+3)),""))</f>
        <v/>
      </c>
      <c r="E102" t="str">
        <f ca="1">IF(ROW()&lt;DATA!$H$1+4,INDIRECT("SKUPINY!"&amp;SUBSTITUTE(ADDRESS(1,ROW()-2,4),"1","")&amp;"16"),IF(ROW()=DATA!$H$1+4,SUM(INDIRECT("E$3:E"&amp;DATA!$H$1+3)),""))</f>
        <v/>
      </c>
      <c r="F102" t="str">
        <f ca="1">IF(ROW()&lt;DATA!$H$1+4,INDIRECT("SKUPINY!"&amp;SUBSTITUTE(ADDRESS(1,ROW()-2,4),"1","")&amp;"21"),IF(ROW()=DATA!$H$1+4,SUM(INDIRECT("F$3:F"&amp;DATA!$H$1+3)),""))</f>
        <v/>
      </c>
      <c r="G102" t="str">
        <f ca="1">IF(ROW()&lt;DATA!$H$1+4,INDIRECT("SKUPINY!"&amp;SUBSTITUTE(ADDRESS(1,ROW()-2,4),"1","")&amp;"24"),IF(ROW()=DATA!$H$1+4,SUM(INDIRECT("G$3:G"&amp;DATA!$H$1+3)),""))</f>
        <v/>
      </c>
      <c r="H102" t="str">
        <f ca="1">IF(ROW()&lt;DATA!$H$1+4,INDIRECT("SKUPINY!"&amp;SUBSTITUTE(ADDRESS(1,ROW()-2,4),"1","")&amp;"43"),IF(ROW()=DATA!$H$1+4,SUM(INDIRECT("H$3:H"&amp;DATA!$H$1+3)),""))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IF(ROW()&lt;DATA!$H$1+4,INDIRECT("SKUPINY!"&amp;SUBSTITUTE(ADDRESS(1,ROW()-2,4),"1","")&amp;"3"),IF(ROW()=DATA!$H$1+4,SUM(INDIRECT("C$3:C"&amp;DATA!$H$1+3)),""))</f>
        <v/>
      </c>
      <c r="D103" t="str">
        <f ca="1">IF(ROW()&lt;DATA!$H$1+4,INDIRECT("SKUPINY!"&amp;SUBSTITUTE(ADDRESS(1,ROW()-2,4),"1","")&amp;"7"),IF(ROW()=DATA!$H$1+4,SUM(INDIRECT("D$3:D"&amp;DATA!$H$1+3)),""))</f>
        <v/>
      </c>
      <c r="E103" t="str">
        <f ca="1">IF(ROW()&lt;DATA!$H$1+4,INDIRECT("SKUPINY!"&amp;SUBSTITUTE(ADDRESS(1,ROW()-2,4),"1","")&amp;"16"),IF(ROW()=DATA!$H$1+4,SUM(INDIRECT("E$3:E"&amp;DATA!$H$1+3)),""))</f>
        <v/>
      </c>
      <c r="F103" t="str">
        <f ca="1">IF(ROW()&lt;DATA!$H$1+4,INDIRECT("SKUPINY!"&amp;SUBSTITUTE(ADDRESS(1,ROW()-2,4),"1","")&amp;"21"),IF(ROW()=DATA!$H$1+4,SUM(INDIRECT("F$3:F"&amp;DATA!$H$1+3)),""))</f>
        <v/>
      </c>
      <c r="G103" t="str">
        <f ca="1">IF(ROW()&lt;DATA!$H$1+4,INDIRECT("SKUPINY!"&amp;SUBSTITUTE(ADDRESS(1,ROW()-2,4),"1","")&amp;"24"),IF(ROW()=DATA!$H$1+4,SUM(INDIRECT("G$3:G"&amp;DATA!$H$1+3)),""))</f>
        <v/>
      </c>
      <c r="H103" t="str">
        <f ca="1">IF(ROW()&lt;DATA!$H$1+4,INDIRECT("SKUPINY!"&amp;SUBSTITUTE(ADDRESS(1,ROW()-2,4),"1","")&amp;"43"),IF(ROW()=DATA!$H$1+4,SUM(INDIRECT("H$3:H"&amp;DATA!$H$1+3)),""))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IF(ROW()&lt;DATA!$H$1+4,INDIRECT("SKUPINY!"&amp;SUBSTITUTE(ADDRESS(1,ROW()-2,4),"1","")&amp;"3"),IF(ROW()=DATA!$H$1+4,SUM(INDIRECT("C$3:C"&amp;DATA!$H$1+3)),""))</f>
        <v/>
      </c>
      <c r="D104" t="str">
        <f ca="1">IF(ROW()&lt;DATA!$H$1+4,INDIRECT("SKUPINY!"&amp;SUBSTITUTE(ADDRESS(1,ROW()-2,4),"1","")&amp;"7"),IF(ROW()=DATA!$H$1+4,SUM(INDIRECT("D$3:D"&amp;DATA!$H$1+3)),""))</f>
        <v/>
      </c>
      <c r="E104" t="str">
        <f ca="1">IF(ROW()&lt;DATA!$H$1+4,INDIRECT("SKUPINY!"&amp;SUBSTITUTE(ADDRESS(1,ROW()-2,4),"1","")&amp;"16"),IF(ROW()=DATA!$H$1+4,SUM(INDIRECT("E$3:E"&amp;DATA!$H$1+3)),""))</f>
        <v/>
      </c>
      <c r="F104" t="str">
        <f ca="1">IF(ROW()&lt;DATA!$H$1+4,INDIRECT("SKUPINY!"&amp;SUBSTITUTE(ADDRESS(1,ROW()-2,4),"1","")&amp;"21"),IF(ROW()=DATA!$H$1+4,SUM(INDIRECT("F$3:F"&amp;DATA!$H$1+3)),""))</f>
        <v/>
      </c>
      <c r="G104" t="str">
        <f ca="1">IF(ROW()&lt;DATA!$H$1+4,INDIRECT("SKUPINY!"&amp;SUBSTITUTE(ADDRESS(1,ROW()-2,4),"1","")&amp;"24"),IF(ROW()=DATA!$H$1+4,SUM(INDIRECT("G$3:G"&amp;DATA!$H$1+3)),""))</f>
        <v/>
      </c>
      <c r="H104" t="str">
        <f ca="1">IF(ROW()&lt;DATA!$H$1+4,INDIRECT("SKUPINY!"&amp;SUBSTITUTE(ADDRESS(1,ROW()-2,4),"1","")&amp;"43"),IF(ROW()=DATA!$H$1+4,SUM(INDIRECT("H$3:H"&amp;DATA!$H$1+3)),""))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IF(ROW()&lt;DATA!$H$1+4,INDIRECT("SKUPINY!"&amp;SUBSTITUTE(ADDRESS(1,ROW()-2,4),"1","")&amp;"3"),IF(ROW()=DATA!$H$1+4,SUM(INDIRECT("C$3:C"&amp;DATA!$H$1+3)),""))</f>
        <v/>
      </c>
      <c r="D105" t="str">
        <f ca="1">IF(ROW()&lt;DATA!$H$1+4,INDIRECT("SKUPINY!"&amp;SUBSTITUTE(ADDRESS(1,ROW()-2,4),"1","")&amp;"7"),IF(ROW()=DATA!$H$1+4,SUM(INDIRECT("D$3:D"&amp;DATA!$H$1+3)),""))</f>
        <v/>
      </c>
      <c r="E105" t="str">
        <f ca="1">IF(ROW()&lt;DATA!$H$1+4,INDIRECT("SKUPINY!"&amp;SUBSTITUTE(ADDRESS(1,ROW()-2,4),"1","")&amp;"16"),IF(ROW()=DATA!$H$1+4,SUM(INDIRECT("E$3:E"&amp;DATA!$H$1+3)),""))</f>
        <v/>
      </c>
      <c r="F105" t="str">
        <f ca="1">IF(ROW()&lt;DATA!$H$1+4,INDIRECT("SKUPINY!"&amp;SUBSTITUTE(ADDRESS(1,ROW()-2,4),"1","")&amp;"21"),IF(ROW()=DATA!$H$1+4,SUM(INDIRECT("F$3:F"&amp;DATA!$H$1+3)),""))</f>
        <v/>
      </c>
      <c r="G105" t="str">
        <f ca="1">IF(ROW()&lt;DATA!$H$1+4,INDIRECT("SKUPINY!"&amp;SUBSTITUTE(ADDRESS(1,ROW()-2,4),"1","")&amp;"24"),IF(ROW()=DATA!$H$1+4,SUM(INDIRECT("G$3:G"&amp;DATA!$H$1+3)),""))</f>
        <v/>
      </c>
      <c r="H105" t="str">
        <f ca="1">IF(ROW()&lt;DATA!$H$1+4,INDIRECT("SKUPINY!"&amp;SUBSTITUTE(ADDRESS(1,ROW()-2,4),"1","")&amp;"43"),IF(ROW()=DATA!$H$1+4,SUM(INDIRECT("H$3:H"&amp;DATA!$H$1+3)),""))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IF(ROW()&lt;DATA!$H$1+4,INDIRECT("SKUPINY!"&amp;SUBSTITUTE(ADDRESS(1,ROW()-2,4),"1","")&amp;"3"),IF(ROW()=DATA!$H$1+4,SUM(INDIRECT("C$3:C"&amp;DATA!$H$1+3)),""))</f>
        <v/>
      </c>
      <c r="D106" t="str">
        <f ca="1">IF(ROW()&lt;DATA!$H$1+4,INDIRECT("SKUPINY!"&amp;SUBSTITUTE(ADDRESS(1,ROW()-2,4),"1","")&amp;"7"),IF(ROW()=DATA!$H$1+4,SUM(INDIRECT("D$3:D"&amp;DATA!$H$1+3)),""))</f>
        <v/>
      </c>
      <c r="E106" t="str">
        <f ca="1">IF(ROW()&lt;DATA!$H$1+4,INDIRECT("SKUPINY!"&amp;SUBSTITUTE(ADDRESS(1,ROW()-2,4),"1","")&amp;"16"),IF(ROW()=DATA!$H$1+4,SUM(INDIRECT("E$3:E"&amp;DATA!$H$1+3)),""))</f>
        <v/>
      </c>
      <c r="F106" t="str">
        <f ca="1">IF(ROW()&lt;DATA!$H$1+4,INDIRECT("SKUPINY!"&amp;SUBSTITUTE(ADDRESS(1,ROW()-2,4),"1","")&amp;"21"),IF(ROW()=DATA!$H$1+4,SUM(INDIRECT("F$3:F"&amp;DATA!$H$1+3)),""))</f>
        <v/>
      </c>
      <c r="G106" t="str">
        <f ca="1">IF(ROW()&lt;DATA!$H$1+4,INDIRECT("SKUPINY!"&amp;SUBSTITUTE(ADDRESS(1,ROW()-2,4),"1","")&amp;"24"),IF(ROW()=DATA!$H$1+4,SUM(INDIRECT("G$3:G"&amp;DATA!$H$1+3)),""))</f>
        <v/>
      </c>
      <c r="H106" t="str">
        <f ca="1">IF(ROW()&lt;DATA!$H$1+4,INDIRECT("SKUPINY!"&amp;SUBSTITUTE(ADDRESS(1,ROW()-2,4),"1","")&amp;"43"),IF(ROW()=DATA!$H$1+4,SUM(INDIRECT("H$3:H"&amp;DATA!$H$1+3)),""))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IF(ROW()&lt;DATA!$H$1+4,INDIRECT("SKUPINY!"&amp;SUBSTITUTE(ADDRESS(1,ROW()-2,4),"1","")&amp;"3"),IF(ROW()=DATA!$H$1+4,SUM(INDIRECT("C$3:C"&amp;DATA!$H$1+3)),""))</f>
        <v/>
      </c>
      <c r="D107" t="str">
        <f ca="1">IF(ROW()&lt;DATA!$H$1+4,INDIRECT("SKUPINY!"&amp;SUBSTITUTE(ADDRESS(1,ROW()-2,4),"1","")&amp;"7"),IF(ROW()=DATA!$H$1+4,SUM(INDIRECT("D$3:D"&amp;DATA!$H$1+3)),""))</f>
        <v/>
      </c>
      <c r="E107" t="str">
        <f ca="1">IF(ROW()&lt;DATA!$H$1+4,INDIRECT("SKUPINY!"&amp;SUBSTITUTE(ADDRESS(1,ROW()-2,4),"1","")&amp;"16"),IF(ROW()=DATA!$H$1+4,SUM(INDIRECT("E$3:E"&amp;DATA!$H$1+3)),""))</f>
        <v/>
      </c>
      <c r="F107" t="str">
        <f ca="1">IF(ROW()&lt;DATA!$H$1+4,INDIRECT("SKUPINY!"&amp;SUBSTITUTE(ADDRESS(1,ROW()-2,4),"1","")&amp;"21"),IF(ROW()=DATA!$H$1+4,SUM(INDIRECT("F$3:F"&amp;DATA!$H$1+3)),""))</f>
        <v/>
      </c>
      <c r="G107" t="str">
        <f ca="1">IF(ROW()&lt;DATA!$H$1+4,INDIRECT("SKUPINY!"&amp;SUBSTITUTE(ADDRESS(1,ROW()-2,4),"1","")&amp;"24"),IF(ROW()=DATA!$H$1+4,SUM(INDIRECT("G$3:G"&amp;DATA!$H$1+3)),""))</f>
        <v/>
      </c>
      <c r="H107" t="str">
        <f ca="1">IF(ROW()&lt;DATA!$H$1+4,INDIRECT("SKUPINY!"&amp;SUBSTITUTE(ADDRESS(1,ROW()-2,4),"1","")&amp;"43"),IF(ROW()=DATA!$H$1+4,SUM(INDIRECT("H$3:H"&amp;DATA!$H$1+3)),""))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IF(ROW()&lt;DATA!$H$1+4,INDIRECT("SKUPINY!"&amp;SUBSTITUTE(ADDRESS(1,ROW()-2,4),"1","")&amp;"3"),IF(ROW()=DATA!$H$1+4,SUM(INDIRECT("C$3:C"&amp;DATA!$H$1+3)),""))</f>
        <v/>
      </c>
      <c r="D108" t="str">
        <f ca="1">IF(ROW()&lt;DATA!$H$1+4,INDIRECT("SKUPINY!"&amp;SUBSTITUTE(ADDRESS(1,ROW()-2,4),"1","")&amp;"7"),IF(ROW()=DATA!$H$1+4,SUM(INDIRECT("D$3:D"&amp;DATA!$H$1+3)),""))</f>
        <v/>
      </c>
      <c r="E108" t="str">
        <f ca="1">IF(ROW()&lt;DATA!$H$1+4,INDIRECT("SKUPINY!"&amp;SUBSTITUTE(ADDRESS(1,ROW()-2,4),"1","")&amp;"16"),IF(ROW()=DATA!$H$1+4,SUM(INDIRECT("E$3:E"&amp;DATA!$H$1+3)),""))</f>
        <v/>
      </c>
      <c r="F108" t="str">
        <f ca="1">IF(ROW()&lt;DATA!$H$1+4,INDIRECT("SKUPINY!"&amp;SUBSTITUTE(ADDRESS(1,ROW()-2,4),"1","")&amp;"21"),IF(ROW()=DATA!$H$1+4,SUM(INDIRECT("F$3:F"&amp;DATA!$H$1+3)),""))</f>
        <v/>
      </c>
      <c r="G108" t="str">
        <f ca="1">IF(ROW()&lt;DATA!$H$1+4,INDIRECT("SKUPINY!"&amp;SUBSTITUTE(ADDRESS(1,ROW()-2,4),"1","")&amp;"24"),IF(ROW()=DATA!$H$1+4,SUM(INDIRECT("G$3:G"&amp;DATA!$H$1+3)),""))</f>
        <v/>
      </c>
      <c r="H108" t="str">
        <f ca="1">IF(ROW()&lt;DATA!$H$1+4,INDIRECT("SKUPINY!"&amp;SUBSTITUTE(ADDRESS(1,ROW()-2,4),"1","")&amp;"43"),IF(ROW()=DATA!$H$1+4,SUM(INDIRECT("H$3:H"&amp;DATA!$H$1+3)),""))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IF(ROW()&lt;DATA!$H$1+4,INDIRECT("SKUPINY!"&amp;SUBSTITUTE(ADDRESS(1,ROW()-2,4),"1","")&amp;"3"),IF(ROW()=DATA!$H$1+4,SUM(INDIRECT("C$3:C"&amp;DATA!$H$1+3)),""))</f>
        <v/>
      </c>
      <c r="D109" t="str">
        <f ca="1">IF(ROW()&lt;DATA!$H$1+4,INDIRECT("SKUPINY!"&amp;SUBSTITUTE(ADDRESS(1,ROW()-2,4),"1","")&amp;"7"),IF(ROW()=DATA!$H$1+4,SUM(INDIRECT("D$3:D"&amp;DATA!$H$1+3)),""))</f>
        <v/>
      </c>
      <c r="E109" t="str">
        <f ca="1">IF(ROW()&lt;DATA!$H$1+4,INDIRECT("SKUPINY!"&amp;SUBSTITUTE(ADDRESS(1,ROW()-2,4),"1","")&amp;"16"),IF(ROW()=DATA!$H$1+4,SUM(INDIRECT("E$3:E"&amp;DATA!$H$1+3)),""))</f>
        <v/>
      </c>
      <c r="F109" t="str">
        <f ca="1">IF(ROW()&lt;DATA!$H$1+4,INDIRECT("SKUPINY!"&amp;SUBSTITUTE(ADDRESS(1,ROW()-2,4),"1","")&amp;"21"),IF(ROW()=DATA!$H$1+4,SUM(INDIRECT("F$3:F"&amp;DATA!$H$1+3)),""))</f>
        <v/>
      </c>
      <c r="G109" t="str">
        <f ca="1">IF(ROW()&lt;DATA!$H$1+4,INDIRECT("SKUPINY!"&amp;SUBSTITUTE(ADDRESS(1,ROW()-2,4),"1","")&amp;"24"),IF(ROW()=DATA!$H$1+4,SUM(INDIRECT("G$3:G"&amp;DATA!$H$1+3)),""))</f>
        <v/>
      </c>
      <c r="H109" t="str">
        <f ca="1">IF(ROW()&lt;DATA!$H$1+4,INDIRECT("SKUPINY!"&amp;SUBSTITUTE(ADDRESS(1,ROW()-2,4),"1","")&amp;"43"),IF(ROW()=DATA!$H$1+4,SUM(INDIRECT("H$3:H"&amp;DATA!$H$1+3)),""))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IF(ROW()&lt;DATA!$H$1+4,INDIRECT("SKUPINY!"&amp;SUBSTITUTE(ADDRESS(1,ROW()-2,4),"1","")&amp;"3"),IF(ROW()=DATA!$H$1+4,SUM(INDIRECT("C$3:C"&amp;DATA!$H$1+3)),""))</f>
        <v/>
      </c>
      <c r="D110" t="str">
        <f ca="1">IF(ROW()&lt;DATA!$H$1+4,INDIRECT("SKUPINY!"&amp;SUBSTITUTE(ADDRESS(1,ROW()-2,4),"1","")&amp;"7"),IF(ROW()=DATA!$H$1+4,SUM(INDIRECT("D$3:D"&amp;DATA!$H$1+3)),""))</f>
        <v/>
      </c>
      <c r="E110" t="str">
        <f ca="1">IF(ROW()&lt;DATA!$H$1+4,INDIRECT("SKUPINY!"&amp;SUBSTITUTE(ADDRESS(1,ROW()-2,4),"1","")&amp;"16"),IF(ROW()=DATA!$H$1+4,SUM(INDIRECT("E$3:E"&amp;DATA!$H$1+3)),""))</f>
        <v/>
      </c>
      <c r="F110" t="str">
        <f ca="1">IF(ROW()&lt;DATA!$H$1+4,INDIRECT("SKUPINY!"&amp;SUBSTITUTE(ADDRESS(1,ROW()-2,4),"1","")&amp;"21"),IF(ROW()=DATA!$H$1+4,SUM(INDIRECT("F$3:F"&amp;DATA!$H$1+3)),""))</f>
        <v/>
      </c>
      <c r="G110" t="str">
        <f ca="1">IF(ROW()&lt;DATA!$H$1+4,INDIRECT("SKUPINY!"&amp;SUBSTITUTE(ADDRESS(1,ROW()-2,4),"1","")&amp;"24"),IF(ROW()=DATA!$H$1+4,SUM(INDIRECT("G$3:G"&amp;DATA!$H$1+3)),""))</f>
        <v/>
      </c>
      <c r="H110" t="str">
        <f ca="1">IF(ROW()&lt;DATA!$H$1+4,INDIRECT("SKUPINY!"&amp;SUBSTITUTE(ADDRESS(1,ROW()-2,4),"1","")&amp;"43"),IF(ROW()=DATA!$H$1+4,SUM(INDIRECT("H$3:H"&amp;DATA!$H$1+3)),""))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IF(ROW()&lt;DATA!$H$1+4,INDIRECT("SKUPINY!"&amp;SUBSTITUTE(ADDRESS(1,ROW()-2,4),"1","")&amp;"3"),IF(ROW()=DATA!$H$1+4,SUM(INDIRECT("C$3:C"&amp;DATA!$H$1+3)),""))</f>
        <v/>
      </c>
      <c r="D111" t="str">
        <f ca="1">IF(ROW()&lt;DATA!$H$1+4,INDIRECT("SKUPINY!"&amp;SUBSTITUTE(ADDRESS(1,ROW()-2,4),"1","")&amp;"7"),IF(ROW()=DATA!$H$1+4,SUM(INDIRECT("D$3:D"&amp;DATA!$H$1+3)),""))</f>
        <v/>
      </c>
      <c r="E111" t="str">
        <f ca="1">IF(ROW()&lt;DATA!$H$1+4,INDIRECT("SKUPINY!"&amp;SUBSTITUTE(ADDRESS(1,ROW()-2,4),"1","")&amp;"16"),IF(ROW()=DATA!$H$1+4,SUM(INDIRECT("E$3:E"&amp;DATA!$H$1+3)),""))</f>
        <v/>
      </c>
      <c r="F111" t="str">
        <f ca="1">IF(ROW()&lt;DATA!$H$1+4,INDIRECT("SKUPINY!"&amp;SUBSTITUTE(ADDRESS(1,ROW()-2,4),"1","")&amp;"21"),IF(ROW()=DATA!$H$1+4,SUM(INDIRECT("F$3:F"&amp;DATA!$H$1+3)),""))</f>
        <v/>
      </c>
      <c r="G111" t="str">
        <f ca="1">IF(ROW()&lt;DATA!$H$1+4,INDIRECT("SKUPINY!"&amp;SUBSTITUTE(ADDRESS(1,ROW()-2,4),"1","")&amp;"24"),IF(ROW()=DATA!$H$1+4,SUM(INDIRECT("G$3:G"&amp;DATA!$H$1+3)),""))</f>
        <v/>
      </c>
      <c r="H111" t="str">
        <f ca="1">IF(ROW()&lt;DATA!$H$1+4,INDIRECT("SKUPINY!"&amp;SUBSTITUTE(ADDRESS(1,ROW()-2,4),"1","")&amp;"43"),IF(ROW()=DATA!$H$1+4,SUM(INDIRECT("H$3:H"&amp;DATA!$H$1+3)),""))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IF(ROW()&lt;DATA!$H$1+4,INDIRECT("SKUPINY!"&amp;SUBSTITUTE(ADDRESS(1,ROW()-2,4),"1","")&amp;"3"),IF(ROW()=DATA!$H$1+4,SUM(INDIRECT("C$3:C"&amp;DATA!$H$1+3)),""))</f>
        <v/>
      </c>
      <c r="D112" t="str">
        <f ca="1">IF(ROW()&lt;DATA!$H$1+4,INDIRECT("SKUPINY!"&amp;SUBSTITUTE(ADDRESS(1,ROW()-2,4),"1","")&amp;"7"),IF(ROW()=DATA!$H$1+4,SUM(INDIRECT("D$3:D"&amp;DATA!$H$1+3)),""))</f>
        <v/>
      </c>
      <c r="E112" t="str">
        <f ca="1">IF(ROW()&lt;DATA!$H$1+4,INDIRECT("SKUPINY!"&amp;SUBSTITUTE(ADDRESS(1,ROW()-2,4),"1","")&amp;"16"),IF(ROW()=DATA!$H$1+4,SUM(INDIRECT("E$3:E"&amp;DATA!$H$1+3)),""))</f>
        <v/>
      </c>
      <c r="F112" t="str">
        <f ca="1">IF(ROW()&lt;DATA!$H$1+4,INDIRECT("SKUPINY!"&amp;SUBSTITUTE(ADDRESS(1,ROW()-2,4),"1","")&amp;"21"),IF(ROW()=DATA!$H$1+4,SUM(INDIRECT("F$3:F"&amp;DATA!$H$1+3)),""))</f>
        <v/>
      </c>
      <c r="G112" t="str">
        <f ca="1">IF(ROW()&lt;DATA!$H$1+4,INDIRECT("SKUPINY!"&amp;SUBSTITUTE(ADDRESS(1,ROW()-2,4),"1","")&amp;"24"),IF(ROW()=DATA!$H$1+4,SUM(INDIRECT("G$3:G"&amp;DATA!$H$1+3)),""))</f>
        <v/>
      </c>
      <c r="H112" t="str">
        <f ca="1">IF(ROW()&lt;DATA!$H$1+4,INDIRECT("SKUPINY!"&amp;SUBSTITUTE(ADDRESS(1,ROW()-2,4),"1","")&amp;"43"),IF(ROW()=DATA!$H$1+4,SUM(INDIRECT("H$3:H"&amp;DATA!$H$1+3)),""))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IF(ROW()&lt;DATA!$H$1+4,INDIRECT("SKUPINY!"&amp;SUBSTITUTE(ADDRESS(1,ROW()-2,4),"1","")&amp;"3"),IF(ROW()=DATA!$H$1+4,SUM(INDIRECT("C$3:C"&amp;DATA!$H$1+3)),""))</f>
        <v/>
      </c>
      <c r="D113" t="str">
        <f ca="1">IF(ROW()&lt;DATA!$H$1+4,INDIRECT("SKUPINY!"&amp;SUBSTITUTE(ADDRESS(1,ROW()-2,4),"1","")&amp;"7"),IF(ROW()=DATA!$H$1+4,SUM(INDIRECT("D$3:D"&amp;DATA!$H$1+3)),""))</f>
        <v/>
      </c>
      <c r="E113" t="str">
        <f ca="1">IF(ROW()&lt;DATA!$H$1+4,INDIRECT("SKUPINY!"&amp;SUBSTITUTE(ADDRESS(1,ROW()-2,4),"1","")&amp;"16"),IF(ROW()=DATA!$H$1+4,SUM(INDIRECT("E$3:E"&amp;DATA!$H$1+3)),""))</f>
        <v/>
      </c>
      <c r="F113" t="str">
        <f ca="1">IF(ROW()&lt;DATA!$H$1+4,INDIRECT("SKUPINY!"&amp;SUBSTITUTE(ADDRESS(1,ROW()-2,4),"1","")&amp;"21"),IF(ROW()=DATA!$H$1+4,SUM(INDIRECT("F$3:F"&amp;DATA!$H$1+3)),""))</f>
        <v/>
      </c>
      <c r="G113" t="str">
        <f ca="1">IF(ROW()&lt;DATA!$H$1+4,INDIRECT("SKUPINY!"&amp;SUBSTITUTE(ADDRESS(1,ROW()-2,4),"1","")&amp;"24"),IF(ROW()=DATA!$H$1+4,SUM(INDIRECT("G$3:G"&amp;DATA!$H$1+3)),""))</f>
        <v/>
      </c>
      <c r="H113" t="str">
        <f ca="1">IF(ROW()&lt;DATA!$H$1+4,INDIRECT("SKUPINY!"&amp;SUBSTITUTE(ADDRESS(1,ROW()-2,4),"1","")&amp;"43"),IF(ROW()=DATA!$H$1+4,SUM(INDIRECT("H$3:H"&amp;DATA!$H$1+3)),""))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IF(ROW()&lt;DATA!$H$1+4,INDIRECT("SKUPINY!"&amp;SUBSTITUTE(ADDRESS(1,ROW()-2,4),"1","")&amp;"3"),IF(ROW()=DATA!$H$1+4,SUM(INDIRECT("C$3:C"&amp;DATA!$H$1+3)),""))</f>
        <v/>
      </c>
      <c r="D114" t="str">
        <f ca="1">IF(ROW()&lt;DATA!$H$1+4,INDIRECT("SKUPINY!"&amp;SUBSTITUTE(ADDRESS(1,ROW()-2,4),"1","")&amp;"7"),IF(ROW()=DATA!$H$1+4,SUM(INDIRECT("D$3:D"&amp;DATA!$H$1+3)),""))</f>
        <v/>
      </c>
      <c r="E114" t="str">
        <f ca="1">IF(ROW()&lt;DATA!$H$1+4,INDIRECT("SKUPINY!"&amp;SUBSTITUTE(ADDRESS(1,ROW()-2,4),"1","")&amp;"16"),IF(ROW()=DATA!$H$1+4,SUM(INDIRECT("E$3:E"&amp;DATA!$H$1+3)),""))</f>
        <v/>
      </c>
      <c r="F114" t="str">
        <f ca="1">IF(ROW()&lt;DATA!$H$1+4,INDIRECT("SKUPINY!"&amp;SUBSTITUTE(ADDRESS(1,ROW()-2,4),"1","")&amp;"21"),IF(ROW()=DATA!$H$1+4,SUM(INDIRECT("F$3:F"&amp;DATA!$H$1+3)),""))</f>
        <v/>
      </c>
      <c r="G114" t="str">
        <f ca="1">IF(ROW()&lt;DATA!$H$1+4,INDIRECT("SKUPINY!"&amp;SUBSTITUTE(ADDRESS(1,ROW()-2,4),"1","")&amp;"24"),IF(ROW()=DATA!$H$1+4,SUM(INDIRECT("G$3:G"&amp;DATA!$H$1+3)),""))</f>
        <v/>
      </c>
      <c r="H114" t="str">
        <f ca="1">IF(ROW()&lt;DATA!$H$1+4,INDIRECT("SKUPINY!"&amp;SUBSTITUTE(ADDRESS(1,ROW()-2,4),"1","")&amp;"43"),IF(ROW()=DATA!$H$1+4,SUM(INDIRECT("H$3:H"&amp;DATA!$H$1+3)),""))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IF(ROW()&lt;DATA!$H$1+4,INDIRECT("SKUPINY!"&amp;SUBSTITUTE(ADDRESS(1,ROW()-2,4),"1","")&amp;"3"),IF(ROW()=DATA!$H$1+4,SUM(INDIRECT("C$3:C"&amp;DATA!$H$1+3)),""))</f>
        <v/>
      </c>
      <c r="D115" t="str">
        <f ca="1">IF(ROW()&lt;DATA!$H$1+4,INDIRECT("SKUPINY!"&amp;SUBSTITUTE(ADDRESS(1,ROW()-2,4),"1","")&amp;"7"),IF(ROW()=DATA!$H$1+4,SUM(INDIRECT("D$3:D"&amp;DATA!$H$1+3)),""))</f>
        <v/>
      </c>
      <c r="E115" t="str">
        <f ca="1">IF(ROW()&lt;DATA!$H$1+4,INDIRECT("SKUPINY!"&amp;SUBSTITUTE(ADDRESS(1,ROW()-2,4),"1","")&amp;"16"),IF(ROW()=DATA!$H$1+4,SUM(INDIRECT("E$3:E"&amp;DATA!$H$1+3)),""))</f>
        <v/>
      </c>
      <c r="F115" t="str">
        <f ca="1">IF(ROW()&lt;DATA!$H$1+4,INDIRECT("SKUPINY!"&amp;SUBSTITUTE(ADDRESS(1,ROW()-2,4),"1","")&amp;"21"),IF(ROW()=DATA!$H$1+4,SUM(INDIRECT("F$3:F"&amp;DATA!$H$1+3)),""))</f>
        <v/>
      </c>
      <c r="G115" t="str">
        <f ca="1">IF(ROW()&lt;DATA!$H$1+4,INDIRECT("SKUPINY!"&amp;SUBSTITUTE(ADDRESS(1,ROW()-2,4),"1","")&amp;"24"),IF(ROW()=DATA!$H$1+4,SUM(INDIRECT("G$3:G"&amp;DATA!$H$1+3)),""))</f>
        <v/>
      </c>
      <c r="H115" t="str">
        <f ca="1">IF(ROW()&lt;DATA!$H$1+4,INDIRECT("SKUPINY!"&amp;SUBSTITUTE(ADDRESS(1,ROW()-2,4),"1","")&amp;"43"),IF(ROW()=DATA!$H$1+4,SUM(INDIRECT("H$3:H"&amp;DATA!$H$1+3)),""))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IF(ROW()&lt;DATA!$H$1+4,INDIRECT("SKUPINY!"&amp;SUBSTITUTE(ADDRESS(1,ROW()-2,4),"1","")&amp;"3"),IF(ROW()=DATA!$H$1+4,SUM(INDIRECT("C$3:C"&amp;DATA!$H$1+3)),""))</f>
        <v/>
      </c>
      <c r="D116" t="str">
        <f ca="1">IF(ROW()&lt;DATA!$H$1+4,INDIRECT("SKUPINY!"&amp;SUBSTITUTE(ADDRESS(1,ROW()-2,4),"1","")&amp;"7"),IF(ROW()=DATA!$H$1+4,SUM(INDIRECT("D$3:D"&amp;DATA!$H$1+3)),""))</f>
        <v/>
      </c>
      <c r="E116" t="str">
        <f ca="1">IF(ROW()&lt;DATA!$H$1+4,INDIRECT("SKUPINY!"&amp;SUBSTITUTE(ADDRESS(1,ROW()-2,4),"1","")&amp;"16"),IF(ROW()=DATA!$H$1+4,SUM(INDIRECT("E$3:E"&amp;DATA!$H$1+3)),""))</f>
        <v/>
      </c>
      <c r="F116" t="str">
        <f ca="1">IF(ROW()&lt;DATA!$H$1+4,INDIRECT("SKUPINY!"&amp;SUBSTITUTE(ADDRESS(1,ROW()-2,4),"1","")&amp;"21"),IF(ROW()=DATA!$H$1+4,SUM(INDIRECT("F$3:F"&amp;DATA!$H$1+3)),""))</f>
        <v/>
      </c>
      <c r="G116" t="str">
        <f ca="1">IF(ROW()&lt;DATA!$H$1+4,INDIRECT("SKUPINY!"&amp;SUBSTITUTE(ADDRESS(1,ROW()-2,4),"1","")&amp;"24"),IF(ROW()=DATA!$H$1+4,SUM(INDIRECT("G$3:G"&amp;DATA!$H$1+3)),""))</f>
        <v/>
      </c>
      <c r="H116" t="str">
        <f ca="1">IF(ROW()&lt;DATA!$H$1+4,INDIRECT("SKUPINY!"&amp;SUBSTITUTE(ADDRESS(1,ROW()-2,4),"1","")&amp;"43"),IF(ROW()=DATA!$H$1+4,SUM(INDIRECT("H$3:H"&amp;DATA!$H$1+3)),""))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IF(ROW()&lt;DATA!$H$1+4,INDIRECT("SKUPINY!"&amp;SUBSTITUTE(ADDRESS(1,ROW()-2,4),"1","")&amp;"3"),IF(ROW()=DATA!$H$1+4,SUM(INDIRECT("C$3:C"&amp;DATA!$H$1+3)),""))</f>
        <v/>
      </c>
      <c r="D117" t="str">
        <f ca="1">IF(ROW()&lt;DATA!$H$1+4,INDIRECT("SKUPINY!"&amp;SUBSTITUTE(ADDRESS(1,ROW()-2,4),"1","")&amp;"7"),IF(ROW()=DATA!$H$1+4,SUM(INDIRECT("D$3:D"&amp;DATA!$H$1+3)),""))</f>
        <v/>
      </c>
      <c r="E117" t="str">
        <f ca="1">IF(ROW()&lt;DATA!$H$1+4,INDIRECT("SKUPINY!"&amp;SUBSTITUTE(ADDRESS(1,ROW()-2,4),"1","")&amp;"16"),IF(ROW()=DATA!$H$1+4,SUM(INDIRECT("E$3:E"&amp;DATA!$H$1+3)),""))</f>
        <v/>
      </c>
      <c r="F117" t="str">
        <f ca="1">IF(ROW()&lt;DATA!$H$1+4,INDIRECT("SKUPINY!"&amp;SUBSTITUTE(ADDRESS(1,ROW()-2,4),"1","")&amp;"21"),IF(ROW()=DATA!$H$1+4,SUM(INDIRECT("F$3:F"&amp;DATA!$H$1+3)),""))</f>
        <v/>
      </c>
      <c r="G117" t="str">
        <f ca="1">IF(ROW()&lt;DATA!$H$1+4,INDIRECT("SKUPINY!"&amp;SUBSTITUTE(ADDRESS(1,ROW()-2,4),"1","")&amp;"24"),IF(ROW()=DATA!$H$1+4,SUM(INDIRECT("G$3:G"&amp;DATA!$H$1+3)),""))</f>
        <v/>
      </c>
      <c r="H117" t="str">
        <f ca="1">IF(ROW()&lt;DATA!$H$1+4,INDIRECT("SKUPINY!"&amp;SUBSTITUTE(ADDRESS(1,ROW()-2,4),"1","")&amp;"43"),IF(ROW()=DATA!$H$1+4,SUM(INDIRECT("H$3:H"&amp;DATA!$H$1+3)),""))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IF(ROW()&lt;DATA!$H$1+4,INDIRECT("SKUPINY!"&amp;SUBSTITUTE(ADDRESS(1,ROW()-2,4),"1","")&amp;"3"),IF(ROW()=DATA!$H$1+4,SUM(INDIRECT("C$3:C"&amp;DATA!$H$1+3)),""))</f>
        <v/>
      </c>
      <c r="D118" t="str">
        <f ca="1">IF(ROW()&lt;DATA!$H$1+4,INDIRECT("SKUPINY!"&amp;SUBSTITUTE(ADDRESS(1,ROW()-2,4),"1","")&amp;"7"),IF(ROW()=DATA!$H$1+4,SUM(INDIRECT("D$3:D"&amp;DATA!$H$1+3)),""))</f>
        <v/>
      </c>
      <c r="E118" t="str">
        <f ca="1">IF(ROW()&lt;DATA!$H$1+4,INDIRECT("SKUPINY!"&amp;SUBSTITUTE(ADDRESS(1,ROW()-2,4),"1","")&amp;"16"),IF(ROW()=DATA!$H$1+4,SUM(INDIRECT("E$3:E"&amp;DATA!$H$1+3)),""))</f>
        <v/>
      </c>
      <c r="F118" t="str">
        <f ca="1">IF(ROW()&lt;DATA!$H$1+4,INDIRECT("SKUPINY!"&amp;SUBSTITUTE(ADDRESS(1,ROW()-2,4),"1","")&amp;"21"),IF(ROW()=DATA!$H$1+4,SUM(INDIRECT("F$3:F"&amp;DATA!$H$1+3)),""))</f>
        <v/>
      </c>
      <c r="G118" t="str">
        <f ca="1">IF(ROW()&lt;DATA!$H$1+4,INDIRECT("SKUPINY!"&amp;SUBSTITUTE(ADDRESS(1,ROW()-2,4),"1","")&amp;"24"),IF(ROW()=DATA!$H$1+4,SUM(INDIRECT("G$3:G"&amp;DATA!$H$1+3)),""))</f>
        <v/>
      </c>
      <c r="H118" t="str">
        <f ca="1">IF(ROW()&lt;DATA!$H$1+4,INDIRECT("SKUPINY!"&amp;SUBSTITUTE(ADDRESS(1,ROW()-2,4),"1","")&amp;"43"),IF(ROW()=DATA!$H$1+4,SUM(INDIRECT("H$3:H"&amp;DATA!$H$1+3)),""))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IF(ROW()&lt;DATA!$H$1+4,INDIRECT("SKUPINY!"&amp;SUBSTITUTE(ADDRESS(1,ROW()-2,4),"1","")&amp;"3"),IF(ROW()=DATA!$H$1+4,SUM(INDIRECT("C$3:C"&amp;DATA!$H$1+3)),""))</f>
        <v/>
      </c>
      <c r="D119" t="str">
        <f ca="1">IF(ROW()&lt;DATA!$H$1+4,INDIRECT("SKUPINY!"&amp;SUBSTITUTE(ADDRESS(1,ROW()-2,4),"1","")&amp;"7"),IF(ROW()=DATA!$H$1+4,SUM(INDIRECT("D$3:D"&amp;DATA!$H$1+3)),""))</f>
        <v/>
      </c>
      <c r="E119" t="str">
        <f ca="1">IF(ROW()&lt;DATA!$H$1+4,INDIRECT("SKUPINY!"&amp;SUBSTITUTE(ADDRESS(1,ROW()-2,4),"1","")&amp;"16"),IF(ROW()=DATA!$H$1+4,SUM(INDIRECT("E$3:E"&amp;DATA!$H$1+3)),""))</f>
        <v/>
      </c>
      <c r="F119" t="str">
        <f ca="1">IF(ROW()&lt;DATA!$H$1+4,INDIRECT("SKUPINY!"&amp;SUBSTITUTE(ADDRESS(1,ROW()-2,4),"1","")&amp;"21"),IF(ROW()=DATA!$H$1+4,SUM(INDIRECT("F$3:F"&amp;DATA!$H$1+3)),""))</f>
        <v/>
      </c>
      <c r="G119" t="str">
        <f ca="1">IF(ROW()&lt;DATA!$H$1+4,INDIRECT("SKUPINY!"&amp;SUBSTITUTE(ADDRESS(1,ROW()-2,4),"1","")&amp;"24"),IF(ROW()=DATA!$H$1+4,SUM(INDIRECT("G$3:G"&amp;DATA!$H$1+3)),""))</f>
        <v/>
      </c>
      <c r="H119" t="str">
        <f ca="1">IF(ROW()&lt;DATA!$H$1+4,INDIRECT("SKUPINY!"&amp;SUBSTITUTE(ADDRESS(1,ROW()-2,4),"1","")&amp;"43"),IF(ROW()=DATA!$H$1+4,SUM(INDIRECT("H$3:H"&amp;DATA!$H$1+3)),""))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IF(ROW()&lt;DATA!$H$1+4,INDIRECT("SKUPINY!"&amp;SUBSTITUTE(ADDRESS(1,ROW()-2,4),"1","")&amp;"3"),IF(ROW()=DATA!$H$1+4,SUM(INDIRECT("C$3:C"&amp;DATA!$H$1+3)),""))</f>
        <v/>
      </c>
      <c r="D120" t="str">
        <f ca="1">IF(ROW()&lt;DATA!$H$1+4,INDIRECT("SKUPINY!"&amp;SUBSTITUTE(ADDRESS(1,ROW()-2,4),"1","")&amp;"7"),IF(ROW()=DATA!$H$1+4,SUM(INDIRECT("D$3:D"&amp;DATA!$H$1+3)),""))</f>
        <v/>
      </c>
      <c r="E120" t="str">
        <f ca="1">IF(ROW()&lt;DATA!$H$1+4,INDIRECT("SKUPINY!"&amp;SUBSTITUTE(ADDRESS(1,ROW()-2,4),"1","")&amp;"16"),IF(ROW()=DATA!$H$1+4,SUM(INDIRECT("E$3:E"&amp;DATA!$H$1+3)),""))</f>
        <v/>
      </c>
      <c r="F120" t="str">
        <f ca="1">IF(ROW()&lt;DATA!$H$1+4,INDIRECT("SKUPINY!"&amp;SUBSTITUTE(ADDRESS(1,ROW()-2,4),"1","")&amp;"21"),IF(ROW()=DATA!$H$1+4,SUM(INDIRECT("F$3:F"&amp;DATA!$H$1+3)),""))</f>
        <v/>
      </c>
      <c r="G120" t="str">
        <f ca="1">IF(ROW()&lt;DATA!$H$1+4,INDIRECT("SKUPINY!"&amp;SUBSTITUTE(ADDRESS(1,ROW()-2,4),"1","")&amp;"24"),IF(ROW()=DATA!$H$1+4,SUM(INDIRECT("G$3:G"&amp;DATA!$H$1+3)),""))</f>
        <v/>
      </c>
      <c r="H120" t="str">
        <f ca="1">IF(ROW()&lt;DATA!$H$1+4,INDIRECT("SKUPINY!"&amp;SUBSTITUTE(ADDRESS(1,ROW()-2,4),"1","")&amp;"43"),IF(ROW()=DATA!$H$1+4,SUM(INDIRECT("H$3:H"&amp;DATA!$H$1+3)),""))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IF(ROW()&lt;DATA!$H$1+4,INDIRECT("SKUPINY!"&amp;SUBSTITUTE(ADDRESS(1,ROW()-2,4),"1","")&amp;"3"),IF(ROW()=DATA!$H$1+4,SUM(INDIRECT("C$3:C"&amp;DATA!$H$1+3)),""))</f>
        <v/>
      </c>
      <c r="D121" t="str">
        <f ca="1">IF(ROW()&lt;DATA!$H$1+4,INDIRECT("SKUPINY!"&amp;SUBSTITUTE(ADDRESS(1,ROW()-2,4),"1","")&amp;"7"),IF(ROW()=DATA!$H$1+4,SUM(INDIRECT("D$3:D"&amp;DATA!$H$1+3)),""))</f>
        <v/>
      </c>
      <c r="E121" t="str">
        <f ca="1">IF(ROW()&lt;DATA!$H$1+4,INDIRECT("SKUPINY!"&amp;SUBSTITUTE(ADDRESS(1,ROW()-2,4),"1","")&amp;"16"),IF(ROW()=DATA!$H$1+4,SUM(INDIRECT("E$3:E"&amp;DATA!$H$1+3)),""))</f>
        <v/>
      </c>
      <c r="F121" t="str">
        <f ca="1">IF(ROW()&lt;DATA!$H$1+4,INDIRECT("SKUPINY!"&amp;SUBSTITUTE(ADDRESS(1,ROW()-2,4),"1","")&amp;"21"),IF(ROW()=DATA!$H$1+4,SUM(INDIRECT("F$3:F"&amp;DATA!$H$1+3)),""))</f>
        <v/>
      </c>
      <c r="G121" t="str">
        <f ca="1">IF(ROW()&lt;DATA!$H$1+4,INDIRECT("SKUPINY!"&amp;SUBSTITUTE(ADDRESS(1,ROW()-2,4),"1","")&amp;"24"),IF(ROW()=DATA!$H$1+4,SUM(INDIRECT("G$3:G"&amp;DATA!$H$1+3)),""))</f>
        <v/>
      </c>
      <c r="H121" t="str">
        <f ca="1">IF(ROW()&lt;DATA!$H$1+4,INDIRECT("SKUPINY!"&amp;SUBSTITUTE(ADDRESS(1,ROW()-2,4),"1","")&amp;"43"),IF(ROW()=DATA!$H$1+4,SUM(INDIRECT("H$3:H"&amp;DATA!$H$1+3)),""))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IF(ROW()&lt;DATA!$H$1+4,INDIRECT("SKUPINY!"&amp;SUBSTITUTE(ADDRESS(1,ROW()-2,4),"1","")&amp;"3"),IF(ROW()=DATA!$H$1+4,SUM(INDIRECT("C$3:C"&amp;DATA!$H$1+3)),""))</f>
        <v/>
      </c>
      <c r="D122" t="str">
        <f ca="1">IF(ROW()&lt;DATA!$H$1+4,INDIRECT("SKUPINY!"&amp;SUBSTITUTE(ADDRESS(1,ROW()-2,4),"1","")&amp;"7"),IF(ROW()=DATA!$H$1+4,SUM(INDIRECT("D$3:D"&amp;DATA!$H$1+3)),""))</f>
        <v/>
      </c>
      <c r="E122" t="str">
        <f ca="1">IF(ROW()&lt;DATA!$H$1+4,INDIRECT("SKUPINY!"&amp;SUBSTITUTE(ADDRESS(1,ROW()-2,4),"1","")&amp;"16"),IF(ROW()=DATA!$H$1+4,SUM(INDIRECT("E$3:E"&amp;DATA!$H$1+3)),""))</f>
        <v/>
      </c>
      <c r="F122" t="str">
        <f ca="1">IF(ROW()&lt;DATA!$H$1+4,INDIRECT("SKUPINY!"&amp;SUBSTITUTE(ADDRESS(1,ROW()-2,4),"1","")&amp;"21"),IF(ROW()=DATA!$H$1+4,SUM(INDIRECT("F$3:F"&amp;DATA!$H$1+3)),""))</f>
        <v/>
      </c>
      <c r="G122" t="str">
        <f ca="1">IF(ROW()&lt;DATA!$H$1+4,INDIRECT("SKUPINY!"&amp;SUBSTITUTE(ADDRESS(1,ROW()-2,4),"1","")&amp;"24"),IF(ROW()=DATA!$H$1+4,SUM(INDIRECT("G$3:G"&amp;DATA!$H$1+3)),""))</f>
        <v/>
      </c>
      <c r="H122" t="str">
        <f ca="1">IF(ROW()&lt;DATA!$H$1+4,INDIRECT("SKUPINY!"&amp;SUBSTITUTE(ADDRESS(1,ROW()-2,4),"1","")&amp;"43"),IF(ROW()=DATA!$H$1+4,SUM(INDIRECT("H$3:H"&amp;DATA!$H$1+3)),""))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IF(ROW()&lt;DATA!$H$1+4,INDIRECT("SKUPINY!"&amp;SUBSTITUTE(ADDRESS(1,ROW()-2,4),"1","")&amp;"3"),IF(ROW()=DATA!$H$1+4,SUM(INDIRECT("C$3:C"&amp;DATA!$H$1+3)),""))</f>
        <v/>
      </c>
      <c r="D123" t="str">
        <f ca="1">IF(ROW()&lt;DATA!$H$1+4,INDIRECT("SKUPINY!"&amp;SUBSTITUTE(ADDRESS(1,ROW()-2,4),"1","")&amp;"7"),IF(ROW()=DATA!$H$1+4,SUM(INDIRECT("D$3:D"&amp;DATA!$H$1+3)),""))</f>
        <v/>
      </c>
      <c r="E123" t="str">
        <f ca="1">IF(ROW()&lt;DATA!$H$1+4,INDIRECT("SKUPINY!"&amp;SUBSTITUTE(ADDRESS(1,ROW()-2,4),"1","")&amp;"16"),IF(ROW()=DATA!$H$1+4,SUM(INDIRECT("E$3:E"&amp;DATA!$H$1+3)),""))</f>
        <v/>
      </c>
      <c r="F123" t="str">
        <f ca="1">IF(ROW()&lt;DATA!$H$1+4,INDIRECT("SKUPINY!"&amp;SUBSTITUTE(ADDRESS(1,ROW()-2,4),"1","")&amp;"21"),IF(ROW()=DATA!$H$1+4,SUM(INDIRECT("F$3:F"&amp;DATA!$H$1+3)),""))</f>
        <v/>
      </c>
      <c r="G123" t="str">
        <f ca="1">IF(ROW()&lt;DATA!$H$1+4,INDIRECT("SKUPINY!"&amp;SUBSTITUTE(ADDRESS(1,ROW()-2,4),"1","")&amp;"24"),IF(ROW()=DATA!$H$1+4,SUM(INDIRECT("G$3:G"&amp;DATA!$H$1+3)),""))</f>
        <v/>
      </c>
      <c r="H123" t="str">
        <f ca="1">IF(ROW()&lt;DATA!$H$1+4,INDIRECT("SKUPINY!"&amp;SUBSTITUTE(ADDRESS(1,ROW()-2,4),"1","")&amp;"43"),IF(ROW()=DATA!$H$1+4,SUM(INDIRECT("H$3:H"&amp;DATA!$H$1+3)),""))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IF(ROW()&lt;DATA!$H$1+4,INDIRECT("SKUPINY!"&amp;SUBSTITUTE(ADDRESS(1,ROW()-2,4),"1","")&amp;"3"),IF(ROW()=DATA!$H$1+4,SUM(INDIRECT("C$3:C"&amp;DATA!$H$1+3)),""))</f>
        <v/>
      </c>
      <c r="D124" t="str">
        <f ca="1">IF(ROW()&lt;DATA!$H$1+4,INDIRECT("SKUPINY!"&amp;SUBSTITUTE(ADDRESS(1,ROW()-2,4),"1","")&amp;"7"),IF(ROW()=DATA!$H$1+4,SUM(INDIRECT("D$3:D"&amp;DATA!$H$1+3)),""))</f>
        <v/>
      </c>
      <c r="E124" t="str">
        <f ca="1">IF(ROW()&lt;DATA!$H$1+4,INDIRECT("SKUPINY!"&amp;SUBSTITUTE(ADDRESS(1,ROW()-2,4),"1","")&amp;"16"),IF(ROW()=DATA!$H$1+4,SUM(INDIRECT("E$3:E"&amp;DATA!$H$1+3)),""))</f>
        <v/>
      </c>
      <c r="F124" t="str">
        <f ca="1">IF(ROW()&lt;DATA!$H$1+4,INDIRECT("SKUPINY!"&amp;SUBSTITUTE(ADDRESS(1,ROW()-2,4),"1","")&amp;"21"),IF(ROW()=DATA!$H$1+4,SUM(INDIRECT("F$3:F"&amp;DATA!$H$1+3)),""))</f>
        <v/>
      </c>
      <c r="G124" t="str">
        <f ca="1">IF(ROW()&lt;DATA!$H$1+4,INDIRECT("SKUPINY!"&amp;SUBSTITUTE(ADDRESS(1,ROW()-2,4),"1","")&amp;"24"),IF(ROW()=DATA!$H$1+4,SUM(INDIRECT("G$3:G"&amp;DATA!$H$1+3)),""))</f>
        <v/>
      </c>
      <c r="H124" t="str">
        <f ca="1">IF(ROW()&lt;DATA!$H$1+4,INDIRECT("SKUPINY!"&amp;SUBSTITUTE(ADDRESS(1,ROW()-2,4),"1","")&amp;"43"),IF(ROW()=DATA!$H$1+4,SUM(INDIRECT("H$3:H"&amp;DATA!$H$1+3)),""))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IF(ROW()&lt;DATA!$H$1+4,INDIRECT("SKUPINY!"&amp;SUBSTITUTE(ADDRESS(1,ROW()-2,4),"1","")&amp;"3"),IF(ROW()=DATA!$H$1+4,SUM(INDIRECT("C$3:C"&amp;DATA!$H$1+3)),""))</f>
        <v/>
      </c>
      <c r="D125" t="str">
        <f ca="1">IF(ROW()&lt;DATA!$H$1+4,INDIRECT("SKUPINY!"&amp;SUBSTITUTE(ADDRESS(1,ROW()-2,4),"1","")&amp;"7"),IF(ROW()=DATA!$H$1+4,SUM(INDIRECT("D$3:D"&amp;DATA!$H$1+3)),""))</f>
        <v/>
      </c>
      <c r="E125" t="str">
        <f ca="1">IF(ROW()&lt;DATA!$H$1+4,INDIRECT("SKUPINY!"&amp;SUBSTITUTE(ADDRESS(1,ROW()-2,4),"1","")&amp;"16"),IF(ROW()=DATA!$H$1+4,SUM(INDIRECT("E$3:E"&amp;DATA!$H$1+3)),""))</f>
        <v/>
      </c>
      <c r="F125" t="str">
        <f ca="1">IF(ROW()&lt;DATA!$H$1+4,INDIRECT("SKUPINY!"&amp;SUBSTITUTE(ADDRESS(1,ROW()-2,4),"1","")&amp;"21"),IF(ROW()=DATA!$H$1+4,SUM(INDIRECT("F$3:F"&amp;DATA!$H$1+3)),""))</f>
        <v/>
      </c>
      <c r="G125" t="str">
        <f ca="1">IF(ROW()&lt;DATA!$H$1+4,INDIRECT("SKUPINY!"&amp;SUBSTITUTE(ADDRESS(1,ROW()-2,4),"1","")&amp;"24"),IF(ROW()=DATA!$H$1+4,SUM(INDIRECT("G$3:G"&amp;DATA!$H$1+3)),""))</f>
        <v/>
      </c>
      <c r="H125" t="str">
        <f ca="1">IF(ROW()&lt;DATA!$H$1+4,INDIRECT("SKUPINY!"&amp;SUBSTITUTE(ADDRESS(1,ROW()-2,4),"1","")&amp;"43"),IF(ROW()=DATA!$H$1+4,SUM(INDIRECT("H$3:H"&amp;DATA!$H$1+3)),""))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IF(ROW()&lt;DATA!$H$1+4,INDIRECT("SKUPINY!"&amp;SUBSTITUTE(ADDRESS(1,ROW()-2,4),"1","")&amp;"3"),IF(ROW()=DATA!$H$1+4,SUM(INDIRECT("C$3:C"&amp;DATA!$H$1+3)),""))</f>
        <v/>
      </c>
      <c r="D126" t="str">
        <f ca="1">IF(ROW()&lt;DATA!$H$1+4,INDIRECT("SKUPINY!"&amp;SUBSTITUTE(ADDRESS(1,ROW()-2,4),"1","")&amp;"7"),IF(ROW()=DATA!$H$1+4,SUM(INDIRECT("D$3:D"&amp;DATA!$H$1+3)),""))</f>
        <v/>
      </c>
      <c r="E126" t="str">
        <f ca="1">IF(ROW()&lt;DATA!$H$1+4,INDIRECT("SKUPINY!"&amp;SUBSTITUTE(ADDRESS(1,ROW()-2,4),"1","")&amp;"16"),IF(ROW()=DATA!$H$1+4,SUM(INDIRECT("E$3:E"&amp;DATA!$H$1+3)),""))</f>
        <v/>
      </c>
      <c r="F126" t="str">
        <f ca="1">IF(ROW()&lt;DATA!$H$1+4,INDIRECT("SKUPINY!"&amp;SUBSTITUTE(ADDRESS(1,ROW()-2,4),"1","")&amp;"21"),IF(ROW()=DATA!$H$1+4,SUM(INDIRECT("F$3:F"&amp;DATA!$H$1+3)),""))</f>
        <v/>
      </c>
      <c r="G126" t="str">
        <f ca="1">IF(ROW()&lt;DATA!$H$1+4,INDIRECT("SKUPINY!"&amp;SUBSTITUTE(ADDRESS(1,ROW()-2,4),"1","")&amp;"24"),IF(ROW()=DATA!$H$1+4,SUM(INDIRECT("G$3:G"&amp;DATA!$H$1+3)),""))</f>
        <v/>
      </c>
      <c r="H126" t="str">
        <f ca="1">IF(ROW()&lt;DATA!$H$1+4,INDIRECT("SKUPINY!"&amp;SUBSTITUTE(ADDRESS(1,ROW()-2,4),"1","")&amp;"43"),IF(ROW()=DATA!$H$1+4,SUM(INDIRECT("H$3:H"&amp;DATA!$H$1+3)),""))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IF(ROW()&lt;DATA!$H$1+4,INDIRECT("SKUPINY!"&amp;SUBSTITUTE(ADDRESS(1,ROW()-2,4),"1","")&amp;"3"),IF(ROW()=DATA!$H$1+4,SUM(INDIRECT("C$3:C"&amp;DATA!$H$1+3)),""))</f>
        <v/>
      </c>
      <c r="D127" t="str">
        <f ca="1">IF(ROW()&lt;DATA!$H$1+4,INDIRECT("SKUPINY!"&amp;SUBSTITUTE(ADDRESS(1,ROW()-2,4),"1","")&amp;"7"),IF(ROW()=DATA!$H$1+4,SUM(INDIRECT("D$3:D"&amp;DATA!$H$1+3)),""))</f>
        <v/>
      </c>
      <c r="E127" t="str">
        <f ca="1">IF(ROW()&lt;DATA!$H$1+4,INDIRECT("SKUPINY!"&amp;SUBSTITUTE(ADDRESS(1,ROW()-2,4),"1","")&amp;"16"),IF(ROW()=DATA!$H$1+4,SUM(INDIRECT("E$3:E"&amp;DATA!$H$1+3)),""))</f>
        <v/>
      </c>
      <c r="F127" t="str">
        <f ca="1">IF(ROW()&lt;DATA!$H$1+4,INDIRECT("SKUPINY!"&amp;SUBSTITUTE(ADDRESS(1,ROW()-2,4),"1","")&amp;"21"),IF(ROW()=DATA!$H$1+4,SUM(INDIRECT("F$3:F"&amp;DATA!$H$1+3)),""))</f>
        <v/>
      </c>
      <c r="G127" t="str">
        <f ca="1">IF(ROW()&lt;DATA!$H$1+4,INDIRECT("SKUPINY!"&amp;SUBSTITUTE(ADDRESS(1,ROW()-2,4),"1","")&amp;"24"),IF(ROW()=DATA!$H$1+4,SUM(INDIRECT("G$3:G"&amp;DATA!$H$1+3)),""))</f>
        <v/>
      </c>
      <c r="H127" t="str">
        <f ca="1">IF(ROW()&lt;DATA!$H$1+4,INDIRECT("SKUPINY!"&amp;SUBSTITUTE(ADDRESS(1,ROW()-2,4),"1","")&amp;"43"),IF(ROW()=DATA!$H$1+4,SUM(INDIRECT("H$3:H"&amp;DATA!$H$1+3)),""))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IF(ROW()&lt;DATA!$H$1+4,INDIRECT("SKUPINY!"&amp;SUBSTITUTE(ADDRESS(1,ROW()-2,4),"1","")&amp;"3"),IF(ROW()=DATA!$H$1+4,SUM(INDIRECT("C$3:C"&amp;DATA!$H$1+3)),""))</f>
        <v/>
      </c>
      <c r="D128" t="str">
        <f ca="1">IF(ROW()&lt;DATA!$H$1+4,INDIRECT("SKUPINY!"&amp;SUBSTITUTE(ADDRESS(1,ROW()-2,4),"1","")&amp;"7"),IF(ROW()=DATA!$H$1+4,SUM(INDIRECT("D$3:D"&amp;DATA!$H$1+3)),""))</f>
        <v/>
      </c>
      <c r="E128" t="str">
        <f ca="1">IF(ROW()&lt;DATA!$H$1+4,INDIRECT("SKUPINY!"&amp;SUBSTITUTE(ADDRESS(1,ROW()-2,4),"1","")&amp;"16"),IF(ROW()=DATA!$H$1+4,SUM(INDIRECT("E$3:E"&amp;DATA!$H$1+3)),""))</f>
        <v/>
      </c>
      <c r="F128" t="str">
        <f ca="1">IF(ROW()&lt;DATA!$H$1+4,INDIRECT("SKUPINY!"&amp;SUBSTITUTE(ADDRESS(1,ROW()-2,4),"1","")&amp;"21"),IF(ROW()=DATA!$H$1+4,SUM(INDIRECT("F$3:F"&amp;DATA!$H$1+3)),""))</f>
        <v/>
      </c>
      <c r="G128" t="str">
        <f ca="1">IF(ROW()&lt;DATA!$H$1+4,INDIRECT("SKUPINY!"&amp;SUBSTITUTE(ADDRESS(1,ROW()-2,4),"1","")&amp;"24"),IF(ROW()=DATA!$H$1+4,SUM(INDIRECT("G$3:G"&amp;DATA!$H$1+3)),""))</f>
        <v/>
      </c>
      <c r="H128" t="str">
        <f ca="1">IF(ROW()&lt;DATA!$H$1+4,INDIRECT("SKUPINY!"&amp;SUBSTITUTE(ADDRESS(1,ROW()-2,4),"1","")&amp;"43"),IF(ROW()=DATA!$H$1+4,SUM(INDIRECT("H$3:H"&amp;DATA!$H$1+3)),""))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IF(ROW()&lt;DATA!$H$1+4,INDIRECT("SKUPINY!"&amp;SUBSTITUTE(ADDRESS(1,ROW()-2,4),"1","")&amp;"3"),IF(ROW()=DATA!$H$1+4,SUM(INDIRECT("C$3:C"&amp;DATA!$H$1+3)),""))</f>
        <v/>
      </c>
      <c r="D129" t="str">
        <f ca="1">IF(ROW()&lt;DATA!$H$1+4,INDIRECT("SKUPINY!"&amp;SUBSTITUTE(ADDRESS(1,ROW()-2,4),"1","")&amp;"7"),IF(ROW()=DATA!$H$1+4,SUM(INDIRECT("D$3:D"&amp;DATA!$H$1+3)),""))</f>
        <v/>
      </c>
      <c r="E129" t="str">
        <f ca="1">IF(ROW()&lt;DATA!$H$1+4,INDIRECT("SKUPINY!"&amp;SUBSTITUTE(ADDRESS(1,ROW()-2,4),"1","")&amp;"16"),IF(ROW()=DATA!$H$1+4,SUM(INDIRECT("E$3:E"&amp;DATA!$H$1+3)),""))</f>
        <v/>
      </c>
      <c r="F129" t="str">
        <f ca="1">IF(ROW()&lt;DATA!$H$1+4,INDIRECT("SKUPINY!"&amp;SUBSTITUTE(ADDRESS(1,ROW()-2,4),"1","")&amp;"21"),IF(ROW()=DATA!$H$1+4,SUM(INDIRECT("F$3:F"&amp;DATA!$H$1+3)),""))</f>
        <v/>
      </c>
      <c r="G129" t="str">
        <f ca="1">IF(ROW()&lt;DATA!$H$1+4,INDIRECT("SKUPINY!"&amp;SUBSTITUTE(ADDRESS(1,ROW()-2,4),"1","")&amp;"24"),IF(ROW()=DATA!$H$1+4,SUM(INDIRECT("G$3:G"&amp;DATA!$H$1+3)),""))</f>
        <v/>
      </c>
      <c r="H129" t="str">
        <f ca="1">IF(ROW()&lt;DATA!$H$1+4,INDIRECT("SKUPINY!"&amp;SUBSTITUTE(ADDRESS(1,ROW()-2,4),"1","")&amp;"43"),IF(ROW()=DATA!$H$1+4,SUM(INDIRECT("H$3:H"&amp;DATA!$H$1+3)),""))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IF(ROW()&lt;DATA!$H$1+4,INDIRECT("SKUPINY!"&amp;SUBSTITUTE(ADDRESS(1,ROW()-2,4),"1","")&amp;"3"),IF(ROW()=DATA!$H$1+4,SUM(INDIRECT("C$3:C"&amp;DATA!$H$1+3)),""))</f>
        <v/>
      </c>
      <c r="D130" t="str">
        <f ca="1">IF(ROW()&lt;DATA!$H$1+4,INDIRECT("SKUPINY!"&amp;SUBSTITUTE(ADDRESS(1,ROW()-2,4),"1","")&amp;"7"),IF(ROW()=DATA!$H$1+4,SUM(INDIRECT("D$3:D"&amp;DATA!$H$1+3)),""))</f>
        <v/>
      </c>
      <c r="E130" t="str">
        <f ca="1">IF(ROW()&lt;DATA!$H$1+4,INDIRECT("SKUPINY!"&amp;SUBSTITUTE(ADDRESS(1,ROW()-2,4),"1","")&amp;"16"),IF(ROW()=DATA!$H$1+4,SUM(INDIRECT("E$3:E"&amp;DATA!$H$1+3)),""))</f>
        <v/>
      </c>
      <c r="F130" t="str">
        <f ca="1">IF(ROW()&lt;DATA!$H$1+4,INDIRECT("SKUPINY!"&amp;SUBSTITUTE(ADDRESS(1,ROW()-2,4),"1","")&amp;"21"),IF(ROW()=DATA!$H$1+4,SUM(INDIRECT("F$3:F"&amp;DATA!$H$1+3)),""))</f>
        <v/>
      </c>
      <c r="G130" t="str">
        <f ca="1">IF(ROW()&lt;DATA!$H$1+4,INDIRECT("SKUPINY!"&amp;SUBSTITUTE(ADDRESS(1,ROW()-2,4),"1","")&amp;"24"),IF(ROW()=DATA!$H$1+4,SUM(INDIRECT("G$3:G"&amp;DATA!$H$1+3)),""))</f>
        <v/>
      </c>
      <c r="H130" t="str">
        <f ca="1">IF(ROW()&lt;DATA!$H$1+4,INDIRECT("SKUPINY!"&amp;SUBSTITUTE(ADDRESS(1,ROW()-2,4),"1","")&amp;"43"),IF(ROW()=DATA!$H$1+4,SUM(INDIRECT("H$3:H"&amp;DATA!$H$1+3)),""))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IF(ROW()&lt;DATA!$H$1+4,INDIRECT("SKUPINY!"&amp;SUBSTITUTE(ADDRESS(1,ROW()-2,4),"1","")&amp;"3"),IF(ROW()=DATA!$H$1+4,SUM(INDIRECT("C$3:C"&amp;DATA!$H$1+3)),""))</f>
        <v/>
      </c>
      <c r="D131" t="str">
        <f ca="1">IF(ROW()&lt;DATA!$H$1+4,INDIRECT("SKUPINY!"&amp;SUBSTITUTE(ADDRESS(1,ROW()-2,4),"1","")&amp;"7"),IF(ROW()=DATA!$H$1+4,SUM(INDIRECT("D$3:D"&amp;DATA!$H$1+3)),""))</f>
        <v/>
      </c>
      <c r="E131" t="str">
        <f ca="1">IF(ROW()&lt;DATA!$H$1+4,INDIRECT("SKUPINY!"&amp;SUBSTITUTE(ADDRESS(1,ROW()-2,4),"1","")&amp;"16"),IF(ROW()=DATA!$H$1+4,SUM(INDIRECT("E$3:E"&amp;DATA!$H$1+3)),""))</f>
        <v/>
      </c>
      <c r="F131" t="str">
        <f ca="1">IF(ROW()&lt;DATA!$H$1+4,INDIRECT("SKUPINY!"&amp;SUBSTITUTE(ADDRESS(1,ROW()-2,4),"1","")&amp;"21"),IF(ROW()=DATA!$H$1+4,SUM(INDIRECT("F$3:F"&amp;DATA!$H$1+3)),""))</f>
        <v/>
      </c>
      <c r="G131" t="str">
        <f ca="1">IF(ROW()&lt;DATA!$H$1+4,INDIRECT("SKUPINY!"&amp;SUBSTITUTE(ADDRESS(1,ROW()-2,4),"1","")&amp;"24"),IF(ROW()=DATA!$H$1+4,SUM(INDIRECT("G$3:G"&amp;DATA!$H$1+3)),""))</f>
        <v/>
      </c>
      <c r="H131" t="str">
        <f ca="1">IF(ROW()&lt;DATA!$H$1+4,INDIRECT("SKUPINY!"&amp;SUBSTITUTE(ADDRESS(1,ROW()-2,4),"1","")&amp;"43"),IF(ROW()=DATA!$H$1+4,SUM(INDIRECT("H$3:H"&amp;DATA!$H$1+3)),""))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IF(ROW()&lt;DATA!$H$1+4,INDIRECT("SKUPINY!"&amp;SUBSTITUTE(ADDRESS(1,ROW()-2,4),"1","")&amp;"3"),IF(ROW()=DATA!$H$1+4,SUM(INDIRECT("C$3:C"&amp;DATA!$H$1+3)),""))</f>
        <v/>
      </c>
      <c r="D132" t="str">
        <f ca="1">IF(ROW()&lt;DATA!$H$1+4,INDIRECT("SKUPINY!"&amp;SUBSTITUTE(ADDRESS(1,ROW()-2,4),"1","")&amp;"7"),IF(ROW()=DATA!$H$1+4,SUM(INDIRECT("D$3:D"&amp;DATA!$H$1+3)),""))</f>
        <v/>
      </c>
      <c r="E132" t="str">
        <f ca="1">IF(ROW()&lt;DATA!$H$1+4,INDIRECT("SKUPINY!"&amp;SUBSTITUTE(ADDRESS(1,ROW()-2,4),"1","")&amp;"16"),IF(ROW()=DATA!$H$1+4,SUM(INDIRECT("E$3:E"&amp;DATA!$H$1+3)),""))</f>
        <v/>
      </c>
      <c r="F132" t="str">
        <f ca="1">IF(ROW()&lt;DATA!$H$1+4,INDIRECT("SKUPINY!"&amp;SUBSTITUTE(ADDRESS(1,ROW()-2,4),"1","")&amp;"21"),IF(ROW()=DATA!$H$1+4,SUM(INDIRECT("F$3:F"&amp;DATA!$H$1+3)),""))</f>
        <v/>
      </c>
      <c r="G132" t="str">
        <f ca="1">IF(ROW()&lt;DATA!$H$1+4,INDIRECT("SKUPINY!"&amp;SUBSTITUTE(ADDRESS(1,ROW()-2,4),"1","")&amp;"24"),IF(ROW()=DATA!$H$1+4,SUM(INDIRECT("G$3:G"&amp;DATA!$H$1+3)),""))</f>
        <v/>
      </c>
      <c r="H132" t="str">
        <f ca="1">IF(ROW()&lt;DATA!$H$1+4,INDIRECT("SKUPINY!"&amp;SUBSTITUTE(ADDRESS(1,ROW()-2,4),"1","")&amp;"43"),IF(ROW()=DATA!$H$1+4,SUM(INDIRECT("H$3:H"&amp;DATA!$H$1+3)),""))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IF(ROW()&lt;DATA!$H$1+4,INDIRECT("SKUPINY!"&amp;SUBSTITUTE(ADDRESS(1,ROW()-2,4),"1","")&amp;"3"),IF(ROW()=DATA!$H$1+4,SUM(INDIRECT("C$3:C"&amp;DATA!$H$1+3)),""))</f>
        <v/>
      </c>
      <c r="D133" t="str">
        <f ca="1">IF(ROW()&lt;DATA!$H$1+4,INDIRECT("SKUPINY!"&amp;SUBSTITUTE(ADDRESS(1,ROW()-2,4),"1","")&amp;"7"),IF(ROW()=DATA!$H$1+4,SUM(INDIRECT("D$3:D"&amp;DATA!$H$1+3)),""))</f>
        <v/>
      </c>
      <c r="E133" t="str">
        <f ca="1">IF(ROW()&lt;DATA!$H$1+4,INDIRECT("SKUPINY!"&amp;SUBSTITUTE(ADDRESS(1,ROW()-2,4),"1","")&amp;"16"),IF(ROW()=DATA!$H$1+4,SUM(INDIRECT("E$3:E"&amp;DATA!$H$1+3)),""))</f>
        <v/>
      </c>
      <c r="F133" t="str">
        <f ca="1">IF(ROW()&lt;DATA!$H$1+4,INDIRECT("SKUPINY!"&amp;SUBSTITUTE(ADDRESS(1,ROW()-2,4),"1","")&amp;"21"),IF(ROW()=DATA!$H$1+4,SUM(INDIRECT("F$3:F"&amp;DATA!$H$1+3)),""))</f>
        <v/>
      </c>
      <c r="G133" t="str">
        <f ca="1">IF(ROW()&lt;DATA!$H$1+4,INDIRECT("SKUPINY!"&amp;SUBSTITUTE(ADDRESS(1,ROW()-2,4),"1","")&amp;"24"),IF(ROW()=DATA!$H$1+4,SUM(INDIRECT("G$3:G"&amp;DATA!$H$1+3)),""))</f>
        <v/>
      </c>
      <c r="H133" t="str">
        <f ca="1">IF(ROW()&lt;DATA!$H$1+4,INDIRECT("SKUPINY!"&amp;SUBSTITUTE(ADDRESS(1,ROW()-2,4),"1","")&amp;"43"),IF(ROW()=DATA!$H$1+4,SUM(INDIRECT("H$3:H"&amp;DATA!$H$1+3)),""))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IF(ROW()&lt;DATA!$H$1+4,INDIRECT("SKUPINY!"&amp;SUBSTITUTE(ADDRESS(1,ROW()-2,4),"1","")&amp;"3"),IF(ROW()=DATA!$H$1+4,SUM(INDIRECT("C$3:C"&amp;DATA!$H$1+3)),""))</f>
        <v/>
      </c>
      <c r="D134" t="str">
        <f ca="1">IF(ROW()&lt;DATA!$H$1+4,INDIRECT("SKUPINY!"&amp;SUBSTITUTE(ADDRESS(1,ROW()-2,4),"1","")&amp;"7"),IF(ROW()=DATA!$H$1+4,SUM(INDIRECT("D$3:D"&amp;DATA!$H$1+3)),""))</f>
        <v/>
      </c>
      <c r="E134" t="str">
        <f ca="1">IF(ROW()&lt;DATA!$H$1+4,INDIRECT("SKUPINY!"&amp;SUBSTITUTE(ADDRESS(1,ROW()-2,4),"1","")&amp;"16"),IF(ROW()=DATA!$H$1+4,SUM(INDIRECT("E$3:E"&amp;DATA!$H$1+3)),""))</f>
        <v/>
      </c>
      <c r="F134" t="str">
        <f ca="1">IF(ROW()&lt;DATA!$H$1+4,INDIRECT("SKUPINY!"&amp;SUBSTITUTE(ADDRESS(1,ROW()-2,4),"1","")&amp;"21"),IF(ROW()=DATA!$H$1+4,SUM(INDIRECT("F$3:F"&amp;DATA!$H$1+3)),""))</f>
        <v/>
      </c>
      <c r="G134" t="str">
        <f ca="1">IF(ROW()&lt;DATA!$H$1+4,INDIRECT("SKUPINY!"&amp;SUBSTITUTE(ADDRESS(1,ROW()-2,4),"1","")&amp;"24"),IF(ROW()=DATA!$H$1+4,SUM(INDIRECT("G$3:G"&amp;DATA!$H$1+3)),""))</f>
        <v/>
      </c>
      <c r="H134" t="str">
        <f ca="1">IF(ROW()&lt;DATA!$H$1+4,INDIRECT("SKUPINY!"&amp;SUBSTITUTE(ADDRESS(1,ROW()-2,4),"1","")&amp;"43"),IF(ROW()=DATA!$H$1+4,SUM(INDIRECT("H$3:H"&amp;DATA!$H$1+3)),""))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IF(ROW()&lt;DATA!$H$1+4,INDIRECT("SKUPINY!"&amp;SUBSTITUTE(ADDRESS(1,ROW()-2,4),"1","")&amp;"3"),IF(ROW()=DATA!$H$1+4,SUM(INDIRECT("C$3:C"&amp;DATA!$H$1+3)),""))</f>
        <v/>
      </c>
      <c r="D135" t="str">
        <f ca="1">IF(ROW()&lt;DATA!$H$1+4,INDIRECT("SKUPINY!"&amp;SUBSTITUTE(ADDRESS(1,ROW()-2,4),"1","")&amp;"7"),IF(ROW()=DATA!$H$1+4,SUM(INDIRECT("D$3:D"&amp;DATA!$H$1+3)),""))</f>
        <v/>
      </c>
      <c r="E135" t="str">
        <f ca="1">IF(ROW()&lt;DATA!$H$1+4,INDIRECT("SKUPINY!"&amp;SUBSTITUTE(ADDRESS(1,ROW()-2,4),"1","")&amp;"16"),IF(ROW()=DATA!$H$1+4,SUM(INDIRECT("E$3:E"&amp;DATA!$H$1+3)),""))</f>
        <v/>
      </c>
      <c r="F135" t="str">
        <f ca="1">IF(ROW()&lt;DATA!$H$1+4,INDIRECT("SKUPINY!"&amp;SUBSTITUTE(ADDRESS(1,ROW()-2,4),"1","")&amp;"21"),IF(ROW()=DATA!$H$1+4,SUM(INDIRECT("F$3:F"&amp;DATA!$H$1+3)),""))</f>
        <v/>
      </c>
      <c r="G135" t="str">
        <f ca="1">IF(ROW()&lt;DATA!$H$1+4,INDIRECT("SKUPINY!"&amp;SUBSTITUTE(ADDRESS(1,ROW()-2,4),"1","")&amp;"24"),IF(ROW()=DATA!$H$1+4,SUM(INDIRECT("G$3:G"&amp;DATA!$H$1+3)),""))</f>
        <v/>
      </c>
      <c r="H135" t="str">
        <f ca="1">IF(ROW()&lt;DATA!$H$1+4,INDIRECT("SKUPINY!"&amp;SUBSTITUTE(ADDRESS(1,ROW()-2,4),"1","")&amp;"43"),IF(ROW()=DATA!$H$1+4,SUM(INDIRECT("H$3:H"&amp;DATA!$H$1+3)),""))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IF(ROW()&lt;DATA!$H$1+4,INDIRECT("SKUPINY!"&amp;SUBSTITUTE(ADDRESS(1,ROW()-2,4),"1","")&amp;"3"),IF(ROW()=DATA!$H$1+4,SUM(INDIRECT("C$3:C"&amp;DATA!$H$1+3)),""))</f>
        <v/>
      </c>
      <c r="D136" t="str">
        <f ca="1">IF(ROW()&lt;DATA!$H$1+4,INDIRECT("SKUPINY!"&amp;SUBSTITUTE(ADDRESS(1,ROW()-2,4),"1","")&amp;"7"),IF(ROW()=DATA!$H$1+4,SUM(INDIRECT("D$3:D"&amp;DATA!$H$1+3)),""))</f>
        <v/>
      </c>
      <c r="E136" t="str">
        <f ca="1">IF(ROW()&lt;DATA!$H$1+4,INDIRECT("SKUPINY!"&amp;SUBSTITUTE(ADDRESS(1,ROW()-2,4),"1","")&amp;"16"),IF(ROW()=DATA!$H$1+4,SUM(INDIRECT("E$3:E"&amp;DATA!$H$1+3)),""))</f>
        <v/>
      </c>
      <c r="F136" t="str">
        <f ca="1">IF(ROW()&lt;DATA!$H$1+4,INDIRECT("SKUPINY!"&amp;SUBSTITUTE(ADDRESS(1,ROW()-2,4),"1","")&amp;"21"),IF(ROW()=DATA!$H$1+4,SUM(INDIRECT("F$3:F"&amp;DATA!$H$1+3)),""))</f>
        <v/>
      </c>
      <c r="G136" t="str">
        <f ca="1">IF(ROW()&lt;DATA!$H$1+4,INDIRECT("SKUPINY!"&amp;SUBSTITUTE(ADDRESS(1,ROW()-2,4),"1","")&amp;"24"),IF(ROW()=DATA!$H$1+4,SUM(INDIRECT("G$3:G"&amp;DATA!$H$1+3)),""))</f>
        <v/>
      </c>
      <c r="H136" t="str">
        <f ca="1">IF(ROW()&lt;DATA!$H$1+4,INDIRECT("SKUPINY!"&amp;SUBSTITUTE(ADDRESS(1,ROW()-2,4),"1","")&amp;"43"),IF(ROW()=DATA!$H$1+4,SUM(INDIRECT("H$3:H"&amp;DATA!$H$1+3)),""))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IF(ROW()&lt;DATA!$H$1+4,INDIRECT("SKUPINY!"&amp;SUBSTITUTE(ADDRESS(1,ROW()-2,4),"1","")&amp;"3"),IF(ROW()=DATA!$H$1+4,SUM(INDIRECT("C$3:C"&amp;DATA!$H$1+3)),""))</f>
        <v/>
      </c>
      <c r="D137" t="str">
        <f ca="1">IF(ROW()&lt;DATA!$H$1+4,INDIRECT("SKUPINY!"&amp;SUBSTITUTE(ADDRESS(1,ROW()-2,4),"1","")&amp;"7"),IF(ROW()=DATA!$H$1+4,SUM(INDIRECT("D$3:D"&amp;DATA!$H$1+3)),""))</f>
        <v/>
      </c>
      <c r="E137" t="str">
        <f ca="1">IF(ROW()&lt;DATA!$H$1+4,INDIRECT("SKUPINY!"&amp;SUBSTITUTE(ADDRESS(1,ROW()-2,4),"1","")&amp;"16"),IF(ROW()=DATA!$H$1+4,SUM(INDIRECT("E$3:E"&amp;DATA!$H$1+3)),""))</f>
        <v/>
      </c>
      <c r="F137" t="str">
        <f ca="1">IF(ROW()&lt;DATA!$H$1+4,INDIRECT("SKUPINY!"&amp;SUBSTITUTE(ADDRESS(1,ROW()-2,4),"1","")&amp;"21"),IF(ROW()=DATA!$H$1+4,SUM(INDIRECT("F$3:F"&amp;DATA!$H$1+3)),""))</f>
        <v/>
      </c>
      <c r="G137" t="str">
        <f ca="1">IF(ROW()&lt;DATA!$H$1+4,INDIRECT("SKUPINY!"&amp;SUBSTITUTE(ADDRESS(1,ROW()-2,4),"1","")&amp;"24"),IF(ROW()=DATA!$H$1+4,SUM(INDIRECT("G$3:G"&amp;DATA!$H$1+3)),""))</f>
        <v/>
      </c>
      <c r="H137" t="str">
        <f ca="1">IF(ROW()&lt;DATA!$H$1+4,INDIRECT("SKUPINY!"&amp;SUBSTITUTE(ADDRESS(1,ROW()-2,4),"1","")&amp;"43"),IF(ROW()=DATA!$H$1+4,SUM(INDIRECT("H$3:H"&amp;DATA!$H$1+3)),""))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IF(ROW()&lt;DATA!$H$1+4,INDIRECT("SKUPINY!"&amp;SUBSTITUTE(ADDRESS(1,ROW()-2,4),"1","")&amp;"3"),IF(ROW()=DATA!$H$1+4,SUM(INDIRECT("C$3:C"&amp;DATA!$H$1+3)),""))</f>
        <v/>
      </c>
      <c r="D138" t="str">
        <f ca="1">IF(ROW()&lt;DATA!$H$1+4,INDIRECT("SKUPINY!"&amp;SUBSTITUTE(ADDRESS(1,ROW()-2,4),"1","")&amp;"7"),IF(ROW()=DATA!$H$1+4,SUM(INDIRECT("D$3:D"&amp;DATA!$H$1+3)),""))</f>
        <v/>
      </c>
      <c r="E138" t="str">
        <f ca="1">IF(ROW()&lt;DATA!$H$1+4,INDIRECT("SKUPINY!"&amp;SUBSTITUTE(ADDRESS(1,ROW()-2,4),"1","")&amp;"16"),IF(ROW()=DATA!$H$1+4,SUM(INDIRECT("E$3:E"&amp;DATA!$H$1+3)),""))</f>
        <v/>
      </c>
      <c r="F138" t="str">
        <f ca="1">IF(ROW()&lt;DATA!$H$1+4,INDIRECT("SKUPINY!"&amp;SUBSTITUTE(ADDRESS(1,ROW()-2,4),"1","")&amp;"21"),IF(ROW()=DATA!$H$1+4,SUM(INDIRECT("F$3:F"&amp;DATA!$H$1+3)),""))</f>
        <v/>
      </c>
      <c r="G138" t="str">
        <f ca="1">IF(ROW()&lt;DATA!$H$1+4,INDIRECT("SKUPINY!"&amp;SUBSTITUTE(ADDRESS(1,ROW()-2,4),"1","")&amp;"24"),IF(ROW()=DATA!$H$1+4,SUM(INDIRECT("G$3:G"&amp;DATA!$H$1+3)),""))</f>
        <v/>
      </c>
      <c r="H138" t="str">
        <f ca="1">IF(ROW()&lt;DATA!$H$1+4,INDIRECT("SKUPINY!"&amp;SUBSTITUTE(ADDRESS(1,ROW()-2,4),"1","")&amp;"43"),IF(ROW()=DATA!$H$1+4,SUM(INDIRECT("H$3:H"&amp;DATA!$H$1+3)),""))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IF(ROW()&lt;DATA!$H$1+4,INDIRECT("SKUPINY!"&amp;SUBSTITUTE(ADDRESS(1,ROW()-2,4),"1","")&amp;"3"),IF(ROW()=DATA!$H$1+4,SUM(INDIRECT("C$3:C"&amp;DATA!$H$1+3)),""))</f>
        <v/>
      </c>
      <c r="D139" t="str">
        <f ca="1">IF(ROW()&lt;DATA!$H$1+4,INDIRECT("SKUPINY!"&amp;SUBSTITUTE(ADDRESS(1,ROW()-2,4),"1","")&amp;"7"),IF(ROW()=DATA!$H$1+4,SUM(INDIRECT("D$3:D"&amp;DATA!$H$1+3)),""))</f>
        <v/>
      </c>
      <c r="E139" t="str">
        <f ca="1">IF(ROW()&lt;DATA!$H$1+4,INDIRECT("SKUPINY!"&amp;SUBSTITUTE(ADDRESS(1,ROW()-2,4),"1","")&amp;"16"),IF(ROW()=DATA!$H$1+4,SUM(INDIRECT("E$3:E"&amp;DATA!$H$1+3)),""))</f>
        <v/>
      </c>
      <c r="F139" t="str">
        <f ca="1">IF(ROW()&lt;DATA!$H$1+4,INDIRECT("SKUPINY!"&amp;SUBSTITUTE(ADDRESS(1,ROW()-2,4),"1","")&amp;"21"),IF(ROW()=DATA!$H$1+4,SUM(INDIRECT("F$3:F"&amp;DATA!$H$1+3)),""))</f>
        <v/>
      </c>
      <c r="G139" t="str">
        <f ca="1">IF(ROW()&lt;DATA!$H$1+4,INDIRECT("SKUPINY!"&amp;SUBSTITUTE(ADDRESS(1,ROW()-2,4),"1","")&amp;"24"),IF(ROW()=DATA!$H$1+4,SUM(INDIRECT("G$3:G"&amp;DATA!$H$1+3)),""))</f>
        <v/>
      </c>
      <c r="H139" t="str">
        <f ca="1">IF(ROW()&lt;DATA!$H$1+4,INDIRECT("SKUPINY!"&amp;SUBSTITUTE(ADDRESS(1,ROW()-2,4),"1","")&amp;"43"),IF(ROW()=DATA!$H$1+4,SUM(INDIRECT("H$3:H"&amp;DATA!$H$1+3)),""))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IF(ROW()&lt;DATA!$H$1+4,INDIRECT("SKUPINY!"&amp;SUBSTITUTE(ADDRESS(1,ROW()-2,4),"1","")&amp;"3"),IF(ROW()=DATA!$H$1+4,SUM(INDIRECT("C$3:C"&amp;DATA!$H$1+3)),""))</f>
        <v/>
      </c>
      <c r="D140" t="str">
        <f ca="1">IF(ROW()&lt;DATA!$H$1+4,INDIRECT("SKUPINY!"&amp;SUBSTITUTE(ADDRESS(1,ROW()-2,4),"1","")&amp;"7"),IF(ROW()=DATA!$H$1+4,SUM(INDIRECT("D$3:D"&amp;DATA!$H$1+3)),""))</f>
        <v/>
      </c>
      <c r="E140" t="str">
        <f ca="1">IF(ROW()&lt;DATA!$H$1+4,INDIRECT("SKUPINY!"&amp;SUBSTITUTE(ADDRESS(1,ROW()-2,4),"1","")&amp;"16"),IF(ROW()=DATA!$H$1+4,SUM(INDIRECT("E$3:E"&amp;DATA!$H$1+3)),""))</f>
        <v/>
      </c>
      <c r="F140" t="str">
        <f ca="1">IF(ROW()&lt;DATA!$H$1+4,INDIRECT("SKUPINY!"&amp;SUBSTITUTE(ADDRESS(1,ROW()-2,4),"1","")&amp;"21"),IF(ROW()=DATA!$H$1+4,SUM(INDIRECT("F$3:F"&amp;DATA!$H$1+3)),""))</f>
        <v/>
      </c>
      <c r="G140" t="str">
        <f ca="1">IF(ROW()&lt;DATA!$H$1+4,INDIRECT("SKUPINY!"&amp;SUBSTITUTE(ADDRESS(1,ROW()-2,4),"1","")&amp;"24"),IF(ROW()=DATA!$H$1+4,SUM(INDIRECT("G$3:G"&amp;DATA!$H$1+3)),""))</f>
        <v/>
      </c>
      <c r="H140" t="str">
        <f ca="1">IF(ROW()&lt;DATA!$H$1+4,INDIRECT("SKUPINY!"&amp;SUBSTITUTE(ADDRESS(1,ROW()-2,4),"1","")&amp;"43"),IF(ROW()=DATA!$H$1+4,SUM(INDIRECT("H$3:H"&amp;DATA!$H$1+3)),""))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IF(ROW()&lt;DATA!$H$1+4,INDIRECT("SKUPINY!"&amp;SUBSTITUTE(ADDRESS(1,ROW()-2,4),"1","")&amp;"3"),IF(ROW()=DATA!$H$1+4,SUM(INDIRECT("C$3:C"&amp;DATA!$H$1+3)),""))</f>
        <v/>
      </c>
      <c r="D141" t="str">
        <f ca="1">IF(ROW()&lt;DATA!$H$1+4,INDIRECT("SKUPINY!"&amp;SUBSTITUTE(ADDRESS(1,ROW()-2,4),"1","")&amp;"7"),IF(ROW()=DATA!$H$1+4,SUM(INDIRECT("D$3:D"&amp;DATA!$H$1+3)),""))</f>
        <v/>
      </c>
      <c r="E141" t="str">
        <f ca="1">IF(ROW()&lt;DATA!$H$1+4,INDIRECT("SKUPINY!"&amp;SUBSTITUTE(ADDRESS(1,ROW()-2,4),"1","")&amp;"16"),IF(ROW()=DATA!$H$1+4,SUM(INDIRECT("E$3:E"&amp;DATA!$H$1+3)),""))</f>
        <v/>
      </c>
      <c r="F141" t="str">
        <f ca="1">IF(ROW()&lt;DATA!$H$1+4,INDIRECT("SKUPINY!"&amp;SUBSTITUTE(ADDRESS(1,ROW()-2,4),"1","")&amp;"21"),IF(ROW()=DATA!$H$1+4,SUM(INDIRECT("F$3:F"&amp;DATA!$H$1+3)),""))</f>
        <v/>
      </c>
      <c r="G141" t="str">
        <f ca="1">IF(ROW()&lt;DATA!$H$1+4,INDIRECT("SKUPINY!"&amp;SUBSTITUTE(ADDRESS(1,ROW()-2,4),"1","")&amp;"24"),IF(ROW()=DATA!$H$1+4,SUM(INDIRECT("G$3:G"&amp;DATA!$H$1+3)),""))</f>
        <v/>
      </c>
      <c r="H141" t="str">
        <f ca="1">IF(ROW()&lt;DATA!$H$1+4,INDIRECT("SKUPINY!"&amp;SUBSTITUTE(ADDRESS(1,ROW()-2,4),"1","")&amp;"43"),IF(ROW()=DATA!$H$1+4,SUM(INDIRECT("H$3:H"&amp;DATA!$H$1+3)),""))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IF(ROW()&lt;DATA!$H$1+4,INDIRECT("SKUPINY!"&amp;SUBSTITUTE(ADDRESS(1,ROW()-2,4),"1","")&amp;"3"),IF(ROW()=DATA!$H$1+4,SUM(INDIRECT("C$3:C"&amp;DATA!$H$1+3)),""))</f>
        <v/>
      </c>
      <c r="D142" t="str">
        <f ca="1">IF(ROW()&lt;DATA!$H$1+4,INDIRECT("SKUPINY!"&amp;SUBSTITUTE(ADDRESS(1,ROW()-2,4),"1","")&amp;"7"),IF(ROW()=DATA!$H$1+4,SUM(INDIRECT("D$3:D"&amp;DATA!$H$1+3)),""))</f>
        <v/>
      </c>
      <c r="E142" t="str">
        <f ca="1">IF(ROW()&lt;DATA!$H$1+4,INDIRECT("SKUPINY!"&amp;SUBSTITUTE(ADDRESS(1,ROW()-2,4),"1","")&amp;"16"),IF(ROW()=DATA!$H$1+4,SUM(INDIRECT("E$3:E"&amp;DATA!$H$1+3)),""))</f>
        <v/>
      </c>
      <c r="F142" t="str">
        <f ca="1">IF(ROW()&lt;DATA!$H$1+4,INDIRECT("SKUPINY!"&amp;SUBSTITUTE(ADDRESS(1,ROW()-2,4),"1","")&amp;"21"),IF(ROW()=DATA!$H$1+4,SUM(INDIRECT("F$3:F"&amp;DATA!$H$1+3)),""))</f>
        <v/>
      </c>
      <c r="G142" t="str">
        <f ca="1">IF(ROW()&lt;DATA!$H$1+4,INDIRECT("SKUPINY!"&amp;SUBSTITUTE(ADDRESS(1,ROW()-2,4),"1","")&amp;"24"),IF(ROW()=DATA!$H$1+4,SUM(INDIRECT("G$3:G"&amp;DATA!$H$1+3)),""))</f>
        <v/>
      </c>
      <c r="H142" t="str">
        <f ca="1">IF(ROW()&lt;DATA!$H$1+4,INDIRECT("SKUPINY!"&amp;SUBSTITUTE(ADDRESS(1,ROW()-2,4),"1","")&amp;"43"),IF(ROW()=DATA!$H$1+4,SUM(INDIRECT("H$3:H"&amp;DATA!$H$1+3)),""))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IF(ROW()&lt;DATA!$H$1+4,INDIRECT("SKUPINY!"&amp;SUBSTITUTE(ADDRESS(1,ROW()-2,4),"1","")&amp;"3"),IF(ROW()=DATA!$H$1+4,SUM(INDIRECT("C$3:C"&amp;DATA!$H$1+3)),""))</f>
        <v/>
      </c>
      <c r="D143" t="str">
        <f ca="1">IF(ROW()&lt;DATA!$H$1+4,INDIRECT("SKUPINY!"&amp;SUBSTITUTE(ADDRESS(1,ROW()-2,4),"1","")&amp;"7"),IF(ROW()=DATA!$H$1+4,SUM(INDIRECT("D$3:D"&amp;DATA!$H$1+3)),""))</f>
        <v/>
      </c>
      <c r="E143" t="str">
        <f ca="1">IF(ROW()&lt;DATA!$H$1+4,INDIRECT("SKUPINY!"&amp;SUBSTITUTE(ADDRESS(1,ROW()-2,4),"1","")&amp;"16"),IF(ROW()=DATA!$H$1+4,SUM(INDIRECT("E$3:E"&amp;DATA!$H$1+3)),""))</f>
        <v/>
      </c>
      <c r="F143" t="str">
        <f ca="1">IF(ROW()&lt;DATA!$H$1+4,INDIRECT("SKUPINY!"&amp;SUBSTITUTE(ADDRESS(1,ROW()-2,4),"1","")&amp;"21"),IF(ROW()=DATA!$H$1+4,SUM(INDIRECT("F$3:F"&amp;DATA!$H$1+3)),""))</f>
        <v/>
      </c>
      <c r="G143" t="str">
        <f ca="1">IF(ROW()&lt;DATA!$H$1+4,INDIRECT("SKUPINY!"&amp;SUBSTITUTE(ADDRESS(1,ROW()-2,4),"1","")&amp;"24"),IF(ROW()=DATA!$H$1+4,SUM(INDIRECT("G$3:G"&amp;DATA!$H$1+3)),""))</f>
        <v/>
      </c>
      <c r="H143" t="str">
        <f ca="1">IF(ROW()&lt;DATA!$H$1+4,INDIRECT("SKUPINY!"&amp;SUBSTITUTE(ADDRESS(1,ROW()-2,4),"1","")&amp;"43"),IF(ROW()=DATA!$H$1+4,SUM(INDIRECT("H$3:H"&amp;DATA!$H$1+3)),""))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IF(ROW()&lt;DATA!$H$1+4,INDIRECT("SKUPINY!"&amp;SUBSTITUTE(ADDRESS(1,ROW()-2,4),"1","")&amp;"3"),IF(ROW()=DATA!$H$1+4,SUM(INDIRECT("C$3:C"&amp;DATA!$H$1+3)),""))</f>
        <v/>
      </c>
      <c r="D144" t="str">
        <f ca="1">IF(ROW()&lt;DATA!$H$1+4,INDIRECT("SKUPINY!"&amp;SUBSTITUTE(ADDRESS(1,ROW()-2,4),"1","")&amp;"7"),IF(ROW()=DATA!$H$1+4,SUM(INDIRECT("D$3:D"&amp;DATA!$H$1+3)),""))</f>
        <v/>
      </c>
      <c r="E144" t="str">
        <f ca="1">IF(ROW()&lt;DATA!$H$1+4,INDIRECT("SKUPINY!"&amp;SUBSTITUTE(ADDRESS(1,ROW()-2,4),"1","")&amp;"16"),IF(ROW()=DATA!$H$1+4,SUM(INDIRECT("E$3:E"&amp;DATA!$H$1+3)),""))</f>
        <v/>
      </c>
      <c r="F144" t="str">
        <f ca="1">IF(ROW()&lt;DATA!$H$1+4,INDIRECT("SKUPINY!"&amp;SUBSTITUTE(ADDRESS(1,ROW()-2,4),"1","")&amp;"21"),IF(ROW()=DATA!$H$1+4,SUM(INDIRECT("F$3:F"&amp;DATA!$H$1+3)),""))</f>
        <v/>
      </c>
      <c r="G144" t="str">
        <f ca="1">IF(ROW()&lt;DATA!$H$1+4,INDIRECT("SKUPINY!"&amp;SUBSTITUTE(ADDRESS(1,ROW()-2,4),"1","")&amp;"24"),IF(ROW()=DATA!$H$1+4,SUM(INDIRECT("G$3:G"&amp;DATA!$H$1+3)),""))</f>
        <v/>
      </c>
      <c r="H144" t="str">
        <f ca="1">IF(ROW()&lt;DATA!$H$1+4,INDIRECT("SKUPINY!"&amp;SUBSTITUTE(ADDRESS(1,ROW()-2,4),"1","")&amp;"43"),IF(ROW()=DATA!$H$1+4,SUM(INDIRECT("H$3:H"&amp;DATA!$H$1+3)),""))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IF(ROW()&lt;DATA!$H$1+4,INDIRECT("SKUPINY!"&amp;SUBSTITUTE(ADDRESS(1,ROW()-2,4),"1","")&amp;"3"),IF(ROW()=DATA!$H$1+4,SUM(INDIRECT("C$3:C"&amp;DATA!$H$1+3)),""))</f>
        <v/>
      </c>
      <c r="D145" t="str">
        <f ca="1">IF(ROW()&lt;DATA!$H$1+4,INDIRECT("SKUPINY!"&amp;SUBSTITUTE(ADDRESS(1,ROW()-2,4),"1","")&amp;"7"),IF(ROW()=DATA!$H$1+4,SUM(INDIRECT("D$3:D"&amp;DATA!$H$1+3)),""))</f>
        <v/>
      </c>
      <c r="E145" t="str">
        <f ca="1">IF(ROW()&lt;DATA!$H$1+4,INDIRECT("SKUPINY!"&amp;SUBSTITUTE(ADDRESS(1,ROW()-2,4),"1","")&amp;"16"),IF(ROW()=DATA!$H$1+4,SUM(INDIRECT("E$3:E"&amp;DATA!$H$1+3)),""))</f>
        <v/>
      </c>
      <c r="F145" t="str">
        <f ca="1">IF(ROW()&lt;DATA!$H$1+4,INDIRECT("SKUPINY!"&amp;SUBSTITUTE(ADDRESS(1,ROW()-2,4),"1","")&amp;"21"),IF(ROW()=DATA!$H$1+4,SUM(INDIRECT("F$3:F"&amp;DATA!$H$1+3)),""))</f>
        <v/>
      </c>
      <c r="G145" t="str">
        <f ca="1">IF(ROW()&lt;DATA!$H$1+4,INDIRECT("SKUPINY!"&amp;SUBSTITUTE(ADDRESS(1,ROW()-2,4),"1","")&amp;"24"),IF(ROW()=DATA!$H$1+4,SUM(INDIRECT("G$3:G"&amp;DATA!$H$1+3)),""))</f>
        <v/>
      </c>
      <c r="H145" t="str">
        <f ca="1">IF(ROW()&lt;DATA!$H$1+4,INDIRECT("SKUPINY!"&amp;SUBSTITUTE(ADDRESS(1,ROW()-2,4),"1","")&amp;"43"),IF(ROW()=DATA!$H$1+4,SUM(INDIRECT("H$3:H"&amp;DATA!$H$1+3)),""))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IF(ROW()&lt;DATA!$H$1+4,INDIRECT("SKUPINY!"&amp;SUBSTITUTE(ADDRESS(1,ROW()-2,4),"1","")&amp;"3"),IF(ROW()=DATA!$H$1+4,SUM(INDIRECT("C$3:C"&amp;DATA!$H$1+3)),""))</f>
        <v/>
      </c>
      <c r="D146" t="str">
        <f ca="1">IF(ROW()&lt;DATA!$H$1+4,INDIRECT("SKUPINY!"&amp;SUBSTITUTE(ADDRESS(1,ROW()-2,4),"1","")&amp;"7"),IF(ROW()=DATA!$H$1+4,SUM(INDIRECT("D$3:D"&amp;DATA!$H$1+3)),""))</f>
        <v/>
      </c>
      <c r="E146" t="str">
        <f ca="1">IF(ROW()&lt;DATA!$H$1+4,INDIRECT("SKUPINY!"&amp;SUBSTITUTE(ADDRESS(1,ROW()-2,4),"1","")&amp;"16"),IF(ROW()=DATA!$H$1+4,SUM(INDIRECT("E$3:E"&amp;DATA!$H$1+3)),""))</f>
        <v/>
      </c>
      <c r="F146" t="str">
        <f ca="1">IF(ROW()&lt;DATA!$H$1+4,INDIRECT("SKUPINY!"&amp;SUBSTITUTE(ADDRESS(1,ROW()-2,4),"1","")&amp;"21"),IF(ROW()=DATA!$H$1+4,SUM(INDIRECT("F$3:F"&amp;DATA!$H$1+3)),""))</f>
        <v/>
      </c>
      <c r="G146" t="str">
        <f ca="1">IF(ROW()&lt;DATA!$H$1+4,INDIRECT("SKUPINY!"&amp;SUBSTITUTE(ADDRESS(1,ROW()-2,4),"1","")&amp;"24"),IF(ROW()=DATA!$H$1+4,SUM(INDIRECT("G$3:G"&amp;DATA!$H$1+3)),""))</f>
        <v/>
      </c>
      <c r="H146" t="str">
        <f ca="1">IF(ROW()&lt;DATA!$H$1+4,INDIRECT("SKUPINY!"&amp;SUBSTITUTE(ADDRESS(1,ROW()-2,4),"1","")&amp;"43"),IF(ROW()=DATA!$H$1+4,SUM(INDIRECT("H$3:H"&amp;DATA!$H$1+3)),""))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IF(ROW()&lt;DATA!$H$1+4,INDIRECT("SKUPINY!"&amp;SUBSTITUTE(ADDRESS(1,ROW()-2,4),"1","")&amp;"3"),IF(ROW()=DATA!$H$1+4,SUM(INDIRECT("C$3:C"&amp;DATA!$H$1+3)),""))</f>
        <v/>
      </c>
      <c r="D147" t="str">
        <f ca="1">IF(ROW()&lt;DATA!$H$1+4,INDIRECT("SKUPINY!"&amp;SUBSTITUTE(ADDRESS(1,ROW()-2,4),"1","")&amp;"7"),IF(ROW()=DATA!$H$1+4,SUM(INDIRECT("D$3:D"&amp;DATA!$H$1+3)),""))</f>
        <v/>
      </c>
      <c r="E147" t="str">
        <f ca="1">IF(ROW()&lt;DATA!$H$1+4,INDIRECT("SKUPINY!"&amp;SUBSTITUTE(ADDRESS(1,ROW()-2,4),"1","")&amp;"16"),IF(ROW()=DATA!$H$1+4,SUM(INDIRECT("E$3:E"&amp;DATA!$H$1+3)),""))</f>
        <v/>
      </c>
      <c r="F147" t="str">
        <f ca="1">IF(ROW()&lt;DATA!$H$1+4,INDIRECT("SKUPINY!"&amp;SUBSTITUTE(ADDRESS(1,ROW()-2,4),"1","")&amp;"21"),IF(ROW()=DATA!$H$1+4,SUM(INDIRECT("F$3:F"&amp;DATA!$H$1+3)),""))</f>
        <v/>
      </c>
      <c r="G147" t="str">
        <f ca="1">IF(ROW()&lt;DATA!$H$1+4,INDIRECT("SKUPINY!"&amp;SUBSTITUTE(ADDRESS(1,ROW()-2,4),"1","")&amp;"24"),IF(ROW()=DATA!$H$1+4,SUM(INDIRECT("G$3:G"&amp;DATA!$H$1+3)),""))</f>
        <v/>
      </c>
      <c r="H147" t="str">
        <f ca="1">IF(ROW()&lt;DATA!$H$1+4,INDIRECT("SKUPINY!"&amp;SUBSTITUTE(ADDRESS(1,ROW()-2,4),"1","")&amp;"43"),IF(ROW()=DATA!$H$1+4,SUM(INDIRECT("H$3:H"&amp;DATA!$H$1+3)),""))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IF(ROW()&lt;DATA!$H$1+4,INDIRECT("SKUPINY!"&amp;SUBSTITUTE(ADDRESS(1,ROW()-2,4),"1","")&amp;"3"),IF(ROW()=DATA!$H$1+4,SUM(INDIRECT("C$3:C"&amp;DATA!$H$1+3)),""))</f>
        <v/>
      </c>
      <c r="D148" t="str">
        <f ca="1">IF(ROW()&lt;DATA!$H$1+4,INDIRECT("SKUPINY!"&amp;SUBSTITUTE(ADDRESS(1,ROW()-2,4),"1","")&amp;"7"),IF(ROW()=DATA!$H$1+4,SUM(INDIRECT("D$3:D"&amp;DATA!$H$1+3)),""))</f>
        <v/>
      </c>
      <c r="E148" t="str">
        <f ca="1">IF(ROW()&lt;DATA!$H$1+4,INDIRECT("SKUPINY!"&amp;SUBSTITUTE(ADDRESS(1,ROW()-2,4),"1","")&amp;"16"),IF(ROW()=DATA!$H$1+4,SUM(INDIRECT("E$3:E"&amp;DATA!$H$1+3)),""))</f>
        <v/>
      </c>
      <c r="F148" t="str">
        <f ca="1">IF(ROW()&lt;DATA!$H$1+4,INDIRECT("SKUPINY!"&amp;SUBSTITUTE(ADDRESS(1,ROW()-2,4),"1","")&amp;"21"),IF(ROW()=DATA!$H$1+4,SUM(INDIRECT("F$3:F"&amp;DATA!$H$1+3)),""))</f>
        <v/>
      </c>
      <c r="G148" t="str">
        <f ca="1">IF(ROW()&lt;DATA!$H$1+4,INDIRECT("SKUPINY!"&amp;SUBSTITUTE(ADDRESS(1,ROW()-2,4),"1","")&amp;"24"),IF(ROW()=DATA!$H$1+4,SUM(INDIRECT("G$3:G"&amp;DATA!$H$1+3)),""))</f>
        <v/>
      </c>
      <c r="H148" t="str">
        <f ca="1">IF(ROW()&lt;DATA!$H$1+4,INDIRECT("SKUPINY!"&amp;SUBSTITUTE(ADDRESS(1,ROW()-2,4),"1","")&amp;"43"),IF(ROW()=DATA!$H$1+4,SUM(INDIRECT("H$3:H"&amp;DATA!$H$1+3)),""))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IF(ROW()&lt;DATA!$H$1+4,INDIRECT("SKUPINY!"&amp;SUBSTITUTE(ADDRESS(1,ROW()-2,4),"1","")&amp;"3"),IF(ROW()=DATA!$H$1+4,SUM(INDIRECT("C$3:C"&amp;DATA!$H$1+3)),""))</f>
        <v/>
      </c>
      <c r="D149" t="str">
        <f ca="1">IF(ROW()&lt;DATA!$H$1+4,INDIRECT("SKUPINY!"&amp;SUBSTITUTE(ADDRESS(1,ROW()-2,4),"1","")&amp;"7"),IF(ROW()=DATA!$H$1+4,SUM(INDIRECT("D$3:D"&amp;DATA!$H$1+3)),""))</f>
        <v/>
      </c>
      <c r="E149" t="str">
        <f ca="1">IF(ROW()&lt;DATA!$H$1+4,INDIRECT("SKUPINY!"&amp;SUBSTITUTE(ADDRESS(1,ROW()-2,4),"1","")&amp;"16"),IF(ROW()=DATA!$H$1+4,SUM(INDIRECT("E$3:E"&amp;DATA!$H$1+3)),""))</f>
        <v/>
      </c>
      <c r="F149" t="str">
        <f ca="1">IF(ROW()&lt;DATA!$H$1+4,INDIRECT("SKUPINY!"&amp;SUBSTITUTE(ADDRESS(1,ROW()-2,4),"1","")&amp;"21"),IF(ROW()=DATA!$H$1+4,SUM(INDIRECT("F$3:F"&amp;DATA!$H$1+3)),""))</f>
        <v/>
      </c>
      <c r="G149" t="str">
        <f ca="1">IF(ROW()&lt;DATA!$H$1+4,INDIRECT("SKUPINY!"&amp;SUBSTITUTE(ADDRESS(1,ROW()-2,4),"1","")&amp;"24"),IF(ROW()=DATA!$H$1+4,SUM(INDIRECT("G$3:G"&amp;DATA!$H$1+3)),""))</f>
        <v/>
      </c>
      <c r="H149" t="str">
        <f ca="1">IF(ROW()&lt;DATA!$H$1+4,INDIRECT("SKUPINY!"&amp;SUBSTITUTE(ADDRESS(1,ROW()-2,4),"1","")&amp;"43"),IF(ROW()=DATA!$H$1+4,SUM(INDIRECT("H$3:H"&amp;DATA!$H$1+3)),""))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IF(ROW()&lt;DATA!$H$1+4,INDIRECT("SKUPINY!"&amp;SUBSTITUTE(ADDRESS(1,ROW()-2,4),"1","")&amp;"3"),IF(ROW()=DATA!$H$1+4,SUM(INDIRECT("C$3:C"&amp;DATA!$H$1+3)),""))</f>
        <v/>
      </c>
      <c r="D150" t="str">
        <f ca="1">IF(ROW()&lt;DATA!$H$1+4,INDIRECT("SKUPINY!"&amp;SUBSTITUTE(ADDRESS(1,ROW()-2,4),"1","")&amp;"7"),IF(ROW()=DATA!$H$1+4,SUM(INDIRECT("D$3:D"&amp;DATA!$H$1+3)),""))</f>
        <v/>
      </c>
      <c r="E150" t="str">
        <f ca="1">IF(ROW()&lt;DATA!$H$1+4,INDIRECT("SKUPINY!"&amp;SUBSTITUTE(ADDRESS(1,ROW()-2,4),"1","")&amp;"16"),IF(ROW()=DATA!$H$1+4,SUM(INDIRECT("E$3:E"&amp;DATA!$H$1+3)),""))</f>
        <v/>
      </c>
      <c r="F150" t="str">
        <f ca="1">IF(ROW()&lt;DATA!$H$1+4,INDIRECT("SKUPINY!"&amp;SUBSTITUTE(ADDRESS(1,ROW()-2,4),"1","")&amp;"21"),IF(ROW()=DATA!$H$1+4,SUM(INDIRECT("F$3:F"&amp;DATA!$H$1+3)),""))</f>
        <v/>
      </c>
      <c r="G150" t="str">
        <f ca="1">IF(ROW()&lt;DATA!$H$1+4,INDIRECT("SKUPINY!"&amp;SUBSTITUTE(ADDRESS(1,ROW()-2,4),"1","")&amp;"24"),IF(ROW()=DATA!$H$1+4,SUM(INDIRECT("G$3:G"&amp;DATA!$H$1+3)),""))</f>
        <v/>
      </c>
      <c r="H150" t="str">
        <f ca="1">IF(ROW()&lt;DATA!$H$1+4,INDIRECT("SKUPINY!"&amp;SUBSTITUTE(ADDRESS(1,ROW()-2,4),"1","")&amp;"43"),IF(ROW()=DATA!$H$1+4,SUM(INDIRECT("H$3:H"&amp;DATA!$H$1+3)),""))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IF(ROW()&lt;DATA!$H$1+4,INDIRECT("SKUPINY!"&amp;SUBSTITUTE(ADDRESS(1,ROW()-2,4),"1","")&amp;"3"),IF(ROW()=DATA!$H$1+4,SUM(INDIRECT("C$3:C"&amp;DATA!$H$1+3)),""))</f>
        <v/>
      </c>
      <c r="D151" t="str">
        <f ca="1">IF(ROW()&lt;DATA!$H$1+4,INDIRECT("SKUPINY!"&amp;SUBSTITUTE(ADDRESS(1,ROW()-2,4),"1","")&amp;"7"),IF(ROW()=DATA!$H$1+4,SUM(INDIRECT("D$3:D"&amp;DATA!$H$1+3)),""))</f>
        <v/>
      </c>
      <c r="E151" t="str">
        <f ca="1">IF(ROW()&lt;DATA!$H$1+4,INDIRECT("SKUPINY!"&amp;SUBSTITUTE(ADDRESS(1,ROW()-2,4),"1","")&amp;"16"),IF(ROW()=DATA!$H$1+4,SUM(INDIRECT("E$3:E"&amp;DATA!$H$1+3)),""))</f>
        <v/>
      </c>
      <c r="F151" t="str">
        <f ca="1">IF(ROW()&lt;DATA!$H$1+4,INDIRECT("SKUPINY!"&amp;SUBSTITUTE(ADDRESS(1,ROW()-2,4),"1","")&amp;"21"),IF(ROW()=DATA!$H$1+4,SUM(INDIRECT("F$3:F"&amp;DATA!$H$1+3)),""))</f>
        <v/>
      </c>
      <c r="G151" t="str">
        <f ca="1">IF(ROW()&lt;DATA!$H$1+4,INDIRECT("SKUPINY!"&amp;SUBSTITUTE(ADDRESS(1,ROW()-2,4),"1","")&amp;"24"),IF(ROW()=DATA!$H$1+4,SUM(INDIRECT("G$3:G"&amp;DATA!$H$1+3)),""))</f>
        <v/>
      </c>
      <c r="H151" t="str">
        <f ca="1">IF(ROW()&lt;DATA!$H$1+4,INDIRECT("SKUPINY!"&amp;SUBSTITUTE(ADDRESS(1,ROW()-2,4),"1","")&amp;"43"),IF(ROW()=DATA!$H$1+4,SUM(INDIRECT("H$3:H"&amp;DATA!$H$1+3)),""))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IF(ROW()&lt;DATA!$H$1+4,INDIRECT("SKUPINY!"&amp;SUBSTITUTE(ADDRESS(1,ROW()-2,4),"1","")&amp;"3"),IF(ROW()=DATA!$H$1+4,SUM(INDIRECT("C$3:C"&amp;DATA!$H$1+3)),""))</f>
        <v/>
      </c>
      <c r="D152" t="str">
        <f ca="1">IF(ROW()&lt;DATA!$H$1+4,INDIRECT("SKUPINY!"&amp;SUBSTITUTE(ADDRESS(1,ROW()-2,4),"1","")&amp;"7"),IF(ROW()=DATA!$H$1+4,SUM(INDIRECT("D$3:D"&amp;DATA!$H$1+3)),""))</f>
        <v/>
      </c>
      <c r="E152" t="str">
        <f ca="1">IF(ROW()&lt;DATA!$H$1+4,INDIRECT("SKUPINY!"&amp;SUBSTITUTE(ADDRESS(1,ROW()-2,4),"1","")&amp;"16"),IF(ROW()=DATA!$H$1+4,SUM(INDIRECT("E$3:E"&amp;DATA!$H$1+3)),""))</f>
        <v/>
      </c>
      <c r="F152" t="str">
        <f ca="1">IF(ROW()&lt;DATA!$H$1+4,INDIRECT("SKUPINY!"&amp;SUBSTITUTE(ADDRESS(1,ROW()-2,4),"1","")&amp;"21"),IF(ROW()=DATA!$H$1+4,SUM(INDIRECT("F$3:F"&amp;DATA!$H$1+3)),""))</f>
        <v/>
      </c>
      <c r="G152" t="str">
        <f ca="1">IF(ROW()&lt;DATA!$H$1+4,INDIRECT("SKUPINY!"&amp;SUBSTITUTE(ADDRESS(1,ROW()-2,4),"1","")&amp;"24"),IF(ROW()=DATA!$H$1+4,SUM(INDIRECT("G$3:G"&amp;DATA!$H$1+3)),""))</f>
        <v/>
      </c>
      <c r="H152" t="str">
        <f ca="1">IF(ROW()&lt;DATA!$H$1+4,INDIRECT("SKUPINY!"&amp;SUBSTITUTE(ADDRESS(1,ROW()-2,4),"1","")&amp;"43"),IF(ROW()=DATA!$H$1+4,SUM(INDIRECT("H$3:H"&amp;DATA!$H$1+3)),""))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IF(ROW()&lt;DATA!$H$1+4,INDIRECT("SKUPINY!"&amp;SUBSTITUTE(ADDRESS(1,ROW()-2,4),"1","")&amp;"3"),IF(ROW()=DATA!$H$1+4,SUM(INDIRECT("C$3:C"&amp;DATA!$H$1+3)),""))</f>
        <v/>
      </c>
      <c r="D153" t="str">
        <f ca="1">IF(ROW()&lt;DATA!$H$1+4,INDIRECT("SKUPINY!"&amp;SUBSTITUTE(ADDRESS(1,ROW()-2,4),"1","")&amp;"7"),IF(ROW()=DATA!$H$1+4,SUM(INDIRECT("D$3:D"&amp;DATA!$H$1+3)),""))</f>
        <v/>
      </c>
      <c r="E153" t="str">
        <f ca="1">IF(ROW()&lt;DATA!$H$1+4,INDIRECT("SKUPINY!"&amp;SUBSTITUTE(ADDRESS(1,ROW()-2,4),"1","")&amp;"16"),IF(ROW()=DATA!$H$1+4,SUM(INDIRECT("E$3:E"&amp;DATA!$H$1+3)),""))</f>
        <v/>
      </c>
      <c r="F153" t="str">
        <f ca="1">IF(ROW()&lt;DATA!$H$1+4,INDIRECT("SKUPINY!"&amp;SUBSTITUTE(ADDRESS(1,ROW()-2,4),"1","")&amp;"21"),IF(ROW()=DATA!$H$1+4,SUM(INDIRECT("F$3:F"&amp;DATA!$H$1+3)),""))</f>
        <v/>
      </c>
      <c r="G153" t="str">
        <f ca="1">IF(ROW()&lt;DATA!$H$1+4,INDIRECT("SKUPINY!"&amp;SUBSTITUTE(ADDRESS(1,ROW()-2,4),"1","")&amp;"24"),IF(ROW()=DATA!$H$1+4,SUM(INDIRECT("G$3:G"&amp;DATA!$H$1+3)),""))</f>
        <v/>
      </c>
      <c r="H153" t="str">
        <f ca="1">IF(ROW()&lt;DATA!$H$1+4,INDIRECT("SKUPINY!"&amp;SUBSTITUTE(ADDRESS(1,ROW()-2,4),"1","")&amp;"43"),IF(ROW()=DATA!$H$1+4,SUM(INDIRECT("H$3:H"&amp;DATA!$H$1+3)),""))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IF(ROW()&lt;DATA!$H$1+4,INDIRECT("SKUPINY!"&amp;SUBSTITUTE(ADDRESS(1,ROW()-2,4),"1","")&amp;"3"),IF(ROW()=DATA!$H$1+4,SUM(INDIRECT("C$3:C"&amp;DATA!$H$1+3)),""))</f>
        <v/>
      </c>
      <c r="D154" t="str">
        <f ca="1">IF(ROW()&lt;DATA!$H$1+4,INDIRECT("SKUPINY!"&amp;SUBSTITUTE(ADDRESS(1,ROW()-2,4),"1","")&amp;"7"),IF(ROW()=DATA!$H$1+4,SUM(INDIRECT("D$3:D"&amp;DATA!$H$1+3)),""))</f>
        <v/>
      </c>
      <c r="E154" t="str">
        <f ca="1">IF(ROW()&lt;DATA!$H$1+4,INDIRECT("SKUPINY!"&amp;SUBSTITUTE(ADDRESS(1,ROW()-2,4),"1","")&amp;"16"),IF(ROW()=DATA!$H$1+4,SUM(INDIRECT("E$3:E"&amp;DATA!$H$1+3)),""))</f>
        <v/>
      </c>
      <c r="F154" t="str">
        <f ca="1">IF(ROW()&lt;DATA!$H$1+4,INDIRECT("SKUPINY!"&amp;SUBSTITUTE(ADDRESS(1,ROW()-2,4),"1","")&amp;"21"),IF(ROW()=DATA!$H$1+4,SUM(INDIRECT("F$3:F"&amp;DATA!$H$1+3)),""))</f>
        <v/>
      </c>
      <c r="G154" t="str">
        <f ca="1">IF(ROW()&lt;DATA!$H$1+4,INDIRECT("SKUPINY!"&amp;SUBSTITUTE(ADDRESS(1,ROW()-2,4),"1","")&amp;"24"),IF(ROW()=DATA!$H$1+4,SUM(INDIRECT("G$3:G"&amp;DATA!$H$1+3)),""))</f>
        <v/>
      </c>
      <c r="H154" t="str">
        <f ca="1">IF(ROW()&lt;DATA!$H$1+4,INDIRECT("SKUPINY!"&amp;SUBSTITUTE(ADDRESS(1,ROW()-2,4),"1","")&amp;"43"),IF(ROW()=DATA!$H$1+4,SUM(INDIRECT("H$3:H"&amp;DATA!$H$1+3)),""))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IF(ROW()&lt;DATA!$H$1+4,INDIRECT("SKUPINY!"&amp;SUBSTITUTE(ADDRESS(1,ROW()-2,4),"1","")&amp;"3"),IF(ROW()=DATA!$H$1+4,SUM(INDIRECT("C$3:C"&amp;DATA!$H$1+3)),""))</f>
        <v/>
      </c>
      <c r="D155" t="str">
        <f ca="1">IF(ROW()&lt;DATA!$H$1+4,INDIRECT("SKUPINY!"&amp;SUBSTITUTE(ADDRESS(1,ROW()-2,4),"1","")&amp;"7"),IF(ROW()=DATA!$H$1+4,SUM(INDIRECT("D$3:D"&amp;DATA!$H$1+3)),""))</f>
        <v/>
      </c>
      <c r="E155" t="str">
        <f ca="1">IF(ROW()&lt;DATA!$H$1+4,INDIRECT("SKUPINY!"&amp;SUBSTITUTE(ADDRESS(1,ROW()-2,4),"1","")&amp;"16"),IF(ROW()=DATA!$H$1+4,SUM(INDIRECT("E$3:E"&amp;DATA!$H$1+3)),""))</f>
        <v/>
      </c>
      <c r="F155" t="str">
        <f ca="1">IF(ROW()&lt;DATA!$H$1+4,INDIRECT("SKUPINY!"&amp;SUBSTITUTE(ADDRESS(1,ROW()-2,4),"1","")&amp;"21"),IF(ROW()=DATA!$H$1+4,SUM(INDIRECT("F$3:F"&amp;DATA!$H$1+3)),""))</f>
        <v/>
      </c>
      <c r="G155" t="str">
        <f ca="1">IF(ROW()&lt;DATA!$H$1+4,INDIRECT("SKUPINY!"&amp;SUBSTITUTE(ADDRESS(1,ROW()-2,4),"1","")&amp;"24"),IF(ROW()=DATA!$H$1+4,SUM(INDIRECT("G$3:G"&amp;DATA!$H$1+3)),""))</f>
        <v/>
      </c>
      <c r="H155" t="str">
        <f ca="1">IF(ROW()&lt;DATA!$H$1+4,INDIRECT("SKUPINY!"&amp;SUBSTITUTE(ADDRESS(1,ROW()-2,4),"1","")&amp;"43"),IF(ROW()=DATA!$H$1+4,SUM(INDIRECT("H$3:H"&amp;DATA!$H$1+3)),""))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IF(ROW()&lt;DATA!$H$1+4,INDIRECT("SKUPINY!"&amp;SUBSTITUTE(ADDRESS(1,ROW()-2,4),"1","")&amp;"3"),IF(ROW()=DATA!$H$1+4,SUM(INDIRECT("C$3:C"&amp;DATA!$H$1+3)),""))</f>
        <v/>
      </c>
      <c r="D156" t="str">
        <f ca="1">IF(ROW()&lt;DATA!$H$1+4,INDIRECT("SKUPINY!"&amp;SUBSTITUTE(ADDRESS(1,ROW()-2,4),"1","")&amp;"7"),IF(ROW()=DATA!$H$1+4,SUM(INDIRECT("D$3:D"&amp;DATA!$H$1+3)),""))</f>
        <v/>
      </c>
      <c r="E156" t="str">
        <f ca="1">IF(ROW()&lt;DATA!$H$1+4,INDIRECT("SKUPINY!"&amp;SUBSTITUTE(ADDRESS(1,ROW()-2,4),"1","")&amp;"16"),IF(ROW()=DATA!$H$1+4,SUM(INDIRECT("E$3:E"&amp;DATA!$H$1+3)),""))</f>
        <v/>
      </c>
      <c r="F156" t="str">
        <f ca="1">IF(ROW()&lt;DATA!$H$1+4,INDIRECT("SKUPINY!"&amp;SUBSTITUTE(ADDRESS(1,ROW()-2,4),"1","")&amp;"21"),IF(ROW()=DATA!$H$1+4,SUM(INDIRECT("F$3:F"&amp;DATA!$H$1+3)),""))</f>
        <v/>
      </c>
      <c r="G156" t="str">
        <f ca="1">IF(ROW()&lt;DATA!$H$1+4,INDIRECT("SKUPINY!"&amp;SUBSTITUTE(ADDRESS(1,ROW()-2,4),"1","")&amp;"24"),IF(ROW()=DATA!$H$1+4,SUM(INDIRECT("G$3:G"&amp;DATA!$H$1+3)),""))</f>
        <v/>
      </c>
      <c r="H156" t="str">
        <f ca="1">IF(ROW()&lt;DATA!$H$1+4,INDIRECT("SKUPINY!"&amp;SUBSTITUTE(ADDRESS(1,ROW()-2,4),"1","")&amp;"43"),IF(ROW()=DATA!$H$1+4,SUM(INDIRECT("H$3:H"&amp;DATA!$H$1+3)),""))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IF(ROW()&lt;DATA!$H$1+4,INDIRECT("SKUPINY!"&amp;SUBSTITUTE(ADDRESS(1,ROW()-2,4),"1","")&amp;"3"),IF(ROW()=DATA!$H$1+4,SUM(INDIRECT("C$3:C"&amp;DATA!$H$1+3)),""))</f>
        <v/>
      </c>
      <c r="D157" t="str">
        <f ca="1">IF(ROW()&lt;DATA!$H$1+4,INDIRECT("SKUPINY!"&amp;SUBSTITUTE(ADDRESS(1,ROW()-2,4),"1","")&amp;"7"),IF(ROW()=DATA!$H$1+4,SUM(INDIRECT("D$3:D"&amp;DATA!$H$1+3)),""))</f>
        <v/>
      </c>
      <c r="E157" t="str">
        <f ca="1">IF(ROW()&lt;DATA!$H$1+4,INDIRECT("SKUPINY!"&amp;SUBSTITUTE(ADDRESS(1,ROW()-2,4),"1","")&amp;"16"),IF(ROW()=DATA!$H$1+4,SUM(INDIRECT("E$3:E"&amp;DATA!$H$1+3)),""))</f>
        <v/>
      </c>
      <c r="F157" t="str">
        <f ca="1">IF(ROW()&lt;DATA!$H$1+4,INDIRECT("SKUPINY!"&amp;SUBSTITUTE(ADDRESS(1,ROW()-2,4),"1","")&amp;"21"),IF(ROW()=DATA!$H$1+4,SUM(INDIRECT("F$3:F"&amp;DATA!$H$1+3)),""))</f>
        <v/>
      </c>
      <c r="G157" t="str">
        <f ca="1">IF(ROW()&lt;DATA!$H$1+4,INDIRECT("SKUPINY!"&amp;SUBSTITUTE(ADDRESS(1,ROW()-2,4),"1","")&amp;"24"),IF(ROW()=DATA!$H$1+4,SUM(INDIRECT("G$3:G"&amp;DATA!$H$1+3)),""))</f>
        <v/>
      </c>
      <c r="H157" t="str">
        <f ca="1">IF(ROW()&lt;DATA!$H$1+4,INDIRECT("SKUPINY!"&amp;SUBSTITUTE(ADDRESS(1,ROW()-2,4),"1","")&amp;"43"),IF(ROW()=DATA!$H$1+4,SUM(INDIRECT("H$3:H"&amp;DATA!$H$1+3)),""))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IF(ROW()&lt;DATA!$H$1+4,INDIRECT("SKUPINY!"&amp;SUBSTITUTE(ADDRESS(1,ROW()-2,4),"1","")&amp;"3"),IF(ROW()=DATA!$H$1+4,SUM(INDIRECT("C$3:C"&amp;DATA!$H$1+3)),""))</f>
        <v/>
      </c>
      <c r="D158" t="str">
        <f ca="1">IF(ROW()&lt;DATA!$H$1+4,INDIRECT("SKUPINY!"&amp;SUBSTITUTE(ADDRESS(1,ROW()-2,4),"1","")&amp;"7"),IF(ROW()=DATA!$H$1+4,SUM(INDIRECT("D$3:D"&amp;DATA!$H$1+3)),""))</f>
        <v/>
      </c>
      <c r="E158" t="str">
        <f ca="1">IF(ROW()&lt;DATA!$H$1+4,INDIRECT("SKUPINY!"&amp;SUBSTITUTE(ADDRESS(1,ROW()-2,4),"1","")&amp;"16"),IF(ROW()=DATA!$H$1+4,SUM(INDIRECT("E$3:E"&amp;DATA!$H$1+3)),""))</f>
        <v/>
      </c>
      <c r="F158" t="str">
        <f ca="1">IF(ROW()&lt;DATA!$H$1+4,INDIRECT("SKUPINY!"&amp;SUBSTITUTE(ADDRESS(1,ROW()-2,4),"1","")&amp;"21"),IF(ROW()=DATA!$H$1+4,SUM(INDIRECT("F$3:F"&amp;DATA!$H$1+3)),""))</f>
        <v/>
      </c>
      <c r="G158" t="str">
        <f ca="1">IF(ROW()&lt;DATA!$H$1+4,INDIRECT("SKUPINY!"&amp;SUBSTITUTE(ADDRESS(1,ROW()-2,4),"1","")&amp;"24"),IF(ROW()=DATA!$H$1+4,SUM(INDIRECT("G$3:G"&amp;DATA!$H$1+3)),""))</f>
        <v/>
      </c>
      <c r="H158" t="str">
        <f ca="1">IF(ROW()&lt;DATA!$H$1+4,INDIRECT("SKUPINY!"&amp;SUBSTITUTE(ADDRESS(1,ROW()-2,4),"1","")&amp;"43"),IF(ROW()=DATA!$H$1+4,SUM(INDIRECT("H$3:H"&amp;DATA!$H$1+3)),""))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IF(ROW()&lt;DATA!$H$1+4,INDIRECT("SKUPINY!"&amp;SUBSTITUTE(ADDRESS(1,ROW()-2,4),"1","")&amp;"3"),IF(ROW()=DATA!$H$1+4,SUM(INDIRECT("C$3:C"&amp;DATA!$H$1+3)),""))</f>
        <v/>
      </c>
      <c r="D159" t="str">
        <f ca="1">IF(ROW()&lt;DATA!$H$1+4,INDIRECT("SKUPINY!"&amp;SUBSTITUTE(ADDRESS(1,ROW()-2,4),"1","")&amp;"7"),IF(ROW()=DATA!$H$1+4,SUM(INDIRECT("D$3:D"&amp;DATA!$H$1+3)),""))</f>
        <v/>
      </c>
      <c r="E159" t="str">
        <f ca="1">IF(ROW()&lt;DATA!$H$1+4,INDIRECT("SKUPINY!"&amp;SUBSTITUTE(ADDRESS(1,ROW()-2,4),"1","")&amp;"16"),IF(ROW()=DATA!$H$1+4,SUM(INDIRECT("E$3:E"&amp;DATA!$H$1+3)),""))</f>
        <v/>
      </c>
      <c r="F159" t="str">
        <f ca="1">IF(ROW()&lt;DATA!$H$1+4,INDIRECT("SKUPINY!"&amp;SUBSTITUTE(ADDRESS(1,ROW()-2,4),"1","")&amp;"21"),IF(ROW()=DATA!$H$1+4,SUM(INDIRECT("F$3:F"&amp;DATA!$H$1+3)),""))</f>
        <v/>
      </c>
      <c r="G159" t="str">
        <f ca="1">IF(ROW()&lt;DATA!$H$1+4,INDIRECT("SKUPINY!"&amp;SUBSTITUTE(ADDRESS(1,ROW()-2,4),"1","")&amp;"24"),IF(ROW()=DATA!$H$1+4,SUM(INDIRECT("G$3:G"&amp;DATA!$H$1+3)),""))</f>
        <v/>
      </c>
      <c r="H159" t="str">
        <f ca="1">IF(ROW()&lt;DATA!$H$1+4,INDIRECT("SKUPINY!"&amp;SUBSTITUTE(ADDRESS(1,ROW()-2,4),"1","")&amp;"43"),IF(ROW()=DATA!$H$1+4,SUM(INDIRECT("H$3:H"&amp;DATA!$H$1+3)),""))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IF(ROW()&lt;DATA!$H$1+4,INDIRECT("SKUPINY!"&amp;SUBSTITUTE(ADDRESS(1,ROW()-2,4),"1","")&amp;"3"),IF(ROW()=DATA!$H$1+4,SUM(INDIRECT("C$3:C"&amp;DATA!$H$1+3)),""))</f>
        <v/>
      </c>
      <c r="D160" t="str">
        <f ca="1">IF(ROW()&lt;DATA!$H$1+4,INDIRECT("SKUPINY!"&amp;SUBSTITUTE(ADDRESS(1,ROW()-2,4),"1","")&amp;"7"),IF(ROW()=DATA!$H$1+4,SUM(INDIRECT("D$3:D"&amp;DATA!$H$1+3)),""))</f>
        <v/>
      </c>
      <c r="E160" t="str">
        <f ca="1">IF(ROW()&lt;DATA!$H$1+4,INDIRECT("SKUPINY!"&amp;SUBSTITUTE(ADDRESS(1,ROW()-2,4),"1","")&amp;"16"),IF(ROW()=DATA!$H$1+4,SUM(INDIRECT("E$3:E"&amp;DATA!$H$1+3)),""))</f>
        <v/>
      </c>
      <c r="F160" t="str">
        <f ca="1">IF(ROW()&lt;DATA!$H$1+4,INDIRECT("SKUPINY!"&amp;SUBSTITUTE(ADDRESS(1,ROW()-2,4),"1","")&amp;"21"),IF(ROW()=DATA!$H$1+4,SUM(INDIRECT("F$3:F"&amp;DATA!$H$1+3)),""))</f>
        <v/>
      </c>
      <c r="G160" t="str">
        <f ca="1">IF(ROW()&lt;DATA!$H$1+4,INDIRECT("SKUPINY!"&amp;SUBSTITUTE(ADDRESS(1,ROW()-2,4),"1","")&amp;"24"),IF(ROW()=DATA!$H$1+4,SUM(INDIRECT("G$3:G"&amp;DATA!$H$1+3)),""))</f>
        <v/>
      </c>
      <c r="H160" t="str">
        <f ca="1">IF(ROW()&lt;DATA!$H$1+4,INDIRECT("SKUPINY!"&amp;SUBSTITUTE(ADDRESS(1,ROW()-2,4),"1","")&amp;"43"),IF(ROW()=DATA!$H$1+4,SUM(INDIRECT("H$3:H"&amp;DATA!$H$1+3)),""))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IF(ROW()&lt;DATA!$H$1+4,INDIRECT("SKUPINY!"&amp;SUBSTITUTE(ADDRESS(1,ROW()-2,4),"1","")&amp;"3"),IF(ROW()=DATA!$H$1+4,SUM(INDIRECT("C$3:C"&amp;DATA!$H$1+3)),""))</f>
        <v/>
      </c>
      <c r="D161" t="str">
        <f ca="1">IF(ROW()&lt;DATA!$H$1+4,INDIRECT("SKUPINY!"&amp;SUBSTITUTE(ADDRESS(1,ROW()-2,4),"1","")&amp;"7"),IF(ROW()=DATA!$H$1+4,SUM(INDIRECT("D$3:D"&amp;DATA!$H$1+3)),""))</f>
        <v/>
      </c>
      <c r="E161" t="str">
        <f ca="1">IF(ROW()&lt;DATA!$H$1+4,INDIRECT("SKUPINY!"&amp;SUBSTITUTE(ADDRESS(1,ROW()-2,4),"1","")&amp;"16"),IF(ROW()=DATA!$H$1+4,SUM(INDIRECT("E$3:E"&amp;DATA!$H$1+3)),""))</f>
        <v/>
      </c>
      <c r="F161" t="str">
        <f ca="1">IF(ROW()&lt;DATA!$H$1+4,INDIRECT("SKUPINY!"&amp;SUBSTITUTE(ADDRESS(1,ROW()-2,4),"1","")&amp;"21"),IF(ROW()=DATA!$H$1+4,SUM(INDIRECT("F$3:F"&amp;DATA!$H$1+3)),""))</f>
        <v/>
      </c>
      <c r="G161" t="str">
        <f ca="1">IF(ROW()&lt;DATA!$H$1+4,INDIRECT("SKUPINY!"&amp;SUBSTITUTE(ADDRESS(1,ROW()-2,4),"1","")&amp;"24"),IF(ROW()=DATA!$H$1+4,SUM(INDIRECT("G$3:G"&amp;DATA!$H$1+3)),""))</f>
        <v/>
      </c>
      <c r="H161" t="str">
        <f ca="1">IF(ROW()&lt;DATA!$H$1+4,INDIRECT("SKUPINY!"&amp;SUBSTITUTE(ADDRESS(1,ROW()-2,4),"1","")&amp;"43"),IF(ROW()=DATA!$H$1+4,SUM(INDIRECT("H$3:H"&amp;DATA!$H$1+3)),""))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IF(ROW()&lt;DATA!$H$1+4,INDIRECT("SKUPINY!"&amp;SUBSTITUTE(ADDRESS(1,ROW()-2,4),"1","")&amp;"3"),IF(ROW()=DATA!$H$1+4,SUM(INDIRECT("C$3:C"&amp;DATA!$H$1+3)),""))</f>
        <v/>
      </c>
      <c r="D162" t="str">
        <f ca="1">IF(ROW()&lt;DATA!$H$1+4,INDIRECT("SKUPINY!"&amp;SUBSTITUTE(ADDRESS(1,ROW()-2,4),"1","")&amp;"7"),IF(ROW()=DATA!$H$1+4,SUM(INDIRECT("D$3:D"&amp;DATA!$H$1+3)),""))</f>
        <v/>
      </c>
      <c r="E162" t="str">
        <f ca="1">IF(ROW()&lt;DATA!$H$1+4,INDIRECT("SKUPINY!"&amp;SUBSTITUTE(ADDRESS(1,ROW()-2,4),"1","")&amp;"16"),IF(ROW()=DATA!$H$1+4,SUM(INDIRECT("E$3:E"&amp;DATA!$H$1+3)),""))</f>
        <v/>
      </c>
      <c r="F162" t="str">
        <f ca="1">IF(ROW()&lt;DATA!$H$1+4,INDIRECT("SKUPINY!"&amp;SUBSTITUTE(ADDRESS(1,ROW()-2,4),"1","")&amp;"21"),IF(ROW()=DATA!$H$1+4,SUM(INDIRECT("F$3:F"&amp;DATA!$H$1+3)),""))</f>
        <v/>
      </c>
      <c r="G162" t="str">
        <f ca="1">IF(ROW()&lt;DATA!$H$1+4,INDIRECT("SKUPINY!"&amp;SUBSTITUTE(ADDRESS(1,ROW()-2,4),"1","")&amp;"24"),IF(ROW()=DATA!$H$1+4,SUM(INDIRECT("G$3:G"&amp;DATA!$H$1+3)),""))</f>
        <v/>
      </c>
      <c r="H162" t="str">
        <f ca="1">IF(ROW()&lt;DATA!$H$1+4,INDIRECT("SKUPINY!"&amp;SUBSTITUTE(ADDRESS(1,ROW()-2,4),"1","")&amp;"43"),IF(ROW()=DATA!$H$1+4,SUM(INDIRECT("H$3:H"&amp;DATA!$H$1+3)),""))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IF(ROW()&lt;DATA!$H$1+4,INDIRECT("SKUPINY!"&amp;SUBSTITUTE(ADDRESS(1,ROW()-2,4),"1","")&amp;"3"),IF(ROW()=DATA!$H$1+4,SUM(INDIRECT("C$3:C"&amp;DATA!$H$1+3)),""))</f>
        <v/>
      </c>
      <c r="D163" t="str">
        <f ca="1">IF(ROW()&lt;DATA!$H$1+4,INDIRECT("SKUPINY!"&amp;SUBSTITUTE(ADDRESS(1,ROW()-2,4),"1","")&amp;"7"),IF(ROW()=DATA!$H$1+4,SUM(INDIRECT("D$3:D"&amp;DATA!$H$1+3)),""))</f>
        <v/>
      </c>
      <c r="E163" t="str">
        <f ca="1">IF(ROW()&lt;DATA!$H$1+4,INDIRECT("SKUPINY!"&amp;SUBSTITUTE(ADDRESS(1,ROW()-2,4),"1","")&amp;"16"),IF(ROW()=DATA!$H$1+4,SUM(INDIRECT("E$3:E"&amp;DATA!$H$1+3)),""))</f>
        <v/>
      </c>
      <c r="F163" t="str">
        <f ca="1">IF(ROW()&lt;DATA!$H$1+4,INDIRECT("SKUPINY!"&amp;SUBSTITUTE(ADDRESS(1,ROW()-2,4),"1","")&amp;"21"),IF(ROW()=DATA!$H$1+4,SUM(INDIRECT("F$3:F"&amp;DATA!$H$1+3)),""))</f>
        <v/>
      </c>
      <c r="G163" t="str">
        <f ca="1">IF(ROW()&lt;DATA!$H$1+4,INDIRECT("SKUPINY!"&amp;SUBSTITUTE(ADDRESS(1,ROW()-2,4),"1","")&amp;"24"),IF(ROW()=DATA!$H$1+4,SUM(INDIRECT("G$3:G"&amp;DATA!$H$1+3)),""))</f>
        <v/>
      </c>
      <c r="H163" t="str">
        <f ca="1">IF(ROW()&lt;DATA!$H$1+4,INDIRECT("SKUPINY!"&amp;SUBSTITUTE(ADDRESS(1,ROW()-2,4),"1","")&amp;"43"),IF(ROW()=DATA!$H$1+4,SUM(INDIRECT("H$3:H"&amp;DATA!$H$1+3)),""))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IF(ROW()&lt;DATA!$H$1+4,INDIRECT("SKUPINY!"&amp;SUBSTITUTE(ADDRESS(1,ROW()-2,4),"1","")&amp;"3"),IF(ROW()=DATA!$H$1+4,SUM(INDIRECT("C$3:C"&amp;DATA!$H$1+3)),""))</f>
        <v/>
      </c>
      <c r="D164" t="str">
        <f ca="1">IF(ROW()&lt;DATA!$H$1+4,INDIRECT("SKUPINY!"&amp;SUBSTITUTE(ADDRESS(1,ROW()-2,4),"1","")&amp;"7"),IF(ROW()=DATA!$H$1+4,SUM(INDIRECT("D$3:D"&amp;DATA!$H$1+3)),""))</f>
        <v/>
      </c>
      <c r="E164" t="str">
        <f ca="1">IF(ROW()&lt;DATA!$H$1+4,INDIRECT("SKUPINY!"&amp;SUBSTITUTE(ADDRESS(1,ROW()-2,4),"1","")&amp;"16"),IF(ROW()=DATA!$H$1+4,SUM(INDIRECT("E$3:E"&amp;DATA!$H$1+3)),""))</f>
        <v/>
      </c>
      <c r="F164" t="str">
        <f ca="1">IF(ROW()&lt;DATA!$H$1+4,INDIRECT("SKUPINY!"&amp;SUBSTITUTE(ADDRESS(1,ROW()-2,4),"1","")&amp;"21"),IF(ROW()=DATA!$H$1+4,SUM(INDIRECT("F$3:F"&amp;DATA!$H$1+3)),""))</f>
        <v/>
      </c>
      <c r="G164" t="str">
        <f ca="1">IF(ROW()&lt;DATA!$H$1+4,INDIRECT("SKUPINY!"&amp;SUBSTITUTE(ADDRESS(1,ROW()-2,4),"1","")&amp;"24"),IF(ROW()=DATA!$H$1+4,SUM(INDIRECT("G$3:G"&amp;DATA!$H$1+3)),""))</f>
        <v/>
      </c>
      <c r="H164" t="str">
        <f ca="1">IF(ROW()&lt;DATA!$H$1+4,INDIRECT("SKUPINY!"&amp;SUBSTITUTE(ADDRESS(1,ROW()-2,4),"1","")&amp;"43"),IF(ROW()=DATA!$H$1+4,SUM(INDIRECT("H$3:H"&amp;DATA!$H$1+3)),""))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IF(ROW()&lt;DATA!$H$1+4,INDIRECT("SKUPINY!"&amp;SUBSTITUTE(ADDRESS(1,ROW()-2,4),"1","")&amp;"3"),IF(ROW()=DATA!$H$1+4,SUM(INDIRECT("C$3:C"&amp;DATA!$H$1+3)),""))</f>
        <v/>
      </c>
      <c r="D165" t="str">
        <f ca="1">IF(ROW()&lt;DATA!$H$1+4,INDIRECT("SKUPINY!"&amp;SUBSTITUTE(ADDRESS(1,ROW()-2,4),"1","")&amp;"7"),IF(ROW()=DATA!$H$1+4,SUM(INDIRECT("D$3:D"&amp;DATA!$H$1+3)),""))</f>
        <v/>
      </c>
      <c r="E165" t="str">
        <f ca="1">IF(ROW()&lt;DATA!$H$1+4,INDIRECT("SKUPINY!"&amp;SUBSTITUTE(ADDRESS(1,ROW()-2,4),"1","")&amp;"16"),IF(ROW()=DATA!$H$1+4,SUM(INDIRECT("E$3:E"&amp;DATA!$H$1+3)),""))</f>
        <v/>
      </c>
      <c r="F165" t="str">
        <f ca="1">IF(ROW()&lt;DATA!$H$1+4,INDIRECT("SKUPINY!"&amp;SUBSTITUTE(ADDRESS(1,ROW()-2,4),"1","")&amp;"21"),IF(ROW()=DATA!$H$1+4,SUM(INDIRECT("F$3:F"&amp;DATA!$H$1+3)),""))</f>
        <v/>
      </c>
      <c r="G165" t="str">
        <f ca="1">IF(ROW()&lt;DATA!$H$1+4,INDIRECT("SKUPINY!"&amp;SUBSTITUTE(ADDRESS(1,ROW()-2,4),"1","")&amp;"24"),IF(ROW()=DATA!$H$1+4,SUM(INDIRECT("G$3:G"&amp;DATA!$H$1+3)),""))</f>
        <v/>
      </c>
      <c r="H165" t="str">
        <f ca="1">IF(ROW()&lt;DATA!$H$1+4,INDIRECT("SKUPINY!"&amp;SUBSTITUTE(ADDRESS(1,ROW()-2,4),"1","")&amp;"43"),IF(ROW()=DATA!$H$1+4,SUM(INDIRECT("H$3:H"&amp;DATA!$H$1+3)),""))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IF(ROW()&lt;DATA!$H$1+4,INDIRECT("SKUPINY!"&amp;SUBSTITUTE(ADDRESS(1,ROW()-2,4),"1","")&amp;"3"),IF(ROW()=DATA!$H$1+4,SUM(INDIRECT("C$3:C"&amp;DATA!$H$1+3)),""))</f>
        <v/>
      </c>
      <c r="D166" t="str">
        <f ca="1">IF(ROW()&lt;DATA!$H$1+4,INDIRECT("SKUPINY!"&amp;SUBSTITUTE(ADDRESS(1,ROW()-2,4),"1","")&amp;"7"),IF(ROW()=DATA!$H$1+4,SUM(INDIRECT("D$3:D"&amp;DATA!$H$1+3)),""))</f>
        <v/>
      </c>
      <c r="E166" t="str">
        <f ca="1">IF(ROW()&lt;DATA!$H$1+4,INDIRECT("SKUPINY!"&amp;SUBSTITUTE(ADDRESS(1,ROW()-2,4),"1","")&amp;"16"),IF(ROW()=DATA!$H$1+4,SUM(INDIRECT("E$3:E"&amp;DATA!$H$1+3)),""))</f>
        <v/>
      </c>
      <c r="F166" t="str">
        <f ca="1">IF(ROW()&lt;DATA!$H$1+4,INDIRECT("SKUPINY!"&amp;SUBSTITUTE(ADDRESS(1,ROW()-2,4),"1","")&amp;"21"),IF(ROW()=DATA!$H$1+4,SUM(INDIRECT("F$3:F"&amp;DATA!$H$1+3)),""))</f>
        <v/>
      </c>
      <c r="G166" t="str">
        <f ca="1">IF(ROW()&lt;DATA!$H$1+4,INDIRECT("SKUPINY!"&amp;SUBSTITUTE(ADDRESS(1,ROW()-2,4),"1","")&amp;"24"),IF(ROW()=DATA!$H$1+4,SUM(INDIRECT("G$3:G"&amp;DATA!$H$1+3)),""))</f>
        <v/>
      </c>
      <c r="H166" t="str">
        <f ca="1">IF(ROW()&lt;DATA!$H$1+4,INDIRECT("SKUPINY!"&amp;SUBSTITUTE(ADDRESS(1,ROW()-2,4),"1","")&amp;"43"),IF(ROW()=DATA!$H$1+4,SUM(INDIRECT("H$3:H"&amp;DATA!$H$1+3)),""))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IF(ROW()&lt;DATA!$H$1+4,INDIRECT("SKUPINY!"&amp;SUBSTITUTE(ADDRESS(1,ROW()-2,4),"1","")&amp;"3"),IF(ROW()=DATA!$H$1+4,SUM(INDIRECT("C$3:C"&amp;DATA!$H$1+3)),""))</f>
        <v/>
      </c>
      <c r="D167" t="str">
        <f ca="1">IF(ROW()&lt;DATA!$H$1+4,INDIRECT("SKUPINY!"&amp;SUBSTITUTE(ADDRESS(1,ROW()-2,4),"1","")&amp;"7"),IF(ROW()=DATA!$H$1+4,SUM(INDIRECT("D$3:D"&amp;DATA!$H$1+3)),""))</f>
        <v/>
      </c>
      <c r="E167" t="str">
        <f ca="1">IF(ROW()&lt;DATA!$H$1+4,INDIRECT("SKUPINY!"&amp;SUBSTITUTE(ADDRESS(1,ROW()-2,4),"1","")&amp;"16"),IF(ROW()=DATA!$H$1+4,SUM(INDIRECT("E$3:E"&amp;DATA!$H$1+3)),""))</f>
        <v/>
      </c>
      <c r="F167" t="str">
        <f ca="1">IF(ROW()&lt;DATA!$H$1+4,INDIRECT("SKUPINY!"&amp;SUBSTITUTE(ADDRESS(1,ROW()-2,4),"1","")&amp;"21"),IF(ROW()=DATA!$H$1+4,SUM(INDIRECT("F$3:F"&amp;DATA!$H$1+3)),""))</f>
        <v/>
      </c>
      <c r="G167" t="str">
        <f ca="1">IF(ROW()&lt;DATA!$H$1+4,INDIRECT("SKUPINY!"&amp;SUBSTITUTE(ADDRESS(1,ROW()-2,4),"1","")&amp;"24"),IF(ROW()=DATA!$H$1+4,SUM(INDIRECT("G$3:G"&amp;DATA!$H$1+3)),""))</f>
        <v/>
      </c>
      <c r="H167" t="str">
        <f ca="1">IF(ROW()&lt;DATA!$H$1+4,INDIRECT("SKUPINY!"&amp;SUBSTITUTE(ADDRESS(1,ROW()-2,4),"1","")&amp;"43"),IF(ROW()=DATA!$H$1+4,SUM(INDIRECT("H$3:H"&amp;DATA!$H$1+3)),""))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IF(ROW()&lt;DATA!$H$1+4,INDIRECT("SKUPINY!"&amp;SUBSTITUTE(ADDRESS(1,ROW()-2,4),"1","")&amp;"3"),IF(ROW()=DATA!$H$1+4,SUM(INDIRECT("C$3:C"&amp;DATA!$H$1+3)),""))</f>
        <v/>
      </c>
      <c r="D168" t="str">
        <f ca="1">IF(ROW()&lt;DATA!$H$1+4,INDIRECT("SKUPINY!"&amp;SUBSTITUTE(ADDRESS(1,ROW()-2,4),"1","")&amp;"7"),IF(ROW()=DATA!$H$1+4,SUM(INDIRECT("D$3:D"&amp;DATA!$H$1+3)),""))</f>
        <v/>
      </c>
      <c r="E168" t="str">
        <f ca="1">IF(ROW()&lt;DATA!$H$1+4,INDIRECT("SKUPINY!"&amp;SUBSTITUTE(ADDRESS(1,ROW()-2,4),"1","")&amp;"16"),IF(ROW()=DATA!$H$1+4,SUM(INDIRECT("E$3:E"&amp;DATA!$H$1+3)),""))</f>
        <v/>
      </c>
      <c r="F168" t="str">
        <f ca="1">IF(ROW()&lt;DATA!$H$1+4,INDIRECT("SKUPINY!"&amp;SUBSTITUTE(ADDRESS(1,ROW()-2,4),"1","")&amp;"21"),IF(ROW()=DATA!$H$1+4,SUM(INDIRECT("F$3:F"&amp;DATA!$H$1+3)),""))</f>
        <v/>
      </c>
      <c r="G168" t="str">
        <f ca="1">IF(ROW()&lt;DATA!$H$1+4,INDIRECT("SKUPINY!"&amp;SUBSTITUTE(ADDRESS(1,ROW()-2,4),"1","")&amp;"24"),IF(ROW()=DATA!$H$1+4,SUM(INDIRECT("G$3:G"&amp;DATA!$H$1+3)),""))</f>
        <v/>
      </c>
      <c r="H168" t="str">
        <f ca="1">IF(ROW()&lt;DATA!$H$1+4,INDIRECT("SKUPINY!"&amp;SUBSTITUTE(ADDRESS(1,ROW()-2,4),"1","")&amp;"43"),IF(ROW()=DATA!$H$1+4,SUM(INDIRECT("H$3:H"&amp;DATA!$H$1+3)),""))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IF(ROW()&lt;DATA!$H$1+4,INDIRECT("SKUPINY!"&amp;SUBSTITUTE(ADDRESS(1,ROW()-2,4),"1","")&amp;"3"),IF(ROW()=DATA!$H$1+4,SUM(INDIRECT("C$3:C"&amp;DATA!$H$1+3)),""))</f>
        <v/>
      </c>
      <c r="D169" t="str">
        <f ca="1">IF(ROW()&lt;DATA!$H$1+4,INDIRECT("SKUPINY!"&amp;SUBSTITUTE(ADDRESS(1,ROW()-2,4),"1","")&amp;"7"),IF(ROW()=DATA!$H$1+4,SUM(INDIRECT("D$3:D"&amp;DATA!$H$1+3)),""))</f>
        <v/>
      </c>
      <c r="E169" t="str">
        <f ca="1">IF(ROW()&lt;DATA!$H$1+4,INDIRECT("SKUPINY!"&amp;SUBSTITUTE(ADDRESS(1,ROW()-2,4),"1","")&amp;"16"),IF(ROW()=DATA!$H$1+4,SUM(INDIRECT("E$3:E"&amp;DATA!$H$1+3)),""))</f>
        <v/>
      </c>
      <c r="F169" t="str">
        <f ca="1">IF(ROW()&lt;DATA!$H$1+4,INDIRECT("SKUPINY!"&amp;SUBSTITUTE(ADDRESS(1,ROW()-2,4),"1","")&amp;"21"),IF(ROW()=DATA!$H$1+4,SUM(INDIRECT("F$3:F"&amp;DATA!$H$1+3)),""))</f>
        <v/>
      </c>
      <c r="G169" t="str">
        <f ca="1">IF(ROW()&lt;DATA!$H$1+4,INDIRECT("SKUPINY!"&amp;SUBSTITUTE(ADDRESS(1,ROW()-2,4),"1","")&amp;"24"),IF(ROW()=DATA!$H$1+4,SUM(INDIRECT("G$3:G"&amp;DATA!$H$1+3)),""))</f>
        <v/>
      </c>
      <c r="H169" t="str">
        <f ca="1">IF(ROW()&lt;DATA!$H$1+4,INDIRECT("SKUPINY!"&amp;SUBSTITUTE(ADDRESS(1,ROW()-2,4),"1","")&amp;"43"),IF(ROW()=DATA!$H$1+4,SUM(INDIRECT("H$3:H"&amp;DATA!$H$1+3)),""))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IF(ROW()&lt;DATA!$H$1+4,INDIRECT("SKUPINY!"&amp;SUBSTITUTE(ADDRESS(1,ROW()-2,4),"1","")&amp;"3"),IF(ROW()=DATA!$H$1+4,SUM(INDIRECT("C$3:C"&amp;DATA!$H$1+3)),""))</f>
        <v/>
      </c>
      <c r="D170" t="str">
        <f ca="1">IF(ROW()&lt;DATA!$H$1+4,INDIRECT("SKUPINY!"&amp;SUBSTITUTE(ADDRESS(1,ROW()-2,4),"1","")&amp;"7"),IF(ROW()=DATA!$H$1+4,SUM(INDIRECT("D$3:D"&amp;DATA!$H$1+3)),""))</f>
        <v/>
      </c>
      <c r="E170" t="str">
        <f ca="1">IF(ROW()&lt;DATA!$H$1+4,INDIRECT("SKUPINY!"&amp;SUBSTITUTE(ADDRESS(1,ROW()-2,4),"1","")&amp;"16"),IF(ROW()=DATA!$H$1+4,SUM(INDIRECT("E$3:E"&amp;DATA!$H$1+3)),""))</f>
        <v/>
      </c>
      <c r="F170" t="str">
        <f ca="1">IF(ROW()&lt;DATA!$H$1+4,INDIRECT("SKUPINY!"&amp;SUBSTITUTE(ADDRESS(1,ROW()-2,4),"1","")&amp;"21"),IF(ROW()=DATA!$H$1+4,SUM(INDIRECT("F$3:F"&amp;DATA!$H$1+3)),""))</f>
        <v/>
      </c>
      <c r="G170" t="str">
        <f ca="1">IF(ROW()&lt;DATA!$H$1+4,INDIRECT("SKUPINY!"&amp;SUBSTITUTE(ADDRESS(1,ROW()-2,4),"1","")&amp;"24"),IF(ROW()=DATA!$H$1+4,SUM(INDIRECT("G$3:G"&amp;DATA!$H$1+3)),""))</f>
        <v/>
      </c>
      <c r="H170" t="str">
        <f ca="1">IF(ROW()&lt;DATA!$H$1+4,INDIRECT("SKUPINY!"&amp;SUBSTITUTE(ADDRESS(1,ROW()-2,4),"1","")&amp;"43"),IF(ROW()=DATA!$H$1+4,SUM(INDIRECT("H$3:H"&amp;DATA!$H$1+3)),""))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IF(ROW()&lt;DATA!$H$1+4,INDIRECT("SKUPINY!"&amp;SUBSTITUTE(ADDRESS(1,ROW()-2,4),"1","")&amp;"3"),IF(ROW()=DATA!$H$1+4,SUM(INDIRECT("C$3:C"&amp;DATA!$H$1+3)),""))</f>
        <v/>
      </c>
      <c r="D171" t="str">
        <f ca="1">IF(ROW()&lt;DATA!$H$1+4,INDIRECT("SKUPINY!"&amp;SUBSTITUTE(ADDRESS(1,ROW()-2,4),"1","")&amp;"7"),IF(ROW()=DATA!$H$1+4,SUM(INDIRECT("D$3:D"&amp;DATA!$H$1+3)),""))</f>
        <v/>
      </c>
      <c r="E171" t="str">
        <f ca="1">IF(ROW()&lt;DATA!$H$1+4,INDIRECT("SKUPINY!"&amp;SUBSTITUTE(ADDRESS(1,ROW()-2,4),"1","")&amp;"16"),IF(ROW()=DATA!$H$1+4,SUM(INDIRECT("E$3:E"&amp;DATA!$H$1+3)),""))</f>
        <v/>
      </c>
      <c r="F171" t="str">
        <f ca="1">IF(ROW()&lt;DATA!$H$1+4,INDIRECT("SKUPINY!"&amp;SUBSTITUTE(ADDRESS(1,ROW()-2,4),"1","")&amp;"21"),IF(ROW()=DATA!$H$1+4,SUM(INDIRECT("F$3:F"&amp;DATA!$H$1+3)),""))</f>
        <v/>
      </c>
      <c r="G171" t="str">
        <f ca="1">IF(ROW()&lt;DATA!$H$1+4,INDIRECT("SKUPINY!"&amp;SUBSTITUTE(ADDRESS(1,ROW()-2,4),"1","")&amp;"24"),IF(ROW()=DATA!$H$1+4,SUM(INDIRECT("G$3:G"&amp;DATA!$H$1+3)),""))</f>
        <v/>
      </c>
      <c r="H171" t="str">
        <f ca="1">IF(ROW()&lt;DATA!$H$1+4,INDIRECT("SKUPINY!"&amp;SUBSTITUTE(ADDRESS(1,ROW()-2,4),"1","")&amp;"43"),IF(ROW()=DATA!$H$1+4,SUM(INDIRECT("H$3:H"&amp;DATA!$H$1+3)),""))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IF(ROW()&lt;DATA!$H$1+4,INDIRECT("SKUPINY!"&amp;SUBSTITUTE(ADDRESS(1,ROW()-2,4),"1","")&amp;"3"),IF(ROW()=DATA!$H$1+4,SUM(INDIRECT("C$3:C"&amp;DATA!$H$1+3)),""))</f>
        <v/>
      </c>
      <c r="D172" t="str">
        <f ca="1">IF(ROW()&lt;DATA!$H$1+4,INDIRECT("SKUPINY!"&amp;SUBSTITUTE(ADDRESS(1,ROW()-2,4),"1","")&amp;"7"),IF(ROW()=DATA!$H$1+4,SUM(INDIRECT("D$3:D"&amp;DATA!$H$1+3)),""))</f>
        <v/>
      </c>
      <c r="E172" t="str">
        <f ca="1">IF(ROW()&lt;DATA!$H$1+4,INDIRECT("SKUPINY!"&amp;SUBSTITUTE(ADDRESS(1,ROW()-2,4),"1","")&amp;"16"),IF(ROW()=DATA!$H$1+4,SUM(INDIRECT("E$3:E"&amp;DATA!$H$1+3)),""))</f>
        <v/>
      </c>
      <c r="F172" t="str">
        <f ca="1">IF(ROW()&lt;DATA!$H$1+4,INDIRECT("SKUPINY!"&amp;SUBSTITUTE(ADDRESS(1,ROW()-2,4),"1","")&amp;"21"),IF(ROW()=DATA!$H$1+4,SUM(INDIRECT("F$3:F"&amp;DATA!$H$1+3)),""))</f>
        <v/>
      </c>
      <c r="G172" t="str">
        <f ca="1">IF(ROW()&lt;DATA!$H$1+4,INDIRECT("SKUPINY!"&amp;SUBSTITUTE(ADDRESS(1,ROW()-2,4),"1","")&amp;"24"),IF(ROW()=DATA!$H$1+4,SUM(INDIRECT("G$3:G"&amp;DATA!$H$1+3)),""))</f>
        <v/>
      </c>
      <c r="H172" t="str">
        <f ca="1">IF(ROW()&lt;DATA!$H$1+4,INDIRECT("SKUPINY!"&amp;SUBSTITUTE(ADDRESS(1,ROW()-2,4),"1","")&amp;"43"),IF(ROW()=DATA!$H$1+4,SUM(INDIRECT("H$3:H"&amp;DATA!$H$1+3)),""))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IF(ROW()&lt;DATA!$H$1+4,INDIRECT("SKUPINY!"&amp;SUBSTITUTE(ADDRESS(1,ROW()-2,4),"1","")&amp;"3"),IF(ROW()=DATA!$H$1+4,SUM(INDIRECT("C$3:C"&amp;DATA!$H$1+3)),""))</f>
        <v/>
      </c>
      <c r="D173" t="str">
        <f ca="1">IF(ROW()&lt;DATA!$H$1+4,INDIRECT("SKUPINY!"&amp;SUBSTITUTE(ADDRESS(1,ROW()-2,4),"1","")&amp;"7"),IF(ROW()=DATA!$H$1+4,SUM(INDIRECT("D$3:D"&amp;DATA!$H$1+3)),""))</f>
        <v/>
      </c>
      <c r="E173" t="str">
        <f ca="1">IF(ROW()&lt;DATA!$H$1+4,INDIRECT("SKUPINY!"&amp;SUBSTITUTE(ADDRESS(1,ROW()-2,4),"1","")&amp;"16"),IF(ROW()=DATA!$H$1+4,SUM(INDIRECT("E$3:E"&amp;DATA!$H$1+3)),""))</f>
        <v/>
      </c>
      <c r="F173" t="str">
        <f ca="1">IF(ROW()&lt;DATA!$H$1+4,INDIRECT("SKUPINY!"&amp;SUBSTITUTE(ADDRESS(1,ROW()-2,4),"1","")&amp;"21"),IF(ROW()=DATA!$H$1+4,SUM(INDIRECT("F$3:F"&amp;DATA!$H$1+3)),""))</f>
        <v/>
      </c>
      <c r="G173" t="str">
        <f ca="1">IF(ROW()&lt;DATA!$H$1+4,INDIRECT("SKUPINY!"&amp;SUBSTITUTE(ADDRESS(1,ROW()-2,4),"1","")&amp;"24"),IF(ROW()=DATA!$H$1+4,SUM(INDIRECT("G$3:G"&amp;DATA!$H$1+3)),""))</f>
        <v/>
      </c>
      <c r="H173" t="str">
        <f ca="1">IF(ROW()&lt;DATA!$H$1+4,INDIRECT("SKUPINY!"&amp;SUBSTITUTE(ADDRESS(1,ROW()-2,4),"1","")&amp;"43"),IF(ROW()=DATA!$H$1+4,SUM(INDIRECT("H$3:H"&amp;DATA!$H$1+3)),""))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IF(ROW()&lt;DATA!$H$1+4,INDIRECT("SKUPINY!"&amp;SUBSTITUTE(ADDRESS(1,ROW()-2,4),"1","")&amp;"3"),IF(ROW()=DATA!$H$1+4,SUM(INDIRECT("C$3:C"&amp;DATA!$H$1+3)),""))</f>
        <v/>
      </c>
      <c r="D174" t="str">
        <f ca="1">IF(ROW()&lt;DATA!$H$1+4,INDIRECT("SKUPINY!"&amp;SUBSTITUTE(ADDRESS(1,ROW()-2,4),"1","")&amp;"7"),IF(ROW()=DATA!$H$1+4,SUM(INDIRECT("D$3:D"&amp;DATA!$H$1+3)),""))</f>
        <v/>
      </c>
      <c r="E174" t="str">
        <f ca="1">IF(ROW()&lt;DATA!$H$1+4,INDIRECT("SKUPINY!"&amp;SUBSTITUTE(ADDRESS(1,ROW()-2,4),"1","")&amp;"16"),IF(ROW()=DATA!$H$1+4,SUM(INDIRECT("E$3:E"&amp;DATA!$H$1+3)),""))</f>
        <v/>
      </c>
      <c r="F174" t="str">
        <f ca="1">IF(ROW()&lt;DATA!$H$1+4,INDIRECT("SKUPINY!"&amp;SUBSTITUTE(ADDRESS(1,ROW()-2,4),"1","")&amp;"21"),IF(ROW()=DATA!$H$1+4,SUM(INDIRECT("F$3:F"&amp;DATA!$H$1+3)),""))</f>
        <v/>
      </c>
      <c r="G174" t="str">
        <f ca="1">IF(ROW()&lt;DATA!$H$1+4,INDIRECT("SKUPINY!"&amp;SUBSTITUTE(ADDRESS(1,ROW()-2,4),"1","")&amp;"24"),IF(ROW()=DATA!$H$1+4,SUM(INDIRECT("G$3:G"&amp;DATA!$H$1+3)),""))</f>
        <v/>
      </c>
      <c r="H174" t="str">
        <f ca="1">IF(ROW()&lt;DATA!$H$1+4,INDIRECT("SKUPINY!"&amp;SUBSTITUTE(ADDRESS(1,ROW()-2,4),"1","")&amp;"43"),IF(ROW()=DATA!$H$1+4,SUM(INDIRECT("H$3:H"&amp;DATA!$H$1+3)),""))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IF(ROW()&lt;DATA!$H$1+4,INDIRECT("SKUPINY!"&amp;SUBSTITUTE(ADDRESS(1,ROW()-2,4),"1","")&amp;"3"),IF(ROW()=DATA!$H$1+4,SUM(INDIRECT("C$3:C"&amp;DATA!$H$1+3)),""))</f>
        <v/>
      </c>
      <c r="D175" t="str">
        <f ca="1">IF(ROW()&lt;DATA!$H$1+4,INDIRECT("SKUPINY!"&amp;SUBSTITUTE(ADDRESS(1,ROW()-2,4),"1","")&amp;"7"),IF(ROW()=DATA!$H$1+4,SUM(INDIRECT("D$3:D"&amp;DATA!$H$1+3)),""))</f>
        <v/>
      </c>
      <c r="E175" t="str">
        <f ca="1">IF(ROW()&lt;DATA!$H$1+4,INDIRECT("SKUPINY!"&amp;SUBSTITUTE(ADDRESS(1,ROW()-2,4),"1","")&amp;"16"),IF(ROW()=DATA!$H$1+4,SUM(INDIRECT("E$3:E"&amp;DATA!$H$1+3)),""))</f>
        <v/>
      </c>
      <c r="F175" t="str">
        <f ca="1">IF(ROW()&lt;DATA!$H$1+4,INDIRECT("SKUPINY!"&amp;SUBSTITUTE(ADDRESS(1,ROW()-2,4),"1","")&amp;"21"),IF(ROW()=DATA!$H$1+4,SUM(INDIRECT("F$3:F"&amp;DATA!$H$1+3)),""))</f>
        <v/>
      </c>
      <c r="G175" t="str">
        <f ca="1">IF(ROW()&lt;DATA!$H$1+4,INDIRECT("SKUPINY!"&amp;SUBSTITUTE(ADDRESS(1,ROW()-2,4),"1","")&amp;"24"),IF(ROW()=DATA!$H$1+4,SUM(INDIRECT("G$3:G"&amp;DATA!$H$1+3)),""))</f>
        <v/>
      </c>
      <c r="H175" t="str">
        <f ca="1">IF(ROW()&lt;DATA!$H$1+4,INDIRECT("SKUPINY!"&amp;SUBSTITUTE(ADDRESS(1,ROW()-2,4),"1","")&amp;"43"),IF(ROW()=DATA!$H$1+4,SUM(INDIRECT("H$3:H"&amp;DATA!$H$1+3)),""))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IF(ROW()&lt;DATA!$H$1+4,INDIRECT("SKUPINY!"&amp;SUBSTITUTE(ADDRESS(1,ROW()-2,4),"1","")&amp;"3"),IF(ROW()=DATA!$H$1+4,SUM(INDIRECT("C$3:C"&amp;DATA!$H$1+3)),""))</f>
        <v/>
      </c>
      <c r="D176" t="str">
        <f ca="1">IF(ROW()&lt;DATA!$H$1+4,INDIRECT("SKUPINY!"&amp;SUBSTITUTE(ADDRESS(1,ROW()-2,4),"1","")&amp;"7"),IF(ROW()=DATA!$H$1+4,SUM(INDIRECT("D$3:D"&amp;DATA!$H$1+3)),""))</f>
        <v/>
      </c>
      <c r="E176" t="str">
        <f ca="1">IF(ROW()&lt;DATA!$H$1+4,INDIRECT("SKUPINY!"&amp;SUBSTITUTE(ADDRESS(1,ROW()-2,4),"1","")&amp;"16"),IF(ROW()=DATA!$H$1+4,SUM(INDIRECT("E$3:E"&amp;DATA!$H$1+3)),""))</f>
        <v/>
      </c>
      <c r="F176" t="str">
        <f ca="1">IF(ROW()&lt;DATA!$H$1+4,INDIRECT("SKUPINY!"&amp;SUBSTITUTE(ADDRESS(1,ROW()-2,4),"1","")&amp;"21"),IF(ROW()=DATA!$H$1+4,SUM(INDIRECT("F$3:F"&amp;DATA!$H$1+3)),""))</f>
        <v/>
      </c>
      <c r="G176" t="str">
        <f ca="1">IF(ROW()&lt;DATA!$H$1+4,INDIRECT("SKUPINY!"&amp;SUBSTITUTE(ADDRESS(1,ROW()-2,4),"1","")&amp;"24"),IF(ROW()=DATA!$H$1+4,SUM(INDIRECT("G$3:G"&amp;DATA!$H$1+3)),""))</f>
        <v/>
      </c>
      <c r="H176" t="str">
        <f ca="1">IF(ROW()&lt;DATA!$H$1+4,INDIRECT("SKUPINY!"&amp;SUBSTITUTE(ADDRESS(1,ROW()-2,4),"1","")&amp;"43"),IF(ROW()=DATA!$H$1+4,SUM(INDIRECT("H$3:H"&amp;DATA!$H$1+3)),""))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IF(ROW()&lt;DATA!$H$1+4,INDIRECT("SKUPINY!"&amp;SUBSTITUTE(ADDRESS(1,ROW()-2,4),"1","")&amp;"3"),IF(ROW()=DATA!$H$1+4,SUM(INDIRECT("C$3:C"&amp;DATA!$H$1+3)),""))</f>
        <v/>
      </c>
      <c r="D177" t="str">
        <f ca="1">IF(ROW()&lt;DATA!$H$1+4,INDIRECT("SKUPINY!"&amp;SUBSTITUTE(ADDRESS(1,ROW()-2,4),"1","")&amp;"7"),IF(ROW()=DATA!$H$1+4,SUM(INDIRECT("D$3:D"&amp;DATA!$H$1+3)),""))</f>
        <v/>
      </c>
      <c r="E177" t="str">
        <f ca="1">IF(ROW()&lt;DATA!$H$1+4,INDIRECT("SKUPINY!"&amp;SUBSTITUTE(ADDRESS(1,ROW()-2,4),"1","")&amp;"16"),IF(ROW()=DATA!$H$1+4,SUM(INDIRECT("E$3:E"&amp;DATA!$H$1+3)),""))</f>
        <v/>
      </c>
      <c r="F177" t="str">
        <f ca="1">IF(ROW()&lt;DATA!$H$1+4,INDIRECT("SKUPINY!"&amp;SUBSTITUTE(ADDRESS(1,ROW()-2,4),"1","")&amp;"21"),IF(ROW()=DATA!$H$1+4,SUM(INDIRECT("F$3:F"&amp;DATA!$H$1+3)),""))</f>
        <v/>
      </c>
      <c r="G177" t="str">
        <f ca="1">IF(ROW()&lt;DATA!$H$1+4,INDIRECT("SKUPINY!"&amp;SUBSTITUTE(ADDRESS(1,ROW()-2,4),"1","")&amp;"24"),IF(ROW()=DATA!$H$1+4,SUM(INDIRECT("G$3:G"&amp;DATA!$H$1+3)),""))</f>
        <v/>
      </c>
      <c r="H177" t="str">
        <f ca="1">IF(ROW()&lt;DATA!$H$1+4,INDIRECT("SKUPINY!"&amp;SUBSTITUTE(ADDRESS(1,ROW()-2,4),"1","")&amp;"43"),IF(ROW()=DATA!$H$1+4,SUM(INDIRECT("H$3:H"&amp;DATA!$H$1+3)),""))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IF(ROW()&lt;DATA!$H$1+4,INDIRECT("SKUPINY!"&amp;SUBSTITUTE(ADDRESS(1,ROW()-2,4),"1","")&amp;"3"),IF(ROW()=DATA!$H$1+4,SUM(INDIRECT("C$3:C"&amp;DATA!$H$1+3)),""))</f>
        <v/>
      </c>
      <c r="D178" t="str">
        <f ca="1">IF(ROW()&lt;DATA!$H$1+4,INDIRECT("SKUPINY!"&amp;SUBSTITUTE(ADDRESS(1,ROW()-2,4),"1","")&amp;"7"),IF(ROW()=DATA!$H$1+4,SUM(INDIRECT("D$3:D"&amp;DATA!$H$1+3)),""))</f>
        <v/>
      </c>
      <c r="E178" t="str">
        <f ca="1">IF(ROW()&lt;DATA!$H$1+4,INDIRECT("SKUPINY!"&amp;SUBSTITUTE(ADDRESS(1,ROW()-2,4),"1","")&amp;"16"),IF(ROW()=DATA!$H$1+4,SUM(INDIRECT("E$3:E"&amp;DATA!$H$1+3)),""))</f>
        <v/>
      </c>
      <c r="F178" t="str">
        <f ca="1">IF(ROW()&lt;DATA!$H$1+4,INDIRECT("SKUPINY!"&amp;SUBSTITUTE(ADDRESS(1,ROW()-2,4),"1","")&amp;"21"),IF(ROW()=DATA!$H$1+4,SUM(INDIRECT("F$3:F"&amp;DATA!$H$1+3)),""))</f>
        <v/>
      </c>
      <c r="G178" t="str">
        <f ca="1">IF(ROW()&lt;DATA!$H$1+4,INDIRECT("SKUPINY!"&amp;SUBSTITUTE(ADDRESS(1,ROW()-2,4),"1","")&amp;"24"),IF(ROW()=DATA!$H$1+4,SUM(INDIRECT("G$3:G"&amp;DATA!$H$1+3)),""))</f>
        <v/>
      </c>
      <c r="H178" t="str">
        <f ca="1">IF(ROW()&lt;DATA!$H$1+4,INDIRECT("SKUPINY!"&amp;SUBSTITUTE(ADDRESS(1,ROW()-2,4),"1","")&amp;"43"),IF(ROW()=DATA!$H$1+4,SUM(INDIRECT("H$3:H"&amp;DATA!$H$1+3)),""))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IF(ROW()&lt;DATA!$H$1+4,INDIRECT("SKUPINY!"&amp;SUBSTITUTE(ADDRESS(1,ROW()-2,4),"1","")&amp;"3"),IF(ROW()=DATA!$H$1+4,SUM(INDIRECT("C$3:C"&amp;DATA!$H$1+3)),""))</f>
        <v/>
      </c>
      <c r="D179" t="str">
        <f ca="1">IF(ROW()&lt;DATA!$H$1+4,INDIRECT("SKUPINY!"&amp;SUBSTITUTE(ADDRESS(1,ROW()-2,4),"1","")&amp;"7"),IF(ROW()=DATA!$H$1+4,SUM(INDIRECT("D$3:D"&amp;DATA!$H$1+3)),""))</f>
        <v/>
      </c>
      <c r="E179" t="str">
        <f ca="1">IF(ROW()&lt;DATA!$H$1+4,INDIRECT("SKUPINY!"&amp;SUBSTITUTE(ADDRESS(1,ROW()-2,4),"1","")&amp;"16"),IF(ROW()=DATA!$H$1+4,SUM(INDIRECT("E$3:E"&amp;DATA!$H$1+3)),""))</f>
        <v/>
      </c>
      <c r="F179" t="str">
        <f ca="1">IF(ROW()&lt;DATA!$H$1+4,INDIRECT("SKUPINY!"&amp;SUBSTITUTE(ADDRESS(1,ROW()-2,4),"1","")&amp;"21"),IF(ROW()=DATA!$H$1+4,SUM(INDIRECT("F$3:F"&amp;DATA!$H$1+3)),""))</f>
        <v/>
      </c>
      <c r="G179" t="str">
        <f ca="1">IF(ROW()&lt;DATA!$H$1+4,INDIRECT("SKUPINY!"&amp;SUBSTITUTE(ADDRESS(1,ROW()-2,4),"1","")&amp;"24"),IF(ROW()=DATA!$H$1+4,SUM(INDIRECT("G$3:G"&amp;DATA!$H$1+3)),""))</f>
        <v/>
      </c>
      <c r="H179" t="str">
        <f ca="1">IF(ROW()&lt;DATA!$H$1+4,INDIRECT("SKUPINY!"&amp;SUBSTITUTE(ADDRESS(1,ROW()-2,4),"1","")&amp;"43"),IF(ROW()=DATA!$H$1+4,SUM(INDIRECT("H$3:H"&amp;DATA!$H$1+3)),""))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IF(ROW()&lt;DATA!$H$1+4,INDIRECT("SKUPINY!"&amp;SUBSTITUTE(ADDRESS(1,ROW()-2,4),"1","")&amp;"3"),IF(ROW()=DATA!$H$1+4,SUM(INDIRECT("C$3:C"&amp;DATA!$H$1+3)),""))</f>
        <v/>
      </c>
      <c r="D180" t="str">
        <f ca="1">IF(ROW()&lt;DATA!$H$1+4,INDIRECT("SKUPINY!"&amp;SUBSTITUTE(ADDRESS(1,ROW()-2,4),"1","")&amp;"7"),IF(ROW()=DATA!$H$1+4,SUM(INDIRECT("D$3:D"&amp;DATA!$H$1+3)),""))</f>
        <v/>
      </c>
      <c r="E180" t="str">
        <f ca="1">IF(ROW()&lt;DATA!$H$1+4,INDIRECT("SKUPINY!"&amp;SUBSTITUTE(ADDRESS(1,ROW()-2,4),"1","")&amp;"16"),IF(ROW()=DATA!$H$1+4,SUM(INDIRECT("E$3:E"&amp;DATA!$H$1+3)),""))</f>
        <v/>
      </c>
      <c r="F180" t="str">
        <f ca="1">IF(ROW()&lt;DATA!$H$1+4,INDIRECT("SKUPINY!"&amp;SUBSTITUTE(ADDRESS(1,ROW()-2,4),"1","")&amp;"21"),IF(ROW()=DATA!$H$1+4,SUM(INDIRECT("F$3:F"&amp;DATA!$H$1+3)),""))</f>
        <v/>
      </c>
      <c r="G180" t="str">
        <f ca="1">IF(ROW()&lt;DATA!$H$1+4,INDIRECT("SKUPINY!"&amp;SUBSTITUTE(ADDRESS(1,ROW()-2,4),"1","")&amp;"24"),IF(ROW()=DATA!$H$1+4,SUM(INDIRECT("G$3:G"&amp;DATA!$H$1+3)),""))</f>
        <v/>
      </c>
      <c r="H180" t="str">
        <f ca="1">IF(ROW()&lt;DATA!$H$1+4,INDIRECT("SKUPINY!"&amp;SUBSTITUTE(ADDRESS(1,ROW()-2,4),"1","")&amp;"43"),IF(ROW()=DATA!$H$1+4,SUM(INDIRECT("H$3:H"&amp;DATA!$H$1+3)),""))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IF(ROW()&lt;DATA!$H$1+4,INDIRECT("SKUPINY!"&amp;SUBSTITUTE(ADDRESS(1,ROW()-2,4),"1","")&amp;"3"),IF(ROW()=DATA!$H$1+4,SUM(INDIRECT("C$3:C"&amp;DATA!$H$1+3)),""))</f>
        <v/>
      </c>
      <c r="D181" t="str">
        <f ca="1">IF(ROW()&lt;DATA!$H$1+4,INDIRECT("SKUPINY!"&amp;SUBSTITUTE(ADDRESS(1,ROW()-2,4),"1","")&amp;"7"),IF(ROW()=DATA!$H$1+4,SUM(INDIRECT("D$3:D"&amp;DATA!$H$1+3)),""))</f>
        <v/>
      </c>
      <c r="E181" t="str">
        <f ca="1">IF(ROW()&lt;DATA!$H$1+4,INDIRECT("SKUPINY!"&amp;SUBSTITUTE(ADDRESS(1,ROW()-2,4),"1","")&amp;"16"),IF(ROW()=DATA!$H$1+4,SUM(INDIRECT("E$3:E"&amp;DATA!$H$1+3)),""))</f>
        <v/>
      </c>
      <c r="F181" t="str">
        <f ca="1">IF(ROW()&lt;DATA!$H$1+4,INDIRECT("SKUPINY!"&amp;SUBSTITUTE(ADDRESS(1,ROW()-2,4),"1","")&amp;"21"),IF(ROW()=DATA!$H$1+4,SUM(INDIRECT("F$3:F"&amp;DATA!$H$1+3)),""))</f>
        <v/>
      </c>
      <c r="G181" t="str">
        <f ca="1">IF(ROW()&lt;DATA!$H$1+4,INDIRECT("SKUPINY!"&amp;SUBSTITUTE(ADDRESS(1,ROW()-2,4),"1","")&amp;"24"),IF(ROW()=DATA!$H$1+4,SUM(INDIRECT("G$3:G"&amp;DATA!$H$1+3)),""))</f>
        <v/>
      </c>
      <c r="H181" t="str">
        <f ca="1">IF(ROW()&lt;DATA!$H$1+4,INDIRECT("SKUPINY!"&amp;SUBSTITUTE(ADDRESS(1,ROW()-2,4),"1","")&amp;"43"),IF(ROW()=DATA!$H$1+4,SUM(INDIRECT("H$3:H"&amp;DATA!$H$1+3)),""))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IF(ROW()&lt;DATA!$H$1+4,INDIRECT("SKUPINY!"&amp;SUBSTITUTE(ADDRESS(1,ROW()-2,4),"1","")&amp;"3"),IF(ROW()=DATA!$H$1+4,SUM(INDIRECT("C$3:C"&amp;DATA!$H$1+3)),""))</f>
        <v/>
      </c>
      <c r="D182" t="str">
        <f ca="1">IF(ROW()&lt;DATA!$H$1+4,INDIRECT("SKUPINY!"&amp;SUBSTITUTE(ADDRESS(1,ROW()-2,4),"1","")&amp;"7"),IF(ROW()=DATA!$H$1+4,SUM(INDIRECT("D$3:D"&amp;DATA!$H$1+3)),""))</f>
        <v/>
      </c>
      <c r="E182" t="str">
        <f ca="1">IF(ROW()&lt;DATA!$H$1+4,INDIRECT("SKUPINY!"&amp;SUBSTITUTE(ADDRESS(1,ROW()-2,4),"1","")&amp;"16"),IF(ROW()=DATA!$H$1+4,SUM(INDIRECT("E$3:E"&amp;DATA!$H$1+3)),""))</f>
        <v/>
      </c>
      <c r="F182" t="str">
        <f ca="1">IF(ROW()&lt;DATA!$H$1+4,INDIRECT("SKUPINY!"&amp;SUBSTITUTE(ADDRESS(1,ROW()-2,4),"1","")&amp;"21"),IF(ROW()=DATA!$H$1+4,SUM(INDIRECT("F$3:F"&amp;DATA!$H$1+3)),""))</f>
        <v/>
      </c>
      <c r="G182" t="str">
        <f ca="1">IF(ROW()&lt;DATA!$H$1+4,INDIRECT("SKUPINY!"&amp;SUBSTITUTE(ADDRESS(1,ROW()-2,4),"1","")&amp;"24"),IF(ROW()=DATA!$H$1+4,SUM(INDIRECT("G$3:G"&amp;DATA!$H$1+3)),""))</f>
        <v/>
      </c>
      <c r="H182" t="str">
        <f ca="1">IF(ROW()&lt;DATA!$H$1+4,INDIRECT("SKUPINY!"&amp;SUBSTITUTE(ADDRESS(1,ROW()-2,4),"1","")&amp;"43"),IF(ROW()=DATA!$H$1+4,SUM(INDIRECT("H$3:H"&amp;DATA!$H$1+3)),""))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IF(ROW()&lt;DATA!$H$1+4,INDIRECT("SKUPINY!"&amp;SUBSTITUTE(ADDRESS(1,ROW()-2,4),"1","")&amp;"3"),IF(ROW()=DATA!$H$1+4,SUM(INDIRECT("C$3:C"&amp;DATA!$H$1+3)),""))</f>
        <v/>
      </c>
      <c r="D183" t="str">
        <f ca="1">IF(ROW()&lt;DATA!$H$1+4,INDIRECT("SKUPINY!"&amp;SUBSTITUTE(ADDRESS(1,ROW()-2,4),"1","")&amp;"7"),IF(ROW()=DATA!$H$1+4,SUM(INDIRECT("D$3:D"&amp;DATA!$H$1+3)),""))</f>
        <v/>
      </c>
      <c r="E183" t="str">
        <f ca="1">IF(ROW()&lt;DATA!$H$1+4,INDIRECT("SKUPINY!"&amp;SUBSTITUTE(ADDRESS(1,ROW()-2,4),"1","")&amp;"16"),IF(ROW()=DATA!$H$1+4,SUM(INDIRECT("E$3:E"&amp;DATA!$H$1+3)),""))</f>
        <v/>
      </c>
      <c r="F183" t="str">
        <f ca="1">IF(ROW()&lt;DATA!$H$1+4,INDIRECT("SKUPINY!"&amp;SUBSTITUTE(ADDRESS(1,ROW()-2,4),"1","")&amp;"21"),IF(ROW()=DATA!$H$1+4,SUM(INDIRECT("F$3:F"&amp;DATA!$H$1+3)),""))</f>
        <v/>
      </c>
      <c r="G183" t="str">
        <f ca="1">IF(ROW()&lt;DATA!$H$1+4,INDIRECT("SKUPINY!"&amp;SUBSTITUTE(ADDRESS(1,ROW()-2,4),"1","")&amp;"24"),IF(ROW()=DATA!$H$1+4,SUM(INDIRECT("G$3:G"&amp;DATA!$H$1+3)),""))</f>
        <v/>
      </c>
      <c r="H183" t="str">
        <f ca="1">IF(ROW()&lt;DATA!$H$1+4,INDIRECT("SKUPINY!"&amp;SUBSTITUTE(ADDRESS(1,ROW()-2,4),"1","")&amp;"43"),IF(ROW()=DATA!$H$1+4,SUM(INDIRECT("H$3:H"&amp;DATA!$H$1+3)),""))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IF(ROW()&lt;DATA!$H$1+4,INDIRECT("SKUPINY!"&amp;SUBSTITUTE(ADDRESS(1,ROW()-2,4),"1","")&amp;"3"),IF(ROW()=DATA!$H$1+4,SUM(INDIRECT("C$3:C"&amp;DATA!$H$1+3)),""))</f>
        <v/>
      </c>
      <c r="D184" t="str">
        <f ca="1">IF(ROW()&lt;DATA!$H$1+4,INDIRECT("SKUPINY!"&amp;SUBSTITUTE(ADDRESS(1,ROW()-2,4),"1","")&amp;"7"),IF(ROW()=DATA!$H$1+4,SUM(INDIRECT("D$3:D"&amp;DATA!$H$1+3)),""))</f>
        <v/>
      </c>
      <c r="E184" t="str">
        <f ca="1">IF(ROW()&lt;DATA!$H$1+4,INDIRECT("SKUPINY!"&amp;SUBSTITUTE(ADDRESS(1,ROW()-2,4),"1","")&amp;"16"),IF(ROW()=DATA!$H$1+4,SUM(INDIRECT("E$3:E"&amp;DATA!$H$1+3)),""))</f>
        <v/>
      </c>
      <c r="F184" t="str">
        <f ca="1">IF(ROW()&lt;DATA!$H$1+4,INDIRECT("SKUPINY!"&amp;SUBSTITUTE(ADDRESS(1,ROW()-2,4),"1","")&amp;"21"),IF(ROW()=DATA!$H$1+4,SUM(INDIRECT("F$3:F"&amp;DATA!$H$1+3)),""))</f>
        <v/>
      </c>
      <c r="G184" t="str">
        <f ca="1">IF(ROW()&lt;DATA!$H$1+4,INDIRECT("SKUPINY!"&amp;SUBSTITUTE(ADDRESS(1,ROW()-2,4),"1","")&amp;"24"),IF(ROW()=DATA!$H$1+4,SUM(INDIRECT("G$3:G"&amp;DATA!$H$1+3)),""))</f>
        <v/>
      </c>
      <c r="H184" t="str">
        <f ca="1">IF(ROW()&lt;DATA!$H$1+4,INDIRECT("SKUPINY!"&amp;SUBSTITUTE(ADDRESS(1,ROW()-2,4),"1","")&amp;"43"),IF(ROW()=DATA!$H$1+4,SUM(INDIRECT("H$3:H"&amp;DATA!$H$1+3)),""))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IF(ROW()&lt;DATA!$H$1+4,INDIRECT("SKUPINY!"&amp;SUBSTITUTE(ADDRESS(1,ROW()-2,4),"1","")&amp;"3"),IF(ROW()=DATA!$H$1+4,SUM(INDIRECT("C$3:C"&amp;DATA!$H$1+3)),""))</f>
        <v/>
      </c>
      <c r="D185" t="str">
        <f ca="1">IF(ROW()&lt;DATA!$H$1+4,INDIRECT("SKUPINY!"&amp;SUBSTITUTE(ADDRESS(1,ROW()-2,4),"1","")&amp;"7"),IF(ROW()=DATA!$H$1+4,SUM(INDIRECT("D$3:D"&amp;DATA!$H$1+3)),""))</f>
        <v/>
      </c>
      <c r="E185" t="str">
        <f ca="1">IF(ROW()&lt;DATA!$H$1+4,INDIRECT("SKUPINY!"&amp;SUBSTITUTE(ADDRESS(1,ROW()-2,4),"1","")&amp;"16"),IF(ROW()=DATA!$H$1+4,SUM(INDIRECT("E$3:E"&amp;DATA!$H$1+3)),""))</f>
        <v/>
      </c>
      <c r="F185" t="str">
        <f ca="1">IF(ROW()&lt;DATA!$H$1+4,INDIRECT("SKUPINY!"&amp;SUBSTITUTE(ADDRESS(1,ROW()-2,4),"1","")&amp;"21"),IF(ROW()=DATA!$H$1+4,SUM(INDIRECT("F$3:F"&amp;DATA!$H$1+3)),""))</f>
        <v/>
      </c>
      <c r="G185" t="str">
        <f ca="1">IF(ROW()&lt;DATA!$H$1+4,INDIRECT("SKUPINY!"&amp;SUBSTITUTE(ADDRESS(1,ROW()-2,4),"1","")&amp;"24"),IF(ROW()=DATA!$H$1+4,SUM(INDIRECT("G$3:G"&amp;DATA!$H$1+3)),""))</f>
        <v/>
      </c>
      <c r="H185" t="str">
        <f ca="1">IF(ROW()&lt;DATA!$H$1+4,INDIRECT("SKUPINY!"&amp;SUBSTITUTE(ADDRESS(1,ROW()-2,4),"1","")&amp;"43"),IF(ROW()=DATA!$H$1+4,SUM(INDIRECT("H$3:H"&amp;DATA!$H$1+3)),""))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IF(ROW()&lt;DATA!$H$1+4,INDIRECT("SKUPINY!"&amp;SUBSTITUTE(ADDRESS(1,ROW()-2,4),"1","")&amp;"3"),IF(ROW()=DATA!$H$1+4,SUM(INDIRECT("C$3:C"&amp;DATA!$H$1+3)),""))</f>
        <v/>
      </c>
      <c r="D186" t="str">
        <f ca="1">IF(ROW()&lt;DATA!$H$1+4,INDIRECT("SKUPINY!"&amp;SUBSTITUTE(ADDRESS(1,ROW()-2,4),"1","")&amp;"7"),IF(ROW()=DATA!$H$1+4,SUM(INDIRECT("D$3:D"&amp;DATA!$H$1+3)),""))</f>
        <v/>
      </c>
      <c r="E186" t="str">
        <f ca="1">IF(ROW()&lt;DATA!$H$1+4,INDIRECT("SKUPINY!"&amp;SUBSTITUTE(ADDRESS(1,ROW()-2,4),"1","")&amp;"16"),IF(ROW()=DATA!$H$1+4,SUM(INDIRECT("E$3:E"&amp;DATA!$H$1+3)),""))</f>
        <v/>
      </c>
      <c r="F186" t="str">
        <f ca="1">IF(ROW()&lt;DATA!$H$1+4,INDIRECT("SKUPINY!"&amp;SUBSTITUTE(ADDRESS(1,ROW()-2,4),"1","")&amp;"21"),IF(ROW()=DATA!$H$1+4,SUM(INDIRECT("F$3:F"&amp;DATA!$H$1+3)),""))</f>
        <v/>
      </c>
      <c r="G186" t="str">
        <f ca="1">IF(ROW()&lt;DATA!$H$1+4,INDIRECT("SKUPINY!"&amp;SUBSTITUTE(ADDRESS(1,ROW()-2,4),"1","")&amp;"24"),IF(ROW()=DATA!$H$1+4,SUM(INDIRECT("G$3:G"&amp;DATA!$H$1+3)),""))</f>
        <v/>
      </c>
      <c r="H186" t="str">
        <f ca="1">IF(ROW()&lt;DATA!$H$1+4,INDIRECT("SKUPINY!"&amp;SUBSTITUTE(ADDRESS(1,ROW()-2,4),"1","")&amp;"43"),IF(ROW()=DATA!$H$1+4,SUM(INDIRECT("H$3:H"&amp;DATA!$H$1+3)),""))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IF(ROW()&lt;DATA!$H$1+4,INDIRECT("SKUPINY!"&amp;SUBSTITUTE(ADDRESS(1,ROW()-2,4),"1","")&amp;"3"),IF(ROW()=DATA!$H$1+4,SUM(INDIRECT("C$3:C"&amp;DATA!$H$1+3)),""))</f>
        <v/>
      </c>
      <c r="D187" t="str">
        <f ca="1">IF(ROW()&lt;DATA!$H$1+4,INDIRECT("SKUPINY!"&amp;SUBSTITUTE(ADDRESS(1,ROW()-2,4),"1","")&amp;"7"),IF(ROW()=DATA!$H$1+4,SUM(INDIRECT("D$3:D"&amp;DATA!$H$1+3)),""))</f>
        <v/>
      </c>
      <c r="E187" t="str">
        <f ca="1">IF(ROW()&lt;DATA!$H$1+4,INDIRECT("SKUPINY!"&amp;SUBSTITUTE(ADDRESS(1,ROW()-2,4),"1","")&amp;"16"),IF(ROW()=DATA!$H$1+4,SUM(INDIRECT("E$3:E"&amp;DATA!$H$1+3)),""))</f>
        <v/>
      </c>
      <c r="F187" t="str">
        <f ca="1">IF(ROW()&lt;DATA!$H$1+4,INDIRECT("SKUPINY!"&amp;SUBSTITUTE(ADDRESS(1,ROW()-2,4),"1","")&amp;"21"),IF(ROW()=DATA!$H$1+4,SUM(INDIRECT("F$3:F"&amp;DATA!$H$1+3)),""))</f>
        <v/>
      </c>
      <c r="G187" t="str">
        <f ca="1">IF(ROW()&lt;DATA!$H$1+4,INDIRECT("SKUPINY!"&amp;SUBSTITUTE(ADDRESS(1,ROW()-2,4),"1","")&amp;"24"),IF(ROW()=DATA!$H$1+4,SUM(INDIRECT("G$3:G"&amp;DATA!$H$1+3)),""))</f>
        <v/>
      </c>
      <c r="H187" t="str">
        <f ca="1">IF(ROW()&lt;DATA!$H$1+4,INDIRECT("SKUPINY!"&amp;SUBSTITUTE(ADDRESS(1,ROW()-2,4),"1","")&amp;"43"),IF(ROW()=DATA!$H$1+4,SUM(INDIRECT("H$3:H"&amp;DATA!$H$1+3)),""))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IF(ROW()&lt;DATA!$H$1+4,INDIRECT("SKUPINY!"&amp;SUBSTITUTE(ADDRESS(1,ROW()-2,4),"1","")&amp;"3"),IF(ROW()=DATA!$H$1+4,SUM(INDIRECT("C$3:C"&amp;DATA!$H$1+3)),""))</f>
        <v/>
      </c>
      <c r="D188" t="str">
        <f ca="1">IF(ROW()&lt;DATA!$H$1+4,INDIRECT("SKUPINY!"&amp;SUBSTITUTE(ADDRESS(1,ROW()-2,4),"1","")&amp;"7"),IF(ROW()=DATA!$H$1+4,SUM(INDIRECT("D$3:D"&amp;DATA!$H$1+3)),""))</f>
        <v/>
      </c>
      <c r="E188" t="str">
        <f ca="1">IF(ROW()&lt;DATA!$H$1+4,INDIRECT("SKUPINY!"&amp;SUBSTITUTE(ADDRESS(1,ROW()-2,4),"1","")&amp;"16"),IF(ROW()=DATA!$H$1+4,SUM(INDIRECT("E$3:E"&amp;DATA!$H$1+3)),""))</f>
        <v/>
      </c>
      <c r="F188" t="str">
        <f ca="1">IF(ROW()&lt;DATA!$H$1+4,INDIRECT("SKUPINY!"&amp;SUBSTITUTE(ADDRESS(1,ROW()-2,4),"1","")&amp;"21"),IF(ROW()=DATA!$H$1+4,SUM(INDIRECT("F$3:F"&amp;DATA!$H$1+3)),""))</f>
        <v/>
      </c>
      <c r="G188" t="str">
        <f ca="1">IF(ROW()&lt;DATA!$H$1+4,INDIRECT("SKUPINY!"&amp;SUBSTITUTE(ADDRESS(1,ROW()-2,4),"1","")&amp;"24"),IF(ROW()=DATA!$H$1+4,SUM(INDIRECT("G$3:G"&amp;DATA!$H$1+3)),""))</f>
        <v/>
      </c>
      <c r="H188" t="str">
        <f ca="1">IF(ROW()&lt;DATA!$H$1+4,INDIRECT("SKUPINY!"&amp;SUBSTITUTE(ADDRESS(1,ROW()-2,4),"1","")&amp;"43"),IF(ROW()=DATA!$H$1+4,SUM(INDIRECT("H$3:H"&amp;DATA!$H$1+3)),""))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IF(ROW()&lt;DATA!$H$1+4,INDIRECT("SKUPINY!"&amp;SUBSTITUTE(ADDRESS(1,ROW()-2,4),"1","")&amp;"3"),IF(ROW()=DATA!$H$1+4,SUM(INDIRECT("C$3:C"&amp;DATA!$H$1+3)),""))</f>
        <v/>
      </c>
      <c r="D189" t="str">
        <f ca="1">IF(ROW()&lt;DATA!$H$1+4,INDIRECT("SKUPINY!"&amp;SUBSTITUTE(ADDRESS(1,ROW()-2,4),"1","")&amp;"7"),IF(ROW()=DATA!$H$1+4,SUM(INDIRECT("D$3:D"&amp;DATA!$H$1+3)),""))</f>
        <v/>
      </c>
      <c r="E189" t="str">
        <f ca="1">IF(ROW()&lt;DATA!$H$1+4,INDIRECT("SKUPINY!"&amp;SUBSTITUTE(ADDRESS(1,ROW()-2,4),"1","")&amp;"16"),IF(ROW()=DATA!$H$1+4,SUM(INDIRECT("E$3:E"&amp;DATA!$H$1+3)),""))</f>
        <v/>
      </c>
      <c r="F189" t="str">
        <f ca="1">IF(ROW()&lt;DATA!$H$1+4,INDIRECT("SKUPINY!"&amp;SUBSTITUTE(ADDRESS(1,ROW()-2,4),"1","")&amp;"21"),IF(ROW()=DATA!$H$1+4,SUM(INDIRECT("F$3:F"&amp;DATA!$H$1+3)),""))</f>
        <v/>
      </c>
      <c r="G189" t="str">
        <f ca="1">IF(ROW()&lt;DATA!$H$1+4,INDIRECT("SKUPINY!"&amp;SUBSTITUTE(ADDRESS(1,ROW()-2,4),"1","")&amp;"24"),IF(ROW()=DATA!$H$1+4,SUM(INDIRECT("G$3:G"&amp;DATA!$H$1+3)),""))</f>
        <v/>
      </c>
      <c r="H189" t="str">
        <f ca="1">IF(ROW()&lt;DATA!$H$1+4,INDIRECT("SKUPINY!"&amp;SUBSTITUTE(ADDRESS(1,ROW()-2,4),"1","")&amp;"43"),IF(ROW()=DATA!$H$1+4,SUM(INDIRECT("H$3:H"&amp;DATA!$H$1+3)),""))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IF(ROW()&lt;DATA!$H$1+4,INDIRECT("SKUPINY!"&amp;SUBSTITUTE(ADDRESS(1,ROW()-2,4),"1","")&amp;"3"),IF(ROW()=DATA!$H$1+4,SUM(INDIRECT("C$3:C"&amp;DATA!$H$1+3)),""))</f>
        <v/>
      </c>
      <c r="D190" t="str">
        <f ca="1">IF(ROW()&lt;DATA!$H$1+4,INDIRECT("SKUPINY!"&amp;SUBSTITUTE(ADDRESS(1,ROW()-2,4),"1","")&amp;"7"),IF(ROW()=DATA!$H$1+4,SUM(INDIRECT("D$3:D"&amp;DATA!$H$1+3)),""))</f>
        <v/>
      </c>
      <c r="E190" t="str">
        <f ca="1">IF(ROW()&lt;DATA!$H$1+4,INDIRECT("SKUPINY!"&amp;SUBSTITUTE(ADDRESS(1,ROW()-2,4),"1","")&amp;"16"),IF(ROW()=DATA!$H$1+4,SUM(INDIRECT("E$3:E"&amp;DATA!$H$1+3)),""))</f>
        <v/>
      </c>
      <c r="F190" t="str">
        <f ca="1">IF(ROW()&lt;DATA!$H$1+4,INDIRECT("SKUPINY!"&amp;SUBSTITUTE(ADDRESS(1,ROW()-2,4),"1","")&amp;"21"),IF(ROW()=DATA!$H$1+4,SUM(INDIRECT("F$3:F"&amp;DATA!$H$1+3)),""))</f>
        <v/>
      </c>
      <c r="G190" t="str">
        <f ca="1">IF(ROW()&lt;DATA!$H$1+4,INDIRECT("SKUPINY!"&amp;SUBSTITUTE(ADDRESS(1,ROW()-2,4),"1","")&amp;"24"),IF(ROW()=DATA!$H$1+4,SUM(INDIRECT("G$3:G"&amp;DATA!$H$1+3)),""))</f>
        <v/>
      </c>
      <c r="H190" t="str">
        <f ca="1">IF(ROW()&lt;DATA!$H$1+4,INDIRECT("SKUPINY!"&amp;SUBSTITUTE(ADDRESS(1,ROW()-2,4),"1","")&amp;"43"),IF(ROW()=DATA!$H$1+4,SUM(INDIRECT("H$3:H"&amp;DATA!$H$1+3)),""))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IF(ROW()&lt;DATA!$H$1+4,INDIRECT("SKUPINY!"&amp;SUBSTITUTE(ADDRESS(1,ROW()-2,4),"1","")&amp;"3"),IF(ROW()=DATA!$H$1+4,SUM(INDIRECT("C$3:C"&amp;DATA!$H$1+3)),""))</f>
        <v/>
      </c>
      <c r="D191" t="str">
        <f ca="1">IF(ROW()&lt;DATA!$H$1+4,INDIRECT("SKUPINY!"&amp;SUBSTITUTE(ADDRESS(1,ROW()-2,4),"1","")&amp;"7"),IF(ROW()=DATA!$H$1+4,SUM(INDIRECT("D$3:D"&amp;DATA!$H$1+3)),""))</f>
        <v/>
      </c>
      <c r="E191" t="str">
        <f ca="1">IF(ROW()&lt;DATA!$H$1+4,INDIRECT("SKUPINY!"&amp;SUBSTITUTE(ADDRESS(1,ROW()-2,4),"1","")&amp;"16"),IF(ROW()=DATA!$H$1+4,SUM(INDIRECT("E$3:E"&amp;DATA!$H$1+3)),""))</f>
        <v/>
      </c>
      <c r="F191" t="str">
        <f ca="1">IF(ROW()&lt;DATA!$H$1+4,INDIRECT("SKUPINY!"&amp;SUBSTITUTE(ADDRESS(1,ROW()-2,4),"1","")&amp;"21"),IF(ROW()=DATA!$H$1+4,SUM(INDIRECT("F$3:F"&amp;DATA!$H$1+3)),""))</f>
        <v/>
      </c>
      <c r="G191" t="str">
        <f ca="1">IF(ROW()&lt;DATA!$H$1+4,INDIRECT("SKUPINY!"&amp;SUBSTITUTE(ADDRESS(1,ROW()-2,4),"1","")&amp;"24"),IF(ROW()=DATA!$H$1+4,SUM(INDIRECT("G$3:G"&amp;DATA!$H$1+3)),""))</f>
        <v/>
      </c>
      <c r="H191" t="str">
        <f ca="1">IF(ROW()&lt;DATA!$H$1+4,INDIRECT("SKUPINY!"&amp;SUBSTITUTE(ADDRESS(1,ROW()-2,4),"1","")&amp;"43"),IF(ROW()=DATA!$H$1+4,SUM(INDIRECT("H$3:H"&amp;DATA!$H$1+3)),""))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IF(ROW()&lt;DATA!$H$1+4,INDIRECT("SKUPINY!"&amp;SUBSTITUTE(ADDRESS(1,ROW()-2,4),"1","")&amp;"3"),IF(ROW()=DATA!$H$1+4,SUM(INDIRECT("C$3:C"&amp;DATA!$H$1+3)),""))</f>
        <v/>
      </c>
      <c r="D192" t="str">
        <f ca="1">IF(ROW()&lt;DATA!$H$1+4,INDIRECT("SKUPINY!"&amp;SUBSTITUTE(ADDRESS(1,ROW()-2,4),"1","")&amp;"7"),IF(ROW()=DATA!$H$1+4,SUM(INDIRECT("D$3:D"&amp;DATA!$H$1+3)),""))</f>
        <v/>
      </c>
      <c r="E192" t="str">
        <f ca="1">IF(ROW()&lt;DATA!$H$1+4,INDIRECT("SKUPINY!"&amp;SUBSTITUTE(ADDRESS(1,ROW()-2,4),"1","")&amp;"16"),IF(ROW()=DATA!$H$1+4,SUM(INDIRECT("E$3:E"&amp;DATA!$H$1+3)),""))</f>
        <v/>
      </c>
      <c r="F192" t="str">
        <f ca="1">IF(ROW()&lt;DATA!$H$1+4,INDIRECT("SKUPINY!"&amp;SUBSTITUTE(ADDRESS(1,ROW()-2,4),"1","")&amp;"21"),IF(ROW()=DATA!$H$1+4,SUM(INDIRECT("F$3:F"&amp;DATA!$H$1+3)),""))</f>
        <v/>
      </c>
      <c r="G192" t="str">
        <f ca="1">IF(ROW()&lt;DATA!$H$1+4,INDIRECT("SKUPINY!"&amp;SUBSTITUTE(ADDRESS(1,ROW()-2,4),"1","")&amp;"24"),IF(ROW()=DATA!$H$1+4,SUM(INDIRECT("G$3:G"&amp;DATA!$H$1+3)),""))</f>
        <v/>
      </c>
      <c r="H192" t="str">
        <f ca="1">IF(ROW()&lt;DATA!$H$1+4,INDIRECT("SKUPINY!"&amp;SUBSTITUTE(ADDRESS(1,ROW()-2,4),"1","")&amp;"43"),IF(ROW()=DATA!$H$1+4,SUM(INDIRECT("H$3:H"&amp;DATA!$H$1+3)),""))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IF(ROW()&lt;DATA!$H$1+4,INDIRECT("SKUPINY!"&amp;SUBSTITUTE(ADDRESS(1,ROW()-2,4),"1","")&amp;"3"),IF(ROW()=DATA!$H$1+4,SUM(INDIRECT("C$3:C"&amp;DATA!$H$1+3)),""))</f>
        <v/>
      </c>
      <c r="D193" t="str">
        <f ca="1">IF(ROW()&lt;DATA!$H$1+4,INDIRECT("SKUPINY!"&amp;SUBSTITUTE(ADDRESS(1,ROW()-2,4),"1","")&amp;"7"),IF(ROW()=DATA!$H$1+4,SUM(INDIRECT("D$3:D"&amp;DATA!$H$1+3)),""))</f>
        <v/>
      </c>
      <c r="E193" t="str">
        <f ca="1">IF(ROW()&lt;DATA!$H$1+4,INDIRECT("SKUPINY!"&amp;SUBSTITUTE(ADDRESS(1,ROW()-2,4),"1","")&amp;"16"),IF(ROW()=DATA!$H$1+4,SUM(INDIRECT("E$3:E"&amp;DATA!$H$1+3)),""))</f>
        <v/>
      </c>
      <c r="F193" t="str">
        <f ca="1">IF(ROW()&lt;DATA!$H$1+4,INDIRECT("SKUPINY!"&amp;SUBSTITUTE(ADDRESS(1,ROW()-2,4),"1","")&amp;"21"),IF(ROW()=DATA!$H$1+4,SUM(INDIRECT("F$3:F"&amp;DATA!$H$1+3)),""))</f>
        <v/>
      </c>
      <c r="G193" t="str">
        <f ca="1">IF(ROW()&lt;DATA!$H$1+4,INDIRECT("SKUPINY!"&amp;SUBSTITUTE(ADDRESS(1,ROW()-2,4),"1","")&amp;"24"),IF(ROW()=DATA!$H$1+4,SUM(INDIRECT("G$3:G"&amp;DATA!$H$1+3)),""))</f>
        <v/>
      </c>
      <c r="H193" t="str">
        <f ca="1">IF(ROW()&lt;DATA!$H$1+4,INDIRECT("SKUPINY!"&amp;SUBSTITUTE(ADDRESS(1,ROW()-2,4),"1","")&amp;"43"),IF(ROW()=DATA!$H$1+4,SUM(INDIRECT("H$3:H"&amp;DATA!$H$1+3)),""))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IF(ROW()&lt;DATA!$H$1+4,INDIRECT("SKUPINY!"&amp;SUBSTITUTE(ADDRESS(1,ROW()-2,4),"1","")&amp;"3"),IF(ROW()=DATA!$H$1+4,SUM(INDIRECT("C$3:C"&amp;DATA!$H$1+3)),""))</f>
        <v/>
      </c>
      <c r="D194" t="str">
        <f ca="1">IF(ROW()&lt;DATA!$H$1+4,INDIRECT("SKUPINY!"&amp;SUBSTITUTE(ADDRESS(1,ROW()-2,4),"1","")&amp;"7"),IF(ROW()=DATA!$H$1+4,SUM(INDIRECT("D$3:D"&amp;DATA!$H$1+3)),""))</f>
        <v/>
      </c>
      <c r="E194" t="str">
        <f ca="1">IF(ROW()&lt;DATA!$H$1+4,INDIRECT("SKUPINY!"&amp;SUBSTITUTE(ADDRESS(1,ROW()-2,4),"1","")&amp;"16"),IF(ROW()=DATA!$H$1+4,SUM(INDIRECT("E$3:E"&amp;DATA!$H$1+3)),""))</f>
        <v/>
      </c>
      <c r="F194" t="str">
        <f ca="1">IF(ROW()&lt;DATA!$H$1+4,INDIRECT("SKUPINY!"&amp;SUBSTITUTE(ADDRESS(1,ROW()-2,4),"1","")&amp;"21"),IF(ROW()=DATA!$H$1+4,SUM(INDIRECT("F$3:F"&amp;DATA!$H$1+3)),""))</f>
        <v/>
      </c>
      <c r="G194" t="str">
        <f ca="1">IF(ROW()&lt;DATA!$H$1+4,INDIRECT("SKUPINY!"&amp;SUBSTITUTE(ADDRESS(1,ROW()-2,4),"1","")&amp;"24"),IF(ROW()=DATA!$H$1+4,SUM(INDIRECT("G$3:G"&amp;DATA!$H$1+3)),""))</f>
        <v/>
      </c>
      <c r="H194" t="str">
        <f ca="1">IF(ROW()&lt;DATA!$H$1+4,INDIRECT("SKUPINY!"&amp;SUBSTITUTE(ADDRESS(1,ROW()-2,4),"1","")&amp;"43"),IF(ROW()=DATA!$H$1+4,SUM(INDIRECT("H$3:H"&amp;DATA!$H$1+3)),""))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IF(ROW()&lt;DATA!$H$1+4,INDIRECT("SKUPINY!"&amp;SUBSTITUTE(ADDRESS(1,ROW()-2,4),"1","")&amp;"3"),IF(ROW()=DATA!$H$1+4,SUM(INDIRECT("C$3:C"&amp;DATA!$H$1+3)),""))</f>
        <v/>
      </c>
      <c r="D195" t="str">
        <f ca="1">IF(ROW()&lt;DATA!$H$1+4,INDIRECT("SKUPINY!"&amp;SUBSTITUTE(ADDRESS(1,ROW()-2,4),"1","")&amp;"7"),IF(ROW()=DATA!$H$1+4,SUM(INDIRECT("D$3:D"&amp;DATA!$H$1+3)),""))</f>
        <v/>
      </c>
      <c r="E195" t="str">
        <f ca="1">IF(ROW()&lt;DATA!$H$1+4,INDIRECT("SKUPINY!"&amp;SUBSTITUTE(ADDRESS(1,ROW()-2,4),"1","")&amp;"16"),IF(ROW()=DATA!$H$1+4,SUM(INDIRECT("E$3:E"&amp;DATA!$H$1+3)),""))</f>
        <v/>
      </c>
      <c r="F195" t="str">
        <f ca="1">IF(ROW()&lt;DATA!$H$1+4,INDIRECT("SKUPINY!"&amp;SUBSTITUTE(ADDRESS(1,ROW()-2,4),"1","")&amp;"21"),IF(ROW()=DATA!$H$1+4,SUM(INDIRECT("F$3:F"&amp;DATA!$H$1+3)),""))</f>
        <v/>
      </c>
      <c r="G195" t="str">
        <f ca="1">IF(ROW()&lt;DATA!$H$1+4,INDIRECT("SKUPINY!"&amp;SUBSTITUTE(ADDRESS(1,ROW()-2,4),"1","")&amp;"24"),IF(ROW()=DATA!$H$1+4,SUM(INDIRECT("G$3:G"&amp;DATA!$H$1+3)),""))</f>
        <v/>
      </c>
      <c r="H195" t="str">
        <f ca="1">IF(ROW()&lt;DATA!$H$1+4,INDIRECT("SKUPINY!"&amp;SUBSTITUTE(ADDRESS(1,ROW()-2,4),"1","")&amp;"43"),IF(ROW()=DATA!$H$1+4,SUM(INDIRECT("H$3:H"&amp;DATA!$H$1+3)),""))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IF(ROW()&lt;DATA!$H$1+4,INDIRECT("SKUPINY!"&amp;SUBSTITUTE(ADDRESS(1,ROW()-2,4),"1","")&amp;"3"),IF(ROW()=DATA!$H$1+4,SUM(INDIRECT("C$3:C"&amp;DATA!$H$1+3)),""))</f>
        <v/>
      </c>
      <c r="D196" t="str">
        <f ca="1">IF(ROW()&lt;DATA!$H$1+4,INDIRECT("SKUPINY!"&amp;SUBSTITUTE(ADDRESS(1,ROW()-2,4),"1","")&amp;"7"),IF(ROW()=DATA!$H$1+4,SUM(INDIRECT("D$3:D"&amp;DATA!$H$1+3)),""))</f>
        <v/>
      </c>
      <c r="E196" t="str">
        <f ca="1">IF(ROW()&lt;DATA!$H$1+4,INDIRECT("SKUPINY!"&amp;SUBSTITUTE(ADDRESS(1,ROW()-2,4),"1","")&amp;"16"),IF(ROW()=DATA!$H$1+4,SUM(INDIRECT("E$3:E"&amp;DATA!$H$1+3)),""))</f>
        <v/>
      </c>
      <c r="F196" t="str">
        <f ca="1">IF(ROW()&lt;DATA!$H$1+4,INDIRECT("SKUPINY!"&amp;SUBSTITUTE(ADDRESS(1,ROW()-2,4),"1","")&amp;"21"),IF(ROW()=DATA!$H$1+4,SUM(INDIRECT("F$3:F"&amp;DATA!$H$1+3)),""))</f>
        <v/>
      </c>
      <c r="G196" t="str">
        <f ca="1">IF(ROW()&lt;DATA!$H$1+4,INDIRECT("SKUPINY!"&amp;SUBSTITUTE(ADDRESS(1,ROW()-2,4),"1","")&amp;"24"),IF(ROW()=DATA!$H$1+4,SUM(INDIRECT("G$3:G"&amp;DATA!$H$1+3)),""))</f>
        <v/>
      </c>
      <c r="H196" t="str">
        <f ca="1">IF(ROW()&lt;DATA!$H$1+4,INDIRECT("SKUPINY!"&amp;SUBSTITUTE(ADDRESS(1,ROW()-2,4),"1","")&amp;"43"),IF(ROW()=DATA!$H$1+4,SUM(INDIRECT("H$3:H"&amp;DATA!$H$1+3)),""))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IF(ROW()&lt;DATA!$H$1+4,INDIRECT("SKUPINY!"&amp;SUBSTITUTE(ADDRESS(1,ROW()-2,4),"1","")&amp;"3"),IF(ROW()=DATA!$H$1+4,SUM(INDIRECT("C$3:C"&amp;DATA!$H$1+3)),""))</f>
        <v/>
      </c>
      <c r="D197" t="str">
        <f ca="1">IF(ROW()&lt;DATA!$H$1+4,INDIRECT("SKUPINY!"&amp;SUBSTITUTE(ADDRESS(1,ROW()-2,4),"1","")&amp;"7"),IF(ROW()=DATA!$H$1+4,SUM(INDIRECT("D$3:D"&amp;DATA!$H$1+3)),""))</f>
        <v/>
      </c>
      <c r="E197" t="str">
        <f ca="1">IF(ROW()&lt;DATA!$H$1+4,INDIRECT("SKUPINY!"&amp;SUBSTITUTE(ADDRESS(1,ROW()-2,4),"1","")&amp;"16"),IF(ROW()=DATA!$H$1+4,SUM(INDIRECT("E$3:E"&amp;DATA!$H$1+3)),""))</f>
        <v/>
      </c>
      <c r="F197" t="str">
        <f ca="1">IF(ROW()&lt;DATA!$H$1+4,INDIRECT("SKUPINY!"&amp;SUBSTITUTE(ADDRESS(1,ROW()-2,4),"1","")&amp;"21"),IF(ROW()=DATA!$H$1+4,SUM(INDIRECT("F$3:F"&amp;DATA!$H$1+3)),""))</f>
        <v/>
      </c>
      <c r="G197" t="str">
        <f ca="1">IF(ROW()&lt;DATA!$H$1+4,INDIRECT("SKUPINY!"&amp;SUBSTITUTE(ADDRESS(1,ROW()-2,4),"1","")&amp;"24"),IF(ROW()=DATA!$H$1+4,SUM(INDIRECT("G$3:G"&amp;DATA!$H$1+3)),""))</f>
        <v/>
      </c>
      <c r="H197" t="str">
        <f ca="1">IF(ROW()&lt;DATA!$H$1+4,INDIRECT("SKUPINY!"&amp;SUBSTITUTE(ADDRESS(1,ROW()-2,4),"1","")&amp;"43"),IF(ROW()=DATA!$H$1+4,SUM(INDIRECT("H$3:H"&amp;DATA!$H$1+3)),""))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IF(ROW()&lt;DATA!$H$1+4,INDIRECT("SKUPINY!"&amp;SUBSTITUTE(ADDRESS(1,ROW()-2,4),"1","")&amp;"3"),IF(ROW()=DATA!$H$1+4,SUM(INDIRECT("C$3:C"&amp;DATA!$H$1+3)),""))</f>
        <v/>
      </c>
      <c r="D198" t="str">
        <f ca="1">IF(ROW()&lt;DATA!$H$1+4,INDIRECT("SKUPINY!"&amp;SUBSTITUTE(ADDRESS(1,ROW()-2,4),"1","")&amp;"7"),IF(ROW()=DATA!$H$1+4,SUM(INDIRECT("D$3:D"&amp;DATA!$H$1+3)),""))</f>
        <v/>
      </c>
      <c r="E198" t="str">
        <f ca="1">IF(ROW()&lt;DATA!$H$1+4,INDIRECT("SKUPINY!"&amp;SUBSTITUTE(ADDRESS(1,ROW()-2,4),"1","")&amp;"16"),IF(ROW()=DATA!$H$1+4,SUM(INDIRECT("E$3:E"&amp;DATA!$H$1+3)),""))</f>
        <v/>
      </c>
      <c r="F198" t="str">
        <f ca="1">IF(ROW()&lt;DATA!$H$1+4,INDIRECT("SKUPINY!"&amp;SUBSTITUTE(ADDRESS(1,ROW()-2,4),"1","")&amp;"21"),IF(ROW()=DATA!$H$1+4,SUM(INDIRECT("F$3:F"&amp;DATA!$H$1+3)),""))</f>
        <v/>
      </c>
      <c r="G198" t="str">
        <f ca="1">IF(ROW()&lt;DATA!$H$1+4,INDIRECT("SKUPINY!"&amp;SUBSTITUTE(ADDRESS(1,ROW()-2,4),"1","")&amp;"24"),IF(ROW()=DATA!$H$1+4,SUM(INDIRECT("G$3:G"&amp;DATA!$H$1+3)),""))</f>
        <v/>
      </c>
      <c r="H198" t="str">
        <f ca="1">IF(ROW()&lt;DATA!$H$1+4,INDIRECT("SKUPINY!"&amp;SUBSTITUTE(ADDRESS(1,ROW()-2,4),"1","")&amp;"43"),IF(ROW()=DATA!$H$1+4,SUM(INDIRECT("H$3:H"&amp;DATA!$H$1+3)),""))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IF(ROW()&lt;DATA!$H$1+4,INDIRECT("SKUPINY!"&amp;SUBSTITUTE(ADDRESS(1,ROW()-2,4),"1","")&amp;"3"),IF(ROW()=DATA!$H$1+4,SUM(INDIRECT("C$3:C"&amp;DATA!$H$1+3)),""))</f>
        <v/>
      </c>
      <c r="D199" t="str">
        <f ca="1">IF(ROW()&lt;DATA!$H$1+4,INDIRECT("SKUPINY!"&amp;SUBSTITUTE(ADDRESS(1,ROW()-2,4),"1","")&amp;"7"),IF(ROW()=DATA!$H$1+4,SUM(INDIRECT("D$3:D"&amp;DATA!$H$1+3)),""))</f>
        <v/>
      </c>
      <c r="E199" t="str">
        <f ca="1">IF(ROW()&lt;DATA!$H$1+4,INDIRECT("SKUPINY!"&amp;SUBSTITUTE(ADDRESS(1,ROW()-2,4),"1","")&amp;"16"),IF(ROW()=DATA!$H$1+4,SUM(INDIRECT("E$3:E"&amp;DATA!$H$1+3)),""))</f>
        <v/>
      </c>
      <c r="F199" t="str">
        <f ca="1">IF(ROW()&lt;DATA!$H$1+4,INDIRECT("SKUPINY!"&amp;SUBSTITUTE(ADDRESS(1,ROW()-2,4),"1","")&amp;"21"),IF(ROW()=DATA!$H$1+4,SUM(INDIRECT("F$3:F"&amp;DATA!$H$1+3)),""))</f>
        <v/>
      </c>
      <c r="G199" t="str">
        <f ca="1">IF(ROW()&lt;DATA!$H$1+4,INDIRECT("SKUPINY!"&amp;SUBSTITUTE(ADDRESS(1,ROW()-2,4),"1","")&amp;"24"),IF(ROW()=DATA!$H$1+4,SUM(INDIRECT("G$3:G"&amp;DATA!$H$1+3)),""))</f>
        <v/>
      </c>
      <c r="H199" t="str">
        <f ca="1">IF(ROW()&lt;DATA!$H$1+4,INDIRECT("SKUPINY!"&amp;SUBSTITUTE(ADDRESS(1,ROW()-2,4),"1","")&amp;"43"),IF(ROW()=DATA!$H$1+4,SUM(INDIRECT("H$3:H"&amp;DATA!$H$1+3)),""))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IF(ROW()&lt;DATA!$H$1+4,INDIRECT("SKUPINY!"&amp;SUBSTITUTE(ADDRESS(1,ROW()-2,4),"1","")&amp;"3"),IF(ROW()=DATA!$H$1+4,SUM(INDIRECT("C$3:C"&amp;DATA!$H$1+3)),""))</f>
        <v/>
      </c>
      <c r="D200" t="str">
        <f ca="1">IF(ROW()&lt;DATA!$H$1+4,INDIRECT("SKUPINY!"&amp;SUBSTITUTE(ADDRESS(1,ROW()-2,4),"1","")&amp;"7"),IF(ROW()=DATA!$H$1+4,SUM(INDIRECT("D$3:D"&amp;DATA!$H$1+3)),""))</f>
        <v/>
      </c>
      <c r="E200" t="str">
        <f ca="1">IF(ROW()&lt;DATA!$H$1+4,INDIRECT("SKUPINY!"&amp;SUBSTITUTE(ADDRESS(1,ROW()-2,4),"1","")&amp;"16"),IF(ROW()=DATA!$H$1+4,SUM(INDIRECT("E$3:E"&amp;DATA!$H$1+3)),""))</f>
        <v/>
      </c>
      <c r="F200" t="str">
        <f ca="1">IF(ROW()&lt;DATA!$H$1+4,INDIRECT("SKUPINY!"&amp;SUBSTITUTE(ADDRESS(1,ROW()-2,4),"1","")&amp;"21"),IF(ROW()=DATA!$H$1+4,SUM(INDIRECT("F$3:F"&amp;DATA!$H$1+3)),""))</f>
        <v/>
      </c>
      <c r="G200" t="str">
        <f ca="1">IF(ROW()&lt;DATA!$H$1+4,INDIRECT("SKUPINY!"&amp;SUBSTITUTE(ADDRESS(1,ROW()-2,4),"1","")&amp;"24"),IF(ROW()=DATA!$H$1+4,SUM(INDIRECT("G$3:G"&amp;DATA!$H$1+3)),""))</f>
        <v/>
      </c>
      <c r="H200" t="str">
        <f ca="1">IF(ROW()&lt;DATA!$H$1+4,INDIRECT("SKUPINY!"&amp;SUBSTITUTE(ADDRESS(1,ROW()-2,4),"1","")&amp;"43"),IF(ROW()=DATA!$H$1+4,SUM(INDIRECT("H$3:H"&amp;DATA!$H$1+3)),""))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IF(ROW()&lt;DATA!$H$1+4,INDIRECT("SKUPINY!"&amp;SUBSTITUTE(ADDRESS(1,ROW()-2,4),"1","")&amp;"43"),IF(ROW()=DATA!$H$1+4,SUM(INDIRECT("H$3:H"&amp;DATA!$H$1+3)),""))</f>
        <v/>
      </c>
    </row>
  </sheetData>
  <sheetCalcPr fullCalcOnLoad="1"/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workbookViewId="0">
      <selection activeCell="W1" sqref="W1"/>
    </sheetView>
  </sheetViews>
  <sheetFormatPr defaultRowHeight="15" x14ac:dyDescent="0.25"/>
  <cols>
    <col min="1" max="1" width="10.5703125" style="22" customWidth="1"/>
    <col min="2" max="2" width="12.5703125" customWidth="1"/>
    <col min="3" max="3" width="16.28515625" customWidth="1"/>
    <col min="4" max="4" width="16.140625" customWidth="1"/>
    <col min="5" max="5" width="16" customWidth="1"/>
    <col min="6" max="6" width="13.5703125" customWidth="1"/>
    <col min="7" max="7" width="16.28515625" customWidth="1"/>
    <col min="8" max="8" width="16.85546875" customWidth="1"/>
    <col min="9" max="9" width="13.140625" customWidth="1"/>
    <col min="10" max="10" width="14.42578125" customWidth="1"/>
    <col min="11" max="11" width="13.5703125" customWidth="1"/>
  </cols>
  <sheetData>
    <row r="1" spans="1:11" ht="27" thickBot="1" x14ac:dyDescent="0.45">
      <c r="A1" s="57" t="s">
        <v>209</v>
      </c>
      <c r="B1" s="58"/>
      <c r="C1" s="58"/>
      <c r="D1" s="58"/>
      <c r="E1" s="58"/>
      <c r="F1" s="58"/>
      <c r="G1" s="58"/>
      <c r="H1" s="58"/>
      <c r="I1" s="58"/>
      <c r="J1" s="62">
        <f ca="1">DATA!$F$1</f>
        <v>45245</v>
      </c>
      <c r="K1" s="57"/>
    </row>
    <row r="2" spans="1:11" ht="15.75" customHeight="1" x14ac:dyDescent="0.25">
      <c r="A2" s="61" t="s">
        <v>146</v>
      </c>
      <c r="B2" s="54" t="s">
        <v>168</v>
      </c>
      <c r="C2" s="55" t="s">
        <v>179</v>
      </c>
      <c r="D2" s="55"/>
      <c r="E2" s="55"/>
      <c r="F2" s="56"/>
    </row>
    <row r="3" spans="1:11" ht="15.75" x14ac:dyDescent="0.25">
      <c r="A3" s="61"/>
      <c r="B3" s="54"/>
      <c r="C3" s="1" t="s">
        <v>41</v>
      </c>
      <c r="D3" s="2" t="s">
        <v>42</v>
      </c>
      <c r="E3" s="3" t="s">
        <v>9</v>
      </c>
      <c r="F3" s="19" t="s">
        <v>10</v>
      </c>
      <c r="G3" s="20" t="s">
        <v>11</v>
      </c>
      <c r="H3" s="21" t="s">
        <v>142</v>
      </c>
      <c r="I3" s="18" t="s">
        <v>138</v>
      </c>
      <c r="J3" s="18" t="s">
        <v>140</v>
      </c>
      <c r="K3" s="18" t="s">
        <v>153</v>
      </c>
    </row>
    <row r="4" spans="1:11" x14ac:dyDescent="0.25">
      <c r="A4" s="33" t="s">
        <v>0</v>
      </c>
      <c r="B4" s="34" t="s">
        <v>149</v>
      </c>
      <c r="C4" s="35">
        <f ca="1">IF(ROW()&lt;DATA!$H$1+4,INDIRECT("SKUPINY_PODIELY!"&amp;SUBSTITUTE(ADDRESS(1,ROW()-2,4),"1","")&amp;"3"),IF(ROW()=DATA!$H$1+4,SUM(INDIRECT("C$3:C"&amp;DATA!$H$1+3)),""))</f>
        <v>135.19101000000001</v>
      </c>
      <c r="D4" s="35">
        <f ca="1">IF(ROW()&lt;DATA!$H$1+4,INDIRECT("SKUPINY_PODIELY!"&amp;SUBSTITUTE(ADDRESS(1,ROW()-2,4),"1","")&amp;"7"),IF(ROW()=DATA!$H$1+4,SUM(INDIRECT("D$3:D"&amp;DATA!$H$1+3)),""))</f>
        <v>293.67251999999996</v>
      </c>
      <c r="E4" s="35">
        <f ca="1">IF(ROW()&lt;DATA!$H$1+4,INDIRECT("SKUPINY_PODIELY!"&amp;SUBSTITUTE(ADDRESS(1,ROW()-2,4),"1","")&amp;"16"),IF(ROW()=DATA!$H$1+4,SUM(INDIRECT("E$3:E"&amp;DATA!$H$1+3)),""))</f>
        <v>567.68680000000006</v>
      </c>
      <c r="F4" s="35">
        <f ca="1">IF(ROW()&lt;DATA!$H$1+4,INDIRECT("SKUPINY_PODIELY!"&amp;SUBSTITUTE(ADDRESS(1,ROW()-2,4),"1","")&amp;"21"),IF(ROW()=DATA!$H$1+4,SUM(INDIRECT("F$3:F"&amp;DATA!$H$1+3)),""))</f>
        <v>494.27699999999999</v>
      </c>
      <c r="G4" s="35">
        <f ca="1">IF(ROW()&lt;DATA!$H$1+4,INDIRECT("SKUPINY_PODIELY!"&amp;SUBSTITUTE(ADDRESS(1,ROW()-2,4),"1","")&amp;"24"),IF(ROW()=DATA!$H$1+4,SUM(INDIRECT("G$3:G"&amp;DATA!$H$1+3)),""))</f>
        <v>3936.41381</v>
      </c>
      <c r="H4" s="35">
        <f ca="1">IF(ROW()&lt;DATA!$H$1+4,INDIRECT("SKUPINY_PODIELY!"&amp;SUBSTITUTE(ADDRESS(1,ROW()-2,4),"1","")&amp;"43"),IF(ROW()=DATA!$H$1+4,SUM(INDIRECT("H$3:H"&amp;DATA!$H$1+3)),""))</f>
        <v>0</v>
      </c>
      <c r="I4" s="36">
        <f ca="1">IF(ROW()&lt;DATA!$H$1+5,SUM($C4:$F4),"")</f>
        <v>1490.8273300000001</v>
      </c>
      <c r="J4" s="36">
        <f ca="1">IF(ROW()&lt;DATA!$H$1+5,SUM($C4:$G4),"")</f>
        <v>5427.2411400000001</v>
      </c>
      <c r="K4" s="36">
        <f ca="1">IF(ROW()&lt;DATA!$H$1+5,SUM($C4:$H4),"")</f>
        <v>5427.2411400000001</v>
      </c>
    </row>
    <row r="5" spans="1:11" x14ac:dyDescent="0.25">
      <c r="A5" s="33" t="s">
        <v>1</v>
      </c>
      <c r="B5" s="34" t="s">
        <v>166</v>
      </c>
      <c r="C5" s="35">
        <f ca="1">IF(ROW()&lt;DATA!$H$1+4,INDIRECT("SKUPINY_PODIELY!"&amp;SUBSTITUTE(ADDRESS(1,ROW()-2,4),"1","")&amp;"3"),IF(ROW()=DATA!$H$1+4,SUM(INDIRECT("C$3:C"&amp;DATA!$H$1+3)),""))</f>
        <v>51.920589999999997</v>
      </c>
      <c r="D5" s="35">
        <f ca="1">IF(ROW()&lt;DATA!$H$1+4,INDIRECT("SKUPINY_PODIELY!"&amp;SUBSTITUTE(ADDRESS(1,ROW()-2,4),"1","")&amp;"7"),IF(ROW()=DATA!$H$1+4,SUM(INDIRECT("D$3:D"&amp;DATA!$H$1+3)),""))</f>
        <v>78.938680000000005</v>
      </c>
      <c r="E5" s="35">
        <f ca="1">IF(ROW()&lt;DATA!$H$1+4,INDIRECT("SKUPINY_PODIELY!"&amp;SUBSTITUTE(ADDRESS(1,ROW()-2,4),"1","")&amp;"16"),IF(ROW()=DATA!$H$1+4,SUM(INDIRECT("E$3:E"&amp;DATA!$H$1+3)),""))</f>
        <v>216.09372999999999</v>
      </c>
      <c r="F5" s="35">
        <f ca="1">IF(ROW()&lt;DATA!$H$1+4,INDIRECT("SKUPINY_PODIELY!"&amp;SUBSTITUTE(ADDRESS(1,ROW()-2,4),"1","")&amp;"21"),IF(ROW()=DATA!$H$1+4,SUM(INDIRECT("F$3:F"&amp;DATA!$H$1+3)),""))</f>
        <v>91.472750000000005</v>
      </c>
      <c r="G5" s="35">
        <f ca="1">IF(ROW()&lt;DATA!$H$1+4,INDIRECT("SKUPINY_PODIELY!"&amp;SUBSTITUTE(ADDRESS(1,ROW()-2,4),"1","")&amp;"24"),IF(ROW()=DATA!$H$1+4,SUM(INDIRECT("G$3:G"&amp;DATA!$H$1+3)),""))</f>
        <v>1101.9394399999999</v>
      </c>
      <c r="H5" s="35">
        <f ca="1">IF(ROW()&lt;DATA!$H$1+4,INDIRECT("SKUPINY_PODIELY!"&amp;SUBSTITUTE(ADDRESS(1,ROW()-2,4),"1","")&amp;"43"),IF(ROW()=DATA!$H$1+4,SUM(INDIRECT("H$3:H"&amp;DATA!$H$1+3)),""))</f>
        <v>0</v>
      </c>
      <c r="I5" s="36">
        <f ca="1">IF(ROW()&lt;DATA!$H$1+5,SUM($C5:$F5),"")</f>
        <v>438.42574999999999</v>
      </c>
      <c r="J5" s="36">
        <f ca="1">IF(ROW()&lt;DATA!$H$1+5,SUM($C5:$G5),"")</f>
        <v>1540.36519</v>
      </c>
      <c r="K5" s="36">
        <f ca="1">IF(ROW()&lt;DATA!$H$1+5,SUM($C5:$H5),"")</f>
        <v>1540.36519</v>
      </c>
    </row>
    <row r="6" spans="1:11" x14ac:dyDescent="0.25">
      <c r="A6" s="33" t="s">
        <v>2</v>
      </c>
      <c r="B6" s="34" t="s">
        <v>143</v>
      </c>
      <c r="C6" s="35">
        <f ca="1">IF(ROW()&lt;DATA!$H$1+4,INDIRECT("SKUPINY_PODIELY!"&amp;SUBSTITUTE(ADDRESS(1,ROW()-2,4),"1","")&amp;"3"),IF(ROW()=DATA!$H$1+4,SUM(INDIRECT("C$3:C"&amp;DATA!$H$1+3)),""))</f>
        <v>99.570819999999998</v>
      </c>
      <c r="D6" s="35">
        <f ca="1">IF(ROW()&lt;DATA!$H$1+4,INDIRECT("SKUPINY_PODIELY!"&amp;SUBSTITUTE(ADDRESS(1,ROW()-2,4),"1","")&amp;"7"),IF(ROW()=DATA!$H$1+4,SUM(INDIRECT("D$3:D"&amp;DATA!$H$1+3)),""))</f>
        <v>179.065</v>
      </c>
      <c r="E6" s="35">
        <f ca="1">IF(ROW()&lt;DATA!$H$1+4,INDIRECT("SKUPINY_PODIELY!"&amp;SUBSTITUTE(ADDRESS(1,ROW()-2,4),"1","")&amp;"16"),IF(ROW()=DATA!$H$1+4,SUM(INDIRECT("E$3:E"&amp;DATA!$H$1+3)),""))</f>
        <v>63.252030000000005</v>
      </c>
      <c r="F6" s="35">
        <f ca="1">IF(ROW()&lt;DATA!$H$1+4,INDIRECT("SKUPINY_PODIELY!"&amp;SUBSTITUTE(ADDRESS(1,ROW()-2,4),"1","")&amp;"21"),IF(ROW()=DATA!$H$1+4,SUM(INDIRECT("F$3:F"&amp;DATA!$H$1+3)),""))</f>
        <v>142.94526999999999</v>
      </c>
      <c r="G6" s="35">
        <f ca="1">IF(ROW()&lt;DATA!$H$1+4,INDIRECT("SKUPINY_PODIELY!"&amp;SUBSTITUTE(ADDRESS(1,ROW()-2,4),"1","")&amp;"24"),IF(ROW()=DATA!$H$1+4,SUM(INDIRECT("G$3:G"&amp;DATA!$H$1+3)),""))</f>
        <v>1516.0566699999999</v>
      </c>
      <c r="H6" s="35">
        <f ca="1">IF(ROW()&lt;DATA!$H$1+4,INDIRECT("SKUPINY_PODIELY!"&amp;SUBSTITUTE(ADDRESS(1,ROW()-2,4),"1","")&amp;"43"),IF(ROW()=DATA!$H$1+4,SUM(INDIRECT("H$3:H"&amp;DATA!$H$1+3)),""))</f>
        <v>0</v>
      </c>
      <c r="I6" s="36">
        <f ca="1">IF(ROW()&lt;DATA!$H$1+5,SUM($C6:$F6),"")</f>
        <v>484.83311999999995</v>
      </c>
      <c r="J6" s="36">
        <f ca="1">IF(ROW()&lt;DATA!$H$1+5,SUM($C6:$G6),"")</f>
        <v>2000.8897899999999</v>
      </c>
      <c r="K6" s="36">
        <f ca="1">IF(ROW()&lt;DATA!$H$1+5,SUM($C6:$H6),"")</f>
        <v>2000.8897899999999</v>
      </c>
    </row>
    <row r="7" spans="1:11" x14ac:dyDescent="0.25">
      <c r="A7" s="33" t="s">
        <v>3</v>
      </c>
      <c r="B7" s="34" t="s">
        <v>163</v>
      </c>
      <c r="C7" s="35">
        <f ca="1">IF(ROW()&lt;DATA!$H$1+4,INDIRECT("SKUPINY_PODIELY!"&amp;SUBSTITUTE(ADDRESS(1,ROW()-2,4),"1","")&amp;"3"),IF(ROW()=DATA!$H$1+4,SUM(INDIRECT("C$3:C"&amp;DATA!$H$1+3)),""))</f>
        <v>12.85</v>
      </c>
      <c r="D7" s="35">
        <f ca="1">IF(ROW()&lt;DATA!$H$1+4,INDIRECT("SKUPINY_PODIELY!"&amp;SUBSTITUTE(ADDRESS(1,ROW()-2,4),"1","")&amp;"7"),IF(ROW()=DATA!$H$1+4,SUM(INDIRECT("D$3:D"&amp;DATA!$H$1+3)),""))</f>
        <v>83.401669999999996</v>
      </c>
      <c r="E7" s="35">
        <f ca="1">IF(ROW()&lt;DATA!$H$1+4,INDIRECT("SKUPINY_PODIELY!"&amp;SUBSTITUTE(ADDRESS(1,ROW()-2,4),"1","")&amp;"16"),IF(ROW()=DATA!$H$1+4,SUM(INDIRECT("E$3:E"&amp;DATA!$H$1+3)),""))</f>
        <v>32.322789999999998</v>
      </c>
      <c r="F7" s="35">
        <f ca="1">IF(ROW()&lt;DATA!$H$1+4,INDIRECT("SKUPINY_PODIELY!"&amp;SUBSTITUTE(ADDRESS(1,ROW()-2,4),"1","")&amp;"21"),IF(ROW()=DATA!$H$1+4,SUM(INDIRECT("F$3:F"&amp;DATA!$H$1+3)),""))</f>
        <v>89.755459999999999</v>
      </c>
      <c r="G7" s="35">
        <f ca="1">IF(ROW()&lt;DATA!$H$1+4,INDIRECT("SKUPINY_PODIELY!"&amp;SUBSTITUTE(ADDRESS(1,ROW()-2,4),"1","")&amp;"24"),IF(ROW()=DATA!$H$1+4,SUM(INDIRECT("G$3:G"&amp;DATA!$H$1+3)),""))</f>
        <v>815.45167000000015</v>
      </c>
      <c r="H7" s="35">
        <f ca="1">IF(ROW()&lt;DATA!$H$1+4,INDIRECT("SKUPINY_PODIELY!"&amp;SUBSTITUTE(ADDRESS(1,ROW()-2,4),"1","")&amp;"43"),IF(ROW()=DATA!$H$1+4,SUM(INDIRECT("H$3:H"&amp;DATA!$H$1+3)),""))</f>
        <v>0</v>
      </c>
      <c r="I7" s="36">
        <f ca="1">IF(ROW()&lt;DATA!$H$1+5,SUM($C7:$F7),"")</f>
        <v>218.32991999999999</v>
      </c>
      <c r="J7" s="36">
        <f ca="1">IF(ROW()&lt;DATA!$H$1+5,SUM($C7:$G7),"")</f>
        <v>1033.7815900000001</v>
      </c>
      <c r="K7" s="36">
        <f ca="1">IF(ROW()&lt;DATA!$H$1+5,SUM($C7:$H7),"")</f>
        <v>1033.7815900000001</v>
      </c>
    </row>
    <row r="8" spans="1:11" x14ac:dyDescent="0.25">
      <c r="A8" s="33" t="s">
        <v>4</v>
      </c>
      <c r="B8" s="34" t="s">
        <v>152</v>
      </c>
      <c r="C8" s="35">
        <f ca="1">IF(ROW()&lt;DATA!$H$1+4,INDIRECT("SKUPINY_PODIELY!"&amp;SUBSTITUTE(ADDRESS(1,ROW()-2,4),"1","")&amp;"3"),IF(ROW()=DATA!$H$1+4,SUM(INDIRECT("C$3:C"&amp;DATA!$H$1+3)),""))</f>
        <v>1.6</v>
      </c>
      <c r="D8" s="35">
        <f ca="1">IF(ROW()&lt;DATA!$H$1+4,INDIRECT("SKUPINY_PODIELY!"&amp;SUBSTITUTE(ADDRESS(1,ROW()-2,4),"1","")&amp;"7"),IF(ROW()=DATA!$H$1+4,SUM(INDIRECT("D$3:D"&amp;DATA!$H$1+3)),""))</f>
        <v>45.47</v>
      </c>
      <c r="E8" s="35">
        <f ca="1">IF(ROW()&lt;DATA!$H$1+4,INDIRECT("SKUPINY_PODIELY!"&amp;SUBSTITUTE(ADDRESS(1,ROW()-2,4),"1","")&amp;"16"),IF(ROW()=DATA!$H$1+4,SUM(INDIRECT("E$3:E"&amp;DATA!$H$1+3)),""))</f>
        <v>61.71</v>
      </c>
      <c r="F8" s="35">
        <f ca="1">IF(ROW()&lt;DATA!$H$1+4,INDIRECT("SKUPINY_PODIELY!"&amp;SUBSTITUTE(ADDRESS(1,ROW()-2,4),"1","")&amp;"21"),IF(ROW()=DATA!$H$1+4,SUM(INDIRECT("F$3:F"&amp;DATA!$H$1+3)),""))</f>
        <v>19.753329999999998</v>
      </c>
      <c r="G8" s="35">
        <f ca="1">IF(ROW()&lt;DATA!$H$1+4,INDIRECT("SKUPINY_PODIELY!"&amp;SUBSTITUTE(ADDRESS(1,ROW()-2,4),"1","")&amp;"24"),IF(ROW()=DATA!$H$1+4,SUM(INDIRECT("G$3:G"&amp;DATA!$H$1+3)),""))</f>
        <v>413.41333000000003</v>
      </c>
      <c r="H8" s="35">
        <f ca="1">IF(ROW()&lt;DATA!$H$1+4,INDIRECT("SKUPINY_PODIELY!"&amp;SUBSTITUTE(ADDRESS(1,ROW()-2,4),"1","")&amp;"43"),IF(ROW()=DATA!$H$1+4,SUM(INDIRECT("H$3:H"&amp;DATA!$H$1+3)),""))</f>
        <v>0</v>
      </c>
      <c r="I8" s="36">
        <f ca="1">IF(ROW()&lt;DATA!$H$1+5,SUM($C8:$F8),"")</f>
        <v>128.53333000000001</v>
      </c>
      <c r="J8" s="36">
        <f ca="1">IF(ROW()&lt;DATA!$H$1+5,SUM($C8:$G8),"")</f>
        <v>541.94666000000007</v>
      </c>
      <c r="K8" s="36">
        <f ca="1">IF(ROW()&lt;DATA!$H$1+5,SUM($C8:$H8),"")</f>
        <v>541.94666000000007</v>
      </c>
    </row>
    <row r="9" spans="1:11" x14ac:dyDescent="0.25">
      <c r="A9" s="33" t="s">
        <v>5</v>
      </c>
      <c r="B9" s="34" t="s">
        <v>157</v>
      </c>
      <c r="C9" s="35">
        <f ca="1">IF(ROW()&lt;DATA!$H$1+4,INDIRECT("SKUPINY_PODIELY!"&amp;SUBSTITUTE(ADDRESS(1,ROW()-2,4),"1","")&amp;"3"),IF(ROW()=DATA!$H$1+4,SUM(INDIRECT("C$3:C"&amp;DATA!$H$1+3)),""))</f>
        <v>53.912019999999991</v>
      </c>
      <c r="D9" s="35">
        <f ca="1">IF(ROW()&lt;DATA!$H$1+4,INDIRECT("SKUPINY_PODIELY!"&amp;SUBSTITUTE(ADDRESS(1,ROW()-2,4),"1","")&amp;"7"),IF(ROW()=DATA!$H$1+4,SUM(INDIRECT("D$3:D"&amp;DATA!$H$1+3)),""))</f>
        <v>118.59569999999999</v>
      </c>
      <c r="E9" s="35">
        <f ca="1">IF(ROW()&lt;DATA!$H$1+4,INDIRECT("SKUPINY_PODIELY!"&amp;SUBSTITUTE(ADDRESS(1,ROW()-2,4),"1","")&amp;"16"),IF(ROW()=DATA!$H$1+4,SUM(INDIRECT("E$3:E"&amp;DATA!$H$1+3)),""))</f>
        <v>70.269670000000005</v>
      </c>
      <c r="F9" s="35">
        <f ca="1">IF(ROW()&lt;DATA!$H$1+4,INDIRECT("SKUPINY_PODIELY!"&amp;SUBSTITUTE(ADDRESS(1,ROW()-2,4),"1","")&amp;"21"),IF(ROW()=DATA!$H$1+4,SUM(INDIRECT("F$3:F"&amp;DATA!$H$1+3)),""))</f>
        <v>183.73292000000001</v>
      </c>
      <c r="G9" s="35">
        <f ca="1">IF(ROW()&lt;DATA!$H$1+4,INDIRECT("SKUPINY_PODIELY!"&amp;SUBSTITUTE(ADDRESS(1,ROW()-2,4),"1","")&amp;"24"),IF(ROW()=DATA!$H$1+4,SUM(INDIRECT("G$3:G"&amp;DATA!$H$1+3)),""))</f>
        <v>1031.3474799999999</v>
      </c>
      <c r="H9" s="35">
        <f ca="1">IF(ROW()&lt;DATA!$H$1+4,INDIRECT("SKUPINY_PODIELY!"&amp;SUBSTITUTE(ADDRESS(1,ROW()-2,4),"1","")&amp;"43"),IF(ROW()=DATA!$H$1+4,SUM(INDIRECT("H$3:H"&amp;DATA!$H$1+3)),""))</f>
        <v>0</v>
      </c>
      <c r="I9" s="36">
        <f ca="1">IF(ROW()&lt;DATA!$H$1+5,SUM($C9:$F9),"")</f>
        <v>426.51031</v>
      </c>
      <c r="J9" s="36">
        <f ca="1">IF(ROW()&lt;DATA!$H$1+5,SUM($C9:$G9),"")</f>
        <v>1457.85779</v>
      </c>
      <c r="K9" s="36">
        <f ca="1">IF(ROW()&lt;DATA!$H$1+5,SUM($C9:$H9),"")</f>
        <v>1457.85779</v>
      </c>
    </row>
    <row r="10" spans="1:11" x14ac:dyDescent="0.25">
      <c r="A10" s="33" t="s">
        <v>6</v>
      </c>
      <c r="B10" s="34" t="s">
        <v>164</v>
      </c>
      <c r="C10" s="35">
        <f ca="1">IF(ROW()&lt;DATA!$H$1+4,INDIRECT("SKUPINY_PODIELY!"&amp;SUBSTITUTE(ADDRESS(1,ROW()-2,4),"1","")&amp;"3"),IF(ROW()=DATA!$H$1+4,SUM(INDIRECT("C$3:C"&amp;DATA!$H$1+3)),""))</f>
        <v>100.17724000000001</v>
      </c>
      <c r="D10" s="35">
        <f ca="1">IF(ROW()&lt;DATA!$H$1+4,INDIRECT("SKUPINY_PODIELY!"&amp;SUBSTITUTE(ADDRESS(1,ROW()-2,4),"1","")&amp;"7"),IF(ROW()=DATA!$H$1+4,SUM(INDIRECT("D$3:D"&amp;DATA!$H$1+3)),""))</f>
        <v>144.78462999999999</v>
      </c>
      <c r="E10" s="35">
        <f ca="1">IF(ROW()&lt;DATA!$H$1+4,INDIRECT("SKUPINY_PODIELY!"&amp;SUBSTITUTE(ADDRESS(1,ROW()-2,4),"1","")&amp;"16"),IF(ROW()=DATA!$H$1+4,SUM(INDIRECT("E$3:E"&amp;DATA!$H$1+3)),""))</f>
        <v>36.186660000000003</v>
      </c>
      <c r="F10" s="35">
        <f ca="1">IF(ROW()&lt;DATA!$H$1+4,INDIRECT("SKUPINY_PODIELY!"&amp;SUBSTITUTE(ADDRESS(1,ROW()-2,4),"1","")&amp;"21"),IF(ROW()=DATA!$H$1+4,SUM(INDIRECT("F$3:F"&amp;DATA!$H$1+3)),""))</f>
        <v>100.33499999999999</v>
      </c>
      <c r="G10" s="35">
        <f ca="1">IF(ROW()&lt;DATA!$H$1+4,INDIRECT("SKUPINY_PODIELY!"&amp;SUBSTITUTE(ADDRESS(1,ROW()-2,4),"1","")&amp;"24"),IF(ROW()=DATA!$H$1+4,SUM(INDIRECT("G$3:G"&amp;DATA!$H$1+3)),""))</f>
        <v>1015.8847500000001</v>
      </c>
      <c r="H10" s="35">
        <f ca="1">IF(ROW()&lt;DATA!$H$1+4,INDIRECT("SKUPINY_PODIELY!"&amp;SUBSTITUTE(ADDRESS(1,ROW()-2,4),"1","")&amp;"43"),IF(ROW()=DATA!$H$1+4,SUM(INDIRECT("H$3:H"&amp;DATA!$H$1+3)),""))</f>
        <v>0</v>
      </c>
      <c r="I10" s="36">
        <f ca="1">IF(ROW()&lt;DATA!$H$1+5,SUM($C10:$F10),"")</f>
        <v>381.48352999999997</v>
      </c>
      <c r="J10" s="36">
        <f ca="1">IF(ROW()&lt;DATA!$H$1+5,SUM($C10:$G10),"")</f>
        <v>1397.3682800000001</v>
      </c>
      <c r="K10" s="36">
        <f ca="1">IF(ROW()&lt;DATA!$H$1+5,SUM($C10:$H10),"")</f>
        <v>1397.3682800000001</v>
      </c>
    </row>
    <row r="11" spans="1:11" x14ac:dyDescent="0.25">
      <c r="A11" s="33" t="s">
        <v>7</v>
      </c>
      <c r="B11" s="34" t="s">
        <v>148</v>
      </c>
      <c r="C11" s="35">
        <f ca="1">IF(ROW()&lt;DATA!$H$1+4,INDIRECT("SKUPINY_PODIELY!"&amp;SUBSTITUTE(ADDRESS(1,ROW()-2,4),"1","")&amp;"3"),IF(ROW()=DATA!$H$1+4,SUM(INDIRECT("C$3:C"&amp;DATA!$H$1+3)),""))</f>
        <v>60.138519999999993</v>
      </c>
      <c r="D11" s="35">
        <f ca="1">IF(ROW()&lt;DATA!$H$1+4,INDIRECT("SKUPINY_PODIELY!"&amp;SUBSTITUTE(ADDRESS(1,ROW()-2,4),"1","")&amp;"7"),IF(ROW()=DATA!$H$1+4,SUM(INDIRECT("D$3:D"&amp;DATA!$H$1+3)),""))</f>
        <v>105.99285</v>
      </c>
      <c r="E11" s="35">
        <f ca="1">IF(ROW()&lt;DATA!$H$1+4,INDIRECT("SKUPINY_PODIELY!"&amp;SUBSTITUTE(ADDRESS(1,ROW()-2,4),"1","")&amp;"16"),IF(ROW()=DATA!$H$1+4,SUM(INDIRECT("E$3:E"&amp;DATA!$H$1+3)),""))</f>
        <v>21.590530000000001</v>
      </c>
      <c r="F11" s="35">
        <f ca="1">IF(ROW()&lt;DATA!$H$1+4,INDIRECT("SKUPINY_PODIELY!"&amp;SUBSTITUTE(ADDRESS(1,ROW()-2,4),"1","")&amp;"21"),IF(ROW()=DATA!$H$1+4,SUM(INDIRECT("F$3:F"&amp;DATA!$H$1+3)),""))</f>
        <v>52.058390000000003</v>
      </c>
      <c r="G11" s="35">
        <f ca="1">IF(ROW()&lt;DATA!$H$1+4,INDIRECT("SKUPINY_PODIELY!"&amp;SUBSTITUTE(ADDRESS(1,ROW()-2,4),"1","")&amp;"24"),IF(ROW()=DATA!$H$1+4,SUM(INDIRECT("G$3:G"&amp;DATA!$H$1+3)),""))</f>
        <v>845.00701000000004</v>
      </c>
      <c r="H11" s="35">
        <f ca="1">IF(ROW()&lt;DATA!$H$1+4,INDIRECT("SKUPINY_PODIELY!"&amp;SUBSTITUTE(ADDRESS(1,ROW()-2,4),"1","")&amp;"43"),IF(ROW()=DATA!$H$1+4,SUM(INDIRECT("H$3:H"&amp;DATA!$H$1+3)),""))</f>
        <v>0</v>
      </c>
      <c r="I11" s="36">
        <f ca="1">IF(ROW()&lt;DATA!$H$1+5,SUM($C11:$F11),"")</f>
        <v>239.78029000000001</v>
      </c>
      <c r="J11" s="36">
        <f ca="1">IF(ROW()&lt;DATA!$H$1+5,SUM($C11:$G11),"")</f>
        <v>1084.7873</v>
      </c>
      <c r="K11" s="36">
        <f ca="1">IF(ROW()&lt;DATA!$H$1+5,SUM($C11:$H11),"")</f>
        <v>1084.7873</v>
      </c>
    </row>
    <row r="12" spans="1:11" x14ac:dyDescent="0.25">
      <c r="A12" s="33" t="s">
        <v>8</v>
      </c>
      <c r="B12" s="34" t="s">
        <v>178</v>
      </c>
      <c r="C12" s="35">
        <f ca="1">IF(ROW()&lt;DATA!$H$1+4,INDIRECT("SKUPINY_PODIELY!"&amp;SUBSTITUTE(ADDRESS(1,ROW()-2,4),"1","")&amp;"3"),IF(ROW()=DATA!$H$1+4,SUM(INDIRECT("C$3:C"&amp;DATA!$H$1+3)),""))</f>
        <v>43.45</v>
      </c>
      <c r="D12" s="35">
        <f ca="1">IF(ROW()&lt;DATA!$H$1+4,INDIRECT("SKUPINY_PODIELY!"&amp;SUBSTITUTE(ADDRESS(1,ROW()-2,4),"1","")&amp;"7"),IF(ROW()=DATA!$H$1+4,SUM(INDIRECT("D$3:D"&amp;DATA!$H$1+3)),""))</f>
        <v>222.52</v>
      </c>
      <c r="E12" s="35">
        <f ca="1">IF(ROW()&lt;DATA!$H$1+4,INDIRECT("SKUPINY_PODIELY!"&amp;SUBSTITUTE(ADDRESS(1,ROW()-2,4),"1","")&amp;"16"),IF(ROW()=DATA!$H$1+4,SUM(INDIRECT("E$3:E"&amp;DATA!$H$1+3)),""))</f>
        <v>368.23259000000002</v>
      </c>
      <c r="F12" s="35">
        <f ca="1">IF(ROW()&lt;DATA!$H$1+4,INDIRECT("SKUPINY_PODIELY!"&amp;SUBSTITUTE(ADDRESS(1,ROW()-2,4),"1","")&amp;"21"),IF(ROW()=DATA!$H$1+4,SUM(INDIRECT("F$3:F"&amp;DATA!$H$1+3)),""))</f>
        <v>240.67777000000001</v>
      </c>
      <c r="G12" s="35">
        <f ca="1">IF(ROW()&lt;DATA!$H$1+4,INDIRECT("SKUPINY_PODIELY!"&amp;SUBSTITUTE(ADDRESS(1,ROW()-2,4),"1","")&amp;"24"),IF(ROW()=DATA!$H$1+4,SUM(INDIRECT("G$3:G"&amp;DATA!$H$1+3)),""))</f>
        <v>1633.1566600000001</v>
      </c>
      <c r="H12" s="35">
        <f ca="1">IF(ROW()&lt;DATA!$H$1+4,INDIRECT("SKUPINY_PODIELY!"&amp;SUBSTITUTE(ADDRESS(1,ROW()-2,4),"1","")&amp;"43"),IF(ROW()=DATA!$H$1+4,SUM(INDIRECT("H$3:H"&amp;DATA!$H$1+3)),""))</f>
        <v>0</v>
      </c>
      <c r="I12" s="36">
        <f ca="1">IF(ROW()&lt;DATA!$H$1+5,SUM($C12:$F12),"")</f>
        <v>874.88036000000011</v>
      </c>
      <c r="J12" s="36">
        <f ca="1">IF(ROW()&lt;DATA!$H$1+5,SUM($C12:$G12),"")</f>
        <v>2508.0370200000002</v>
      </c>
      <c r="K12" s="36">
        <f ca="1">IF(ROW()&lt;DATA!$H$1+5,SUM($C12:$H12),"")</f>
        <v>2508.0370200000002</v>
      </c>
    </row>
    <row r="13" spans="1:11" x14ac:dyDescent="0.25">
      <c r="A13" s="33" t="s">
        <v>12</v>
      </c>
      <c r="B13" s="34" t="s">
        <v>208</v>
      </c>
      <c r="C13" s="35">
        <f ca="1">IF(ROW()&lt;DATA!$H$1+4,INDIRECT("SKUPINY_PODIELY!"&amp;SUBSTITUTE(ADDRESS(1,ROW()-2,4),"1","")&amp;"3"),IF(ROW()=DATA!$H$1+4,SUM(INDIRECT("C$3:C"&amp;DATA!$H$1+3)),""))</f>
        <v>21.324000000000002</v>
      </c>
      <c r="D13" s="35">
        <f ca="1">IF(ROW()&lt;DATA!$H$1+4,INDIRECT("SKUPINY_PODIELY!"&amp;SUBSTITUTE(ADDRESS(1,ROW()-2,4),"1","")&amp;"7"),IF(ROW()=DATA!$H$1+4,SUM(INDIRECT("D$3:D"&amp;DATA!$H$1+3)),""))</f>
        <v>79.371440000000007</v>
      </c>
      <c r="E13" s="35">
        <f ca="1">IF(ROW()&lt;DATA!$H$1+4,INDIRECT("SKUPINY_PODIELY!"&amp;SUBSTITUTE(ADDRESS(1,ROW()-2,4),"1","")&amp;"16"),IF(ROW()=DATA!$H$1+4,SUM(INDIRECT("E$3:E"&amp;DATA!$H$1+3)),""))</f>
        <v>218.36499999999998</v>
      </c>
      <c r="F13" s="35">
        <f ca="1">IF(ROW()&lt;DATA!$H$1+4,INDIRECT("SKUPINY_PODIELY!"&amp;SUBSTITUTE(ADDRESS(1,ROW()-2,4),"1","")&amp;"21"),IF(ROW()=DATA!$H$1+4,SUM(INDIRECT("F$3:F"&amp;DATA!$H$1+3)),""))</f>
        <v>198.23666</v>
      </c>
      <c r="G13" s="35">
        <f ca="1">IF(ROW()&lt;DATA!$H$1+4,INDIRECT("SKUPINY_PODIELY!"&amp;SUBSTITUTE(ADDRESS(1,ROW()-2,4),"1","")&amp;"24"),IF(ROW()=DATA!$H$1+4,SUM(INDIRECT("G$3:G"&amp;DATA!$H$1+3)),""))</f>
        <v>1400.8178700000001</v>
      </c>
      <c r="H13" s="35">
        <f ca="1">IF(ROW()&lt;DATA!$H$1+4,INDIRECT("SKUPINY_PODIELY!"&amp;SUBSTITUTE(ADDRESS(1,ROW()-2,4),"1","")&amp;"43"),IF(ROW()=DATA!$H$1+4,SUM(INDIRECT("H$3:H"&amp;DATA!$H$1+3)),""))</f>
        <v>0</v>
      </c>
      <c r="I13" s="36">
        <f ca="1">IF(ROW()&lt;DATA!$H$1+5,SUM($C13:$F13),"")</f>
        <v>517.2971</v>
      </c>
      <c r="J13" s="36">
        <f ca="1">IF(ROW()&lt;DATA!$H$1+5,SUM($C13:$G13),"")</f>
        <v>1918.1149700000001</v>
      </c>
      <c r="K13" s="36">
        <f ca="1">IF(ROW()&lt;DATA!$H$1+5,SUM($C13:$H13),"")</f>
        <v>1918.1149700000001</v>
      </c>
    </row>
    <row r="14" spans="1:11" x14ac:dyDescent="0.25">
      <c r="A14" s="33" t="s">
        <v>13</v>
      </c>
      <c r="B14" s="34" t="s">
        <v>184</v>
      </c>
      <c r="C14" s="35">
        <f ca="1">IF(ROW()&lt;DATA!$H$1+4,INDIRECT("SKUPINY_PODIELY!"&amp;SUBSTITUTE(ADDRESS(1,ROW()-2,4),"1","")&amp;"3"),IF(ROW()=DATA!$H$1+4,SUM(INDIRECT("C$3:C"&amp;DATA!$H$1+3)),""))</f>
        <v>7.2949000000000002</v>
      </c>
      <c r="D14" s="35">
        <f ca="1">IF(ROW()&lt;DATA!$H$1+4,INDIRECT("SKUPINY_PODIELY!"&amp;SUBSTITUTE(ADDRESS(1,ROW()-2,4),"1","")&amp;"7"),IF(ROW()=DATA!$H$1+4,SUM(INDIRECT("D$3:D"&amp;DATA!$H$1+3)),""))</f>
        <v>26.69</v>
      </c>
      <c r="E14" s="35">
        <f ca="1">IF(ROW()&lt;DATA!$H$1+4,INDIRECT("SKUPINY_PODIELY!"&amp;SUBSTITUTE(ADDRESS(1,ROW()-2,4),"1","")&amp;"16"),IF(ROW()=DATA!$H$1+4,SUM(INDIRECT("E$3:E"&amp;DATA!$H$1+3)),""))</f>
        <v>31.916160000000001</v>
      </c>
      <c r="F14" s="35">
        <f ca="1">IF(ROW()&lt;DATA!$H$1+4,INDIRECT("SKUPINY_PODIELY!"&amp;SUBSTITUTE(ADDRESS(1,ROW()-2,4),"1","")&amp;"21"),IF(ROW()=DATA!$H$1+4,SUM(INDIRECT("F$3:F"&amp;DATA!$H$1+3)),""))</f>
        <v>30.60331</v>
      </c>
      <c r="G14" s="35">
        <f ca="1">IF(ROW()&lt;DATA!$H$1+4,INDIRECT("SKUPINY_PODIELY!"&amp;SUBSTITUTE(ADDRESS(1,ROW()-2,4),"1","")&amp;"24"),IF(ROW()=DATA!$H$1+4,SUM(INDIRECT("G$3:G"&amp;DATA!$H$1+3)),""))</f>
        <v>212.63475</v>
      </c>
      <c r="H14" s="35">
        <f ca="1">IF(ROW()&lt;DATA!$H$1+4,INDIRECT("SKUPINY_PODIELY!"&amp;SUBSTITUTE(ADDRESS(1,ROW()-2,4),"1","")&amp;"43"),IF(ROW()=DATA!$H$1+4,SUM(INDIRECT("H$3:H"&amp;DATA!$H$1+3)),""))</f>
        <v>0</v>
      </c>
      <c r="I14" s="36">
        <f ca="1">IF(ROW()&lt;DATA!$H$1+5,SUM($C14:$F14),"")</f>
        <v>96.504369999999994</v>
      </c>
      <c r="J14" s="36">
        <f ca="1">IF(ROW()&lt;DATA!$H$1+5,SUM($C14:$G14),"")</f>
        <v>309.13911999999999</v>
      </c>
      <c r="K14" s="36">
        <f ca="1">IF(ROW()&lt;DATA!$H$1+5,SUM($C14:$H14),"")</f>
        <v>309.13911999999999</v>
      </c>
    </row>
    <row r="15" spans="1:11" x14ac:dyDescent="0.25">
      <c r="A15" s="33" t="s">
        <v>14</v>
      </c>
      <c r="B15" s="34" t="s">
        <v>162</v>
      </c>
      <c r="C15" s="35">
        <f ca="1">IF(ROW()&lt;DATA!$H$1+4,INDIRECT("SKUPINY_PODIELY!"&amp;SUBSTITUTE(ADDRESS(1,ROW()-2,4),"1","")&amp;"3"),IF(ROW()=DATA!$H$1+4,SUM(INDIRECT("C$3:C"&amp;DATA!$H$1+3)),""))</f>
        <v>48.849999999999994</v>
      </c>
      <c r="D15" s="35">
        <f ca="1">IF(ROW()&lt;DATA!$H$1+4,INDIRECT("SKUPINY_PODIELY!"&amp;SUBSTITUTE(ADDRESS(1,ROW()-2,4),"1","")&amp;"7"),IF(ROW()=DATA!$H$1+4,SUM(INDIRECT("D$3:D"&amp;DATA!$H$1+3)),""))</f>
        <v>96.893300000000011</v>
      </c>
      <c r="E15" s="35">
        <f ca="1">IF(ROW()&lt;DATA!$H$1+4,INDIRECT("SKUPINY_PODIELY!"&amp;SUBSTITUTE(ADDRESS(1,ROW()-2,4),"1","")&amp;"16"),IF(ROW()=DATA!$H$1+4,SUM(INDIRECT("E$3:E"&amp;DATA!$H$1+3)),""))</f>
        <v>44.480000000000004</v>
      </c>
      <c r="F15" s="35">
        <f ca="1">IF(ROW()&lt;DATA!$H$1+4,INDIRECT("SKUPINY_PODIELY!"&amp;SUBSTITUTE(ADDRESS(1,ROW()-2,4),"1","")&amp;"21"),IF(ROW()=DATA!$H$1+4,SUM(INDIRECT("F$3:F"&amp;DATA!$H$1+3)),""))</f>
        <v>67.209999999999994</v>
      </c>
      <c r="G15" s="35">
        <f ca="1">IF(ROW()&lt;DATA!$H$1+4,INDIRECT("SKUPINY_PODIELY!"&amp;SUBSTITUTE(ADDRESS(1,ROW()-2,4),"1","")&amp;"24"),IF(ROW()=DATA!$H$1+4,SUM(INDIRECT("G$3:G"&amp;DATA!$H$1+3)),""))</f>
        <v>1826.6011099999998</v>
      </c>
      <c r="H15" s="35">
        <f ca="1">IF(ROW()&lt;DATA!$H$1+4,INDIRECT("SKUPINY_PODIELY!"&amp;SUBSTITUTE(ADDRESS(1,ROW()-2,4),"1","")&amp;"43"),IF(ROW()=DATA!$H$1+4,SUM(INDIRECT("H$3:H"&amp;DATA!$H$1+3)),""))</f>
        <v>0</v>
      </c>
      <c r="I15" s="36">
        <f ca="1">IF(ROW()&lt;DATA!$H$1+5,SUM($C15:$F15),"")</f>
        <v>257.43329999999997</v>
      </c>
      <c r="J15" s="36">
        <f ca="1">IF(ROW()&lt;DATA!$H$1+5,SUM($C15:$G15),"")</f>
        <v>2084.0344099999998</v>
      </c>
      <c r="K15" s="36">
        <f ca="1">IF(ROW()&lt;DATA!$H$1+5,SUM($C15:$H15),"")</f>
        <v>2084.0344099999998</v>
      </c>
    </row>
    <row r="16" spans="1:11" x14ac:dyDescent="0.25">
      <c r="A16" s="33" t="s">
        <v>15</v>
      </c>
      <c r="B16" s="34" t="s">
        <v>219</v>
      </c>
      <c r="C16" s="35">
        <f ca="1">IF(ROW()&lt;DATA!$H$1+4,INDIRECT("SKUPINY_PODIELY!"&amp;SUBSTITUTE(ADDRESS(1,ROW()-2,4),"1","")&amp;"3"),IF(ROW()=DATA!$H$1+4,SUM(INDIRECT("C$3:C"&amp;DATA!$H$1+3)),""))</f>
        <v>19.456660000000003</v>
      </c>
      <c r="D16" s="35">
        <f ca="1">IF(ROW()&lt;DATA!$H$1+4,INDIRECT("SKUPINY_PODIELY!"&amp;SUBSTITUTE(ADDRESS(1,ROW()-2,4),"1","")&amp;"7"),IF(ROW()=DATA!$H$1+4,SUM(INDIRECT("D$3:D"&amp;DATA!$H$1+3)),""))</f>
        <v>106.19432999999999</v>
      </c>
      <c r="E16" s="35">
        <f ca="1">IF(ROW()&lt;DATA!$H$1+4,INDIRECT("SKUPINY_PODIELY!"&amp;SUBSTITUTE(ADDRESS(1,ROW()-2,4),"1","")&amp;"16"),IF(ROW()=DATA!$H$1+4,SUM(INDIRECT("E$3:E"&amp;DATA!$H$1+3)),""))</f>
        <v>92.845299999999995</v>
      </c>
      <c r="F16" s="35">
        <f ca="1">IF(ROW()&lt;DATA!$H$1+4,INDIRECT("SKUPINY_PODIELY!"&amp;SUBSTITUTE(ADDRESS(1,ROW()-2,4),"1","")&amp;"21"),IF(ROW()=DATA!$H$1+4,SUM(INDIRECT("F$3:F"&amp;DATA!$H$1+3)),""))</f>
        <v>142.66367</v>
      </c>
      <c r="G16" s="35">
        <f ca="1">IF(ROW()&lt;DATA!$H$1+4,INDIRECT("SKUPINY_PODIELY!"&amp;SUBSTITUTE(ADDRESS(1,ROW()-2,4),"1","")&amp;"24"),IF(ROW()=DATA!$H$1+4,SUM(INDIRECT("G$3:G"&amp;DATA!$H$1+3)),""))</f>
        <v>937.19863999999995</v>
      </c>
      <c r="H16" s="35">
        <f ca="1">IF(ROW()&lt;DATA!$H$1+4,INDIRECT("SKUPINY_PODIELY!"&amp;SUBSTITUTE(ADDRESS(1,ROW()-2,4),"1","")&amp;"43"),IF(ROW()=DATA!$H$1+4,SUM(INDIRECT("H$3:H"&amp;DATA!$H$1+3)),""))</f>
        <v>0</v>
      </c>
      <c r="I16" s="36">
        <f ca="1">IF(ROW()&lt;DATA!$H$1+5,SUM($C16:$F16),"")</f>
        <v>361.15995999999996</v>
      </c>
      <c r="J16" s="36">
        <f ca="1">IF(ROW()&lt;DATA!$H$1+5,SUM($C16:$G16),"")</f>
        <v>1298.3586</v>
      </c>
      <c r="K16" s="36">
        <f ca="1">IF(ROW()&lt;DATA!$H$1+5,SUM($C16:$H16),"")</f>
        <v>1298.3586</v>
      </c>
    </row>
    <row r="17" spans="1:11" x14ac:dyDescent="0.25">
      <c r="A17" s="33" t="s">
        <v>16</v>
      </c>
      <c r="B17" s="34" t="s">
        <v>165</v>
      </c>
      <c r="C17" s="35">
        <f ca="1">IF(ROW()&lt;DATA!$H$1+4,INDIRECT("SKUPINY_PODIELY!"&amp;SUBSTITUTE(ADDRESS(1,ROW()-2,4),"1","")&amp;"3"),IF(ROW()=DATA!$H$1+4,SUM(INDIRECT("C$3:C"&amp;DATA!$H$1+3)),""))</f>
        <v>12.75</v>
      </c>
      <c r="D17" s="35">
        <f ca="1">IF(ROW()&lt;DATA!$H$1+4,INDIRECT("SKUPINY_PODIELY!"&amp;SUBSTITUTE(ADDRESS(1,ROW()-2,4),"1","")&amp;"7"),IF(ROW()=DATA!$H$1+4,SUM(INDIRECT("D$3:D"&amp;DATA!$H$1+3)),""))</f>
        <v>32.58</v>
      </c>
      <c r="E17" s="35">
        <f ca="1">IF(ROW()&lt;DATA!$H$1+4,INDIRECT("SKUPINY_PODIELY!"&amp;SUBSTITUTE(ADDRESS(1,ROW()-2,4),"1","")&amp;"16"),IF(ROW()=DATA!$H$1+4,SUM(INDIRECT("E$3:E"&amp;DATA!$H$1+3)),""))</f>
        <v>89.873719999999992</v>
      </c>
      <c r="F17" s="35">
        <f ca="1">IF(ROW()&lt;DATA!$H$1+4,INDIRECT("SKUPINY_PODIELY!"&amp;SUBSTITUTE(ADDRESS(1,ROW()-2,4),"1","")&amp;"21"),IF(ROW()=DATA!$H$1+4,SUM(INDIRECT("F$3:F"&amp;DATA!$H$1+3)),""))</f>
        <v>71.100899999999996</v>
      </c>
      <c r="G17" s="35">
        <f ca="1">IF(ROW()&lt;DATA!$H$1+4,INDIRECT("SKUPINY_PODIELY!"&amp;SUBSTITUTE(ADDRESS(1,ROW()-2,4),"1","")&amp;"24"),IF(ROW()=DATA!$H$1+4,SUM(INDIRECT("G$3:G"&amp;DATA!$H$1+3)),""))</f>
        <v>248.45649000000003</v>
      </c>
      <c r="H17" s="35">
        <f ca="1">IF(ROW()&lt;DATA!$H$1+4,INDIRECT("SKUPINY_PODIELY!"&amp;SUBSTITUTE(ADDRESS(1,ROW()-2,4),"1","")&amp;"43"),IF(ROW()=DATA!$H$1+4,SUM(INDIRECT("H$3:H"&amp;DATA!$H$1+3)),""))</f>
        <v>0</v>
      </c>
      <c r="I17" s="36">
        <f ca="1">IF(ROW()&lt;DATA!$H$1+5,SUM($C17:$F17),"")</f>
        <v>206.30461999999997</v>
      </c>
      <c r="J17" s="36">
        <f ca="1">IF(ROW()&lt;DATA!$H$1+5,SUM($C17:$G17),"")</f>
        <v>454.76111000000003</v>
      </c>
      <c r="K17" s="36">
        <f ca="1">IF(ROW()&lt;DATA!$H$1+5,SUM($C17:$H17),"")</f>
        <v>454.76111000000003</v>
      </c>
    </row>
    <row r="18" spans="1:11" x14ac:dyDescent="0.25">
      <c r="A18" s="33" t="s">
        <v>17</v>
      </c>
      <c r="B18" s="34" t="s">
        <v>196</v>
      </c>
      <c r="C18" s="35">
        <f ca="1">IF(ROW()&lt;DATA!$H$1+4,INDIRECT("SKUPINY_PODIELY!"&amp;SUBSTITUTE(ADDRESS(1,ROW()-2,4),"1","")&amp;"3"),IF(ROW()=DATA!$H$1+4,SUM(INDIRECT("C$3:C"&amp;DATA!$H$1+3)),""))</f>
        <v>4</v>
      </c>
      <c r="D18" s="35">
        <f ca="1">IF(ROW()&lt;DATA!$H$1+4,INDIRECT("SKUPINY_PODIELY!"&amp;SUBSTITUTE(ADDRESS(1,ROW()-2,4),"1","")&amp;"7"),IF(ROW()=DATA!$H$1+4,SUM(INDIRECT("D$3:D"&amp;DATA!$H$1+3)),""))</f>
        <v>8.75</v>
      </c>
      <c r="E18" s="35">
        <f ca="1">IF(ROW()&lt;DATA!$H$1+4,INDIRECT("SKUPINY_PODIELY!"&amp;SUBSTITUTE(ADDRESS(1,ROW()-2,4),"1","")&amp;"16"),IF(ROW()=DATA!$H$1+4,SUM(INDIRECT("E$3:E"&amp;DATA!$H$1+3)),""))</f>
        <v>0.5</v>
      </c>
      <c r="F18" s="35">
        <f ca="1">IF(ROW()&lt;DATA!$H$1+4,INDIRECT("SKUPINY_PODIELY!"&amp;SUBSTITUTE(ADDRESS(1,ROW()-2,4),"1","")&amp;"21"),IF(ROW()=DATA!$H$1+4,SUM(INDIRECT("F$3:F"&amp;DATA!$H$1+3)),""))</f>
        <v>1.5</v>
      </c>
      <c r="G18" s="35">
        <f ca="1">IF(ROW()&lt;DATA!$H$1+4,INDIRECT("SKUPINY_PODIELY!"&amp;SUBSTITUTE(ADDRESS(1,ROW()-2,4),"1","")&amp;"24"),IF(ROW()=DATA!$H$1+4,SUM(INDIRECT("G$3:G"&amp;DATA!$H$1+3)),""))</f>
        <v>80.3</v>
      </c>
      <c r="H18" s="35">
        <f ca="1">IF(ROW()&lt;DATA!$H$1+4,INDIRECT("SKUPINY_PODIELY!"&amp;SUBSTITUTE(ADDRESS(1,ROW()-2,4),"1","")&amp;"43"),IF(ROW()=DATA!$H$1+4,SUM(INDIRECT("H$3:H"&amp;DATA!$H$1+3)),""))</f>
        <v>0</v>
      </c>
      <c r="I18" s="36">
        <f ca="1">IF(ROW()&lt;DATA!$H$1+5,SUM($C18:$F18),"")</f>
        <v>14.75</v>
      </c>
      <c r="J18" s="36">
        <f ca="1">IF(ROW()&lt;DATA!$H$1+5,SUM($C18:$G18),"")</f>
        <v>95.05</v>
      </c>
      <c r="K18" s="36">
        <f ca="1">IF(ROW()&lt;DATA!$H$1+5,SUM($C18:$H18),"")</f>
        <v>95.05</v>
      </c>
    </row>
    <row r="19" spans="1:11" x14ac:dyDescent="0.25">
      <c r="A19" s="33" t="s">
        <v>18</v>
      </c>
      <c r="B19" s="34" t="s">
        <v>167</v>
      </c>
      <c r="C19" s="35">
        <f ca="1">IF(ROW()&lt;DATA!$H$1+4,INDIRECT("SKUPINY_PODIELY!"&amp;SUBSTITUTE(ADDRESS(1,ROW()-2,4),"1","")&amp;"3"),IF(ROW()=DATA!$H$1+4,SUM(INDIRECT("C$3:C"&amp;DATA!$H$1+3)),""))</f>
        <v>1.1000000000000001</v>
      </c>
      <c r="D19" s="35">
        <f ca="1">IF(ROW()&lt;DATA!$H$1+4,INDIRECT("SKUPINY_PODIELY!"&amp;SUBSTITUTE(ADDRESS(1,ROW()-2,4),"1","")&amp;"7"),IF(ROW()=DATA!$H$1+4,SUM(INDIRECT("D$3:D"&amp;DATA!$H$1+3)),""))</f>
        <v>11.008229999999999</v>
      </c>
      <c r="E19" s="35">
        <f ca="1">IF(ROW()&lt;DATA!$H$1+4,INDIRECT("SKUPINY_PODIELY!"&amp;SUBSTITUTE(ADDRESS(1,ROW()-2,4),"1","")&amp;"16"),IF(ROW()=DATA!$H$1+4,SUM(INDIRECT("E$3:E"&amp;DATA!$H$1+3)),""))</f>
        <v>2</v>
      </c>
      <c r="F19" s="35">
        <f ca="1">IF(ROW()&lt;DATA!$H$1+4,INDIRECT("SKUPINY_PODIELY!"&amp;SUBSTITUTE(ADDRESS(1,ROW()-2,4),"1","")&amp;"21"),IF(ROW()=DATA!$H$1+4,SUM(INDIRECT("F$3:F"&amp;DATA!$H$1+3)),""))</f>
        <v>0</v>
      </c>
      <c r="G19" s="35">
        <f ca="1">IF(ROW()&lt;DATA!$H$1+4,INDIRECT("SKUPINY_PODIELY!"&amp;SUBSTITUTE(ADDRESS(1,ROW()-2,4),"1","")&amp;"24"),IF(ROW()=DATA!$H$1+4,SUM(INDIRECT("G$3:G"&amp;DATA!$H$1+3)),""))</f>
        <v>56.9</v>
      </c>
      <c r="H19" s="35">
        <f ca="1">IF(ROW()&lt;DATA!$H$1+4,INDIRECT("SKUPINY_PODIELY!"&amp;SUBSTITUTE(ADDRESS(1,ROW()-2,4),"1","")&amp;"43"),IF(ROW()=DATA!$H$1+4,SUM(INDIRECT("H$3:H"&amp;DATA!$H$1+3)),""))</f>
        <v>0</v>
      </c>
      <c r="I19" s="36">
        <f ca="1">IF(ROW()&lt;DATA!$H$1+5,SUM($C19:$F19),"")</f>
        <v>14.108229999999999</v>
      </c>
      <c r="J19" s="36">
        <f ca="1">IF(ROW()&lt;DATA!$H$1+5,SUM($C19:$G19),"")</f>
        <v>71.008229999999998</v>
      </c>
      <c r="K19" s="36">
        <f ca="1">IF(ROW()&lt;DATA!$H$1+5,SUM($C19:$H19),"")</f>
        <v>71.008229999999998</v>
      </c>
    </row>
    <row r="20" spans="1:11" x14ac:dyDescent="0.25">
      <c r="A20" s="33" t="s">
        <v>19</v>
      </c>
      <c r="B20" s="34" t="s">
        <v>161</v>
      </c>
      <c r="C20" s="35">
        <f ca="1">IF(ROW()&lt;DATA!$H$1+4,INDIRECT("SKUPINY_PODIELY!"&amp;SUBSTITUTE(ADDRESS(1,ROW()-2,4),"1","")&amp;"3"),IF(ROW()=DATA!$H$1+4,SUM(INDIRECT("C$3:C"&amp;DATA!$H$1+3)),""))</f>
        <v>3.1799999999999997</v>
      </c>
      <c r="D20" s="35">
        <f ca="1">IF(ROW()&lt;DATA!$H$1+4,INDIRECT("SKUPINY_PODIELY!"&amp;SUBSTITUTE(ADDRESS(1,ROW()-2,4),"1","")&amp;"7"),IF(ROW()=DATA!$H$1+4,SUM(INDIRECT("D$3:D"&amp;DATA!$H$1+3)),""))</f>
        <v>9</v>
      </c>
      <c r="E20" s="35">
        <f ca="1">IF(ROW()&lt;DATA!$H$1+4,INDIRECT("SKUPINY_PODIELY!"&amp;SUBSTITUTE(ADDRESS(1,ROW()-2,4),"1","")&amp;"16"),IF(ROW()=DATA!$H$1+4,SUM(INDIRECT("E$3:E"&amp;DATA!$H$1+3)),""))</f>
        <v>0</v>
      </c>
      <c r="F20" s="35">
        <f ca="1">IF(ROW()&lt;DATA!$H$1+4,INDIRECT("SKUPINY_PODIELY!"&amp;SUBSTITUTE(ADDRESS(1,ROW()-2,4),"1","")&amp;"21"),IF(ROW()=DATA!$H$1+4,SUM(INDIRECT("F$3:F"&amp;DATA!$H$1+3)),""))</f>
        <v>2</v>
      </c>
      <c r="G20" s="35">
        <f ca="1">IF(ROW()&lt;DATA!$H$1+4,INDIRECT("SKUPINY_PODIELY!"&amp;SUBSTITUTE(ADDRESS(1,ROW()-2,4),"1","")&amp;"24"),IF(ROW()=DATA!$H$1+4,SUM(INDIRECT("G$3:G"&amp;DATA!$H$1+3)),""))</f>
        <v>100</v>
      </c>
      <c r="H20" s="35">
        <f ca="1">IF(ROW()&lt;DATA!$H$1+4,INDIRECT("SKUPINY_PODIELY!"&amp;SUBSTITUTE(ADDRESS(1,ROW()-2,4),"1","")&amp;"43"),IF(ROW()=DATA!$H$1+4,SUM(INDIRECT("H$3:H"&amp;DATA!$H$1+3)),""))</f>
        <v>0</v>
      </c>
      <c r="I20" s="36">
        <f ca="1">IF(ROW()&lt;DATA!$H$1+5,SUM($C20:$F20),"")</f>
        <v>14.18</v>
      </c>
      <c r="J20" s="36">
        <f ca="1">IF(ROW()&lt;DATA!$H$1+5,SUM($C20:$G20),"")</f>
        <v>114.18</v>
      </c>
      <c r="K20" s="36">
        <f ca="1">IF(ROW()&lt;DATA!$H$1+5,SUM($C20:$H20),"")</f>
        <v>114.18</v>
      </c>
    </row>
    <row r="21" spans="1:11" x14ac:dyDescent="0.25">
      <c r="A21" s="33" t="s">
        <v>20</v>
      </c>
      <c r="B21" s="34" t="s">
        <v>180</v>
      </c>
      <c r="C21" s="35">
        <f ca="1">IF(ROW()&lt;DATA!$H$1+4,INDIRECT("SKUPINY_PODIELY!"&amp;SUBSTITUTE(ADDRESS(1,ROW()-2,4),"1","")&amp;"3"),IF(ROW()=DATA!$H$1+4,SUM(INDIRECT("C$3:C"&amp;DATA!$H$1+3)),""))</f>
        <v>19.790939999999999</v>
      </c>
      <c r="D21" s="35">
        <f ca="1">IF(ROW()&lt;DATA!$H$1+4,INDIRECT("SKUPINY_PODIELY!"&amp;SUBSTITUTE(ADDRESS(1,ROW()-2,4),"1","")&amp;"7"),IF(ROW()=DATA!$H$1+4,SUM(INDIRECT("D$3:D"&amp;DATA!$H$1+3)),""))</f>
        <v>68.503340000000009</v>
      </c>
      <c r="E21" s="35">
        <f ca="1">IF(ROW()&lt;DATA!$H$1+4,INDIRECT("SKUPINY_PODIELY!"&amp;SUBSTITUTE(ADDRESS(1,ROW()-2,4),"1","")&amp;"16"),IF(ROW()=DATA!$H$1+4,SUM(INDIRECT("E$3:E"&amp;DATA!$H$1+3)),""))</f>
        <v>10.84909</v>
      </c>
      <c r="F21" s="35">
        <f ca="1">IF(ROW()&lt;DATA!$H$1+4,INDIRECT("SKUPINY_PODIELY!"&amp;SUBSTITUTE(ADDRESS(1,ROW()-2,4),"1","")&amp;"21"),IF(ROW()=DATA!$H$1+4,SUM(INDIRECT("F$3:F"&amp;DATA!$H$1+3)),""))</f>
        <v>43.369779999999999</v>
      </c>
      <c r="G21" s="35">
        <f ca="1">IF(ROW()&lt;DATA!$H$1+4,INDIRECT("SKUPINY_PODIELY!"&amp;SUBSTITUTE(ADDRESS(1,ROW()-2,4),"1","")&amp;"24"),IF(ROW()=DATA!$H$1+4,SUM(INDIRECT("G$3:G"&amp;DATA!$H$1+3)),""))</f>
        <v>488.47667999999999</v>
      </c>
      <c r="H21" s="35">
        <f ca="1">IF(ROW()&lt;DATA!$H$1+4,INDIRECT("SKUPINY_PODIELY!"&amp;SUBSTITUTE(ADDRESS(1,ROW()-2,4),"1","")&amp;"43"),IF(ROW()=DATA!$H$1+4,SUM(INDIRECT("H$3:H"&amp;DATA!$H$1+3)),""))</f>
        <v>0</v>
      </c>
      <c r="I21" s="36">
        <f ca="1">IF(ROW()&lt;DATA!$H$1+5,SUM($C21:$F21),"")</f>
        <v>142.51315000000002</v>
      </c>
      <c r="J21" s="36">
        <f ca="1">IF(ROW()&lt;DATA!$H$1+5,SUM($C21:$G21),"")</f>
        <v>630.98982999999998</v>
      </c>
      <c r="K21" s="36">
        <f ca="1">IF(ROW()&lt;DATA!$H$1+5,SUM($C21:$H21),"")</f>
        <v>630.98982999999998</v>
      </c>
    </row>
    <row r="22" spans="1:11" x14ac:dyDescent="0.25">
      <c r="A22" s="33" t="s">
        <v>21</v>
      </c>
      <c r="B22" s="34" t="s">
        <v>173</v>
      </c>
      <c r="C22" s="35">
        <f ca="1">IF(ROW()&lt;DATA!$H$1+4,INDIRECT("SKUPINY_PODIELY!"&amp;SUBSTITUTE(ADDRESS(1,ROW()-2,4),"1","")&amp;"3"),IF(ROW()=DATA!$H$1+4,SUM(INDIRECT("C$3:C"&amp;DATA!$H$1+3)),""))</f>
        <v>8.9091000000000005</v>
      </c>
      <c r="D22" s="35">
        <f ca="1">IF(ROW()&lt;DATA!$H$1+4,INDIRECT("SKUPINY_PODIELY!"&amp;SUBSTITUTE(ADDRESS(1,ROW()-2,4),"1","")&amp;"7"),IF(ROW()=DATA!$H$1+4,SUM(INDIRECT("D$3:D"&amp;DATA!$H$1+3)),""))</f>
        <v>34.04</v>
      </c>
      <c r="E22" s="35">
        <f ca="1">IF(ROW()&lt;DATA!$H$1+4,INDIRECT("SKUPINY_PODIELY!"&amp;SUBSTITUTE(ADDRESS(1,ROW()-2,4),"1","")&amp;"16"),IF(ROW()=DATA!$H$1+4,SUM(INDIRECT("E$3:E"&amp;DATA!$H$1+3)),""))</f>
        <v>15.77308</v>
      </c>
      <c r="F22" s="35">
        <f ca="1">IF(ROW()&lt;DATA!$H$1+4,INDIRECT("SKUPINY_PODIELY!"&amp;SUBSTITUTE(ADDRESS(1,ROW()-2,4),"1","")&amp;"21"),IF(ROW()=DATA!$H$1+4,SUM(INDIRECT("F$3:F"&amp;DATA!$H$1+3)),""))</f>
        <v>30.518319999999999</v>
      </c>
      <c r="G22" s="35">
        <f ca="1">IF(ROW()&lt;DATA!$H$1+4,INDIRECT("SKUPINY_PODIELY!"&amp;SUBSTITUTE(ADDRESS(1,ROW()-2,4),"1","")&amp;"24"),IF(ROW()=DATA!$H$1+4,SUM(INDIRECT("G$3:G"&amp;DATA!$H$1+3)),""))</f>
        <v>264.73777999999999</v>
      </c>
      <c r="H22" s="35">
        <f ca="1">IF(ROW()&lt;DATA!$H$1+4,INDIRECT("SKUPINY_PODIELY!"&amp;SUBSTITUTE(ADDRESS(1,ROW()-2,4),"1","")&amp;"43"),IF(ROW()=DATA!$H$1+4,SUM(INDIRECT("H$3:H"&amp;DATA!$H$1+3)),""))</f>
        <v>0</v>
      </c>
      <c r="I22" s="36">
        <f ca="1">IF(ROW()&lt;DATA!$H$1+5,SUM($C22:$F22),"")</f>
        <v>89.240499999999997</v>
      </c>
      <c r="J22" s="36">
        <f ca="1">IF(ROW()&lt;DATA!$H$1+5,SUM($C22:$G22),"")</f>
        <v>353.97827999999998</v>
      </c>
      <c r="K22" s="36">
        <f ca="1">IF(ROW()&lt;DATA!$H$1+5,SUM($C22:$H22),"")</f>
        <v>353.97827999999998</v>
      </c>
    </row>
    <row r="23" spans="1:11" x14ac:dyDescent="0.25">
      <c r="A23" s="33" t="s">
        <v>22</v>
      </c>
      <c r="B23" s="34" t="s">
        <v>171</v>
      </c>
      <c r="C23" s="35">
        <f ca="1">IF(ROW()&lt;DATA!$H$1+4,INDIRECT("SKUPINY_PODIELY!"&amp;SUBSTITUTE(ADDRESS(1,ROW()-2,4),"1","")&amp;"3"),IF(ROW()=DATA!$H$1+4,SUM(INDIRECT("C$3:C"&amp;DATA!$H$1+3)),""))</f>
        <v>16.60333</v>
      </c>
      <c r="D23" s="35">
        <f ca="1">IF(ROW()&lt;DATA!$H$1+4,INDIRECT("SKUPINY_PODIELY!"&amp;SUBSTITUTE(ADDRESS(1,ROW()-2,4),"1","")&amp;"7"),IF(ROW()=DATA!$H$1+4,SUM(INDIRECT("D$3:D"&amp;DATA!$H$1+3)),""))</f>
        <v>108.91251</v>
      </c>
      <c r="E23" s="35">
        <f ca="1">IF(ROW()&lt;DATA!$H$1+4,INDIRECT("SKUPINY_PODIELY!"&amp;SUBSTITUTE(ADDRESS(1,ROW()-2,4),"1","")&amp;"16"),IF(ROW()=DATA!$H$1+4,SUM(INDIRECT("E$3:E"&amp;DATA!$H$1+3)),""))</f>
        <v>370.82203000000004</v>
      </c>
      <c r="F23" s="35">
        <f ca="1">IF(ROW()&lt;DATA!$H$1+4,INDIRECT("SKUPINY_PODIELY!"&amp;SUBSTITUTE(ADDRESS(1,ROW()-2,4),"1","")&amp;"21"),IF(ROW()=DATA!$H$1+4,SUM(INDIRECT("F$3:F"&amp;DATA!$H$1+3)),""))</f>
        <v>169.03895</v>
      </c>
      <c r="G23" s="35">
        <f ca="1">IF(ROW()&lt;DATA!$H$1+4,INDIRECT("SKUPINY_PODIELY!"&amp;SUBSTITUTE(ADDRESS(1,ROW()-2,4),"1","")&amp;"24"),IF(ROW()=DATA!$H$1+4,SUM(INDIRECT("G$3:G"&amp;DATA!$H$1+3)),""))</f>
        <v>1685.2381500000001</v>
      </c>
      <c r="H23" s="35">
        <f ca="1">IF(ROW()&lt;DATA!$H$1+4,INDIRECT("SKUPINY_PODIELY!"&amp;SUBSTITUTE(ADDRESS(1,ROW()-2,4),"1","")&amp;"43"),IF(ROW()=DATA!$H$1+4,SUM(INDIRECT("H$3:H"&amp;DATA!$H$1+3)),""))</f>
        <v>0</v>
      </c>
      <c r="I23" s="36">
        <f ca="1">IF(ROW()&lt;DATA!$H$1+5,SUM($C23:$F23),"")</f>
        <v>665.37682000000007</v>
      </c>
      <c r="J23" s="36">
        <f ca="1">IF(ROW()&lt;DATA!$H$1+5,SUM($C23:$G23),"")</f>
        <v>2350.6149700000001</v>
      </c>
      <c r="K23" s="36">
        <f ca="1">IF(ROW()&lt;DATA!$H$1+5,SUM($C23:$H23),"")</f>
        <v>2350.6149700000001</v>
      </c>
    </row>
    <row r="24" spans="1:11" x14ac:dyDescent="0.25">
      <c r="A24" s="33" t="s">
        <v>23</v>
      </c>
      <c r="B24" s="34" t="s">
        <v>154</v>
      </c>
      <c r="C24" s="35">
        <f ca="1">IF(ROW()&lt;DATA!$H$1+4,INDIRECT("SKUPINY_PODIELY!"&amp;SUBSTITUTE(ADDRESS(1,ROW()-2,4),"1","")&amp;"3"),IF(ROW()=DATA!$H$1+4,SUM(INDIRECT("C$3:C"&amp;DATA!$H$1+3)),""))</f>
        <v>0.34</v>
      </c>
      <c r="D24" s="35">
        <f ca="1">IF(ROW()&lt;DATA!$H$1+4,INDIRECT("SKUPINY_PODIELY!"&amp;SUBSTITUTE(ADDRESS(1,ROW()-2,4),"1","")&amp;"7"),IF(ROW()=DATA!$H$1+4,SUM(INDIRECT("D$3:D"&amp;DATA!$H$1+3)),""))</f>
        <v>3</v>
      </c>
      <c r="E24" s="35">
        <f ca="1">IF(ROW()&lt;DATA!$H$1+4,INDIRECT("SKUPINY_PODIELY!"&amp;SUBSTITUTE(ADDRESS(1,ROW()-2,4),"1","")&amp;"16"),IF(ROW()=DATA!$H$1+4,SUM(INDIRECT("E$3:E"&amp;DATA!$H$1+3)),""))</f>
        <v>0</v>
      </c>
      <c r="F24" s="35">
        <f ca="1">IF(ROW()&lt;DATA!$H$1+4,INDIRECT("SKUPINY_PODIELY!"&amp;SUBSTITUTE(ADDRESS(1,ROW()-2,4),"1","")&amp;"21"),IF(ROW()=DATA!$H$1+4,SUM(INDIRECT("F$3:F"&amp;DATA!$H$1+3)),""))</f>
        <v>2.2999999999999998</v>
      </c>
      <c r="G24" s="35">
        <f ca="1">IF(ROW()&lt;DATA!$H$1+4,INDIRECT("SKUPINY_PODIELY!"&amp;SUBSTITUTE(ADDRESS(1,ROW()-2,4),"1","")&amp;"24"),IF(ROW()=DATA!$H$1+4,SUM(INDIRECT("G$3:G"&amp;DATA!$H$1+3)),""))</f>
        <v>75.759999999999991</v>
      </c>
      <c r="H24" s="35">
        <f ca="1">IF(ROW()&lt;DATA!$H$1+4,INDIRECT("SKUPINY_PODIELY!"&amp;SUBSTITUTE(ADDRESS(1,ROW()-2,4),"1","")&amp;"43"),IF(ROW()=DATA!$H$1+4,SUM(INDIRECT("H$3:H"&amp;DATA!$H$1+3)),""))</f>
        <v>0</v>
      </c>
      <c r="I24" s="36">
        <f ca="1">IF(ROW()&lt;DATA!$H$1+5,SUM($C24:$F24),"")</f>
        <v>5.64</v>
      </c>
      <c r="J24" s="36">
        <f ca="1">IF(ROW()&lt;DATA!$H$1+5,SUM($C24:$G24),"")</f>
        <v>81.399999999999991</v>
      </c>
      <c r="K24" s="36">
        <f ca="1">IF(ROW()&lt;DATA!$H$1+5,SUM($C24:$H24),"")</f>
        <v>81.399999999999991</v>
      </c>
    </row>
    <row r="25" spans="1:11" x14ac:dyDescent="0.25">
      <c r="A25" s="33" t="s">
        <v>24</v>
      </c>
      <c r="B25" s="34" t="s">
        <v>182</v>
      </c>
      <c r="C25" s="35">
        <f ca="1">IF(ROW()&lt;DATA!$H$1+4,INDIRECT("SKUPINY_PODIELY!"&amp;SUBSTITUTE(ADDRESS(1,ROW()-2,4),"1","")&amp;"3"),IF(ROW()=DATA!$H$1+4,SUM(INDIRECT("C$3:C"&amp;DATA!$H$1+3)),""))</f>
        <v>0</v>
      </c>
      <c r="D25" s="35">
        <f ca="1">IF(ROW()&lt;DATA!$H$1+4,INDIRECT("SKUPINY_PODIELY!"&amp;SUBSTITUTE(ADDRESS(1,ROW()-2,4),"1","")&amp;"7"),IF(ROW()=DATA!$H$1+4,SUM(INDIRECT("D$3:D"&amp;DATA!$H$1+3)),""))</f>
        <v>0</v>
      </c>
      <c r="E25" s="35">
        <f ca="1">IF(ROW()&lt;DATA!$H$1+4,INDIRECT("SKUPINY_PODIELY!"&amp;SUBSTITUTE(ADDRESS(1,ROW()-2,4),"1","")&amp;"16"),IF(ROW()=DATA!$H$1+4,SUM(INDIRECT("E$3:E"&amp;DATA!$H$1+3)),""))</f>
        <v>0</v>
      </c>
      <c r="F25" s="35">
        <f ca="1">IF(ROW()&lt;DATA!$H$1+4,INDIRECT("SKUPINY_PODIELY!"&amp;SUBSTITUTE(ADDRESS(1,ROW()-2,4),"1","")&amp;"21"),IF(ROW()=DATA!$H$1+4,SUM(INDIRECT("F$3:F"&amp;DATA!$H$1+3)),""))</f>
        <v>0</v>
      </c>
      <c r="G25" s="35">
        <f ca="1">IF(ROW()&lt;DATA!$H$1+4,INDIRECT("SKUPINY_PODIELY!"&amp;SUBSTITUTE(ADDRESS(1,ROW()-2,4),"1","")&amp;"24"),IF(ROW()=DATA!$H$1+4,SUM(INDIRECT("G$3:G"&amp;DATA!$H$1+3)),""))</f>
        <v>0</v>
      </c>
      <c r="H25" s="35">
        <f ca="1">IF(ROW()&lt;DATA!$H$1+4,INDIRECT("SKUPINY_PODIELY!"&amp;SUBSTITUTE(ADDRESS(1,ROW()-2,4),"1","")&amp;"43"),IF(ROW()=DATA!$H$1+4,SUM(INDIRECT("H$3:H"&amp;DATA!$H$1+3)),""))</f>
        <v>0</v>
      </c>
      <c r="I25" s="36">
        <f ca="1">IF(ROW()&lt;DATA!$H$1+5,SUM($C25:$F25),"")</f>
        <v>0</v>
      </c>
      <c r="J25" s="36">
        <f ca="1">IF(ROW()&lt;DATA!$H$1+5,SUM($C25:$G25),"")</f>
        <v>0</v>
      </c>
      <c r="K25" s="36">
        <f ca="1">IF(ROW()&lt;DATA!$H$1+5,SUM($C25:$H25),"")</f>
        <v>0</v>
      </c>
    </row>
    <row r="26" spans="1:11" x14ac:dyDescent="0.25">
      <c r="A26" s="33" t="s">
        <v>25</v>
      </c>
      <c r="B26" s="34" t="s">
        <v>160</v>
      </c>
      <c r="C26" s="35">
        <f ca="1">IF(ROW()&lt;DATA!$H$1+4,INDIRECT("SKUPINY_PODIELY!"&amp;SUBSTITUTE(ADDRESS(1,ROW()-2,4),"1","")&amp;"3"),IF(ROW()=DATA!$H$1+4,SUM(INDIRECT("C$3:C"&amp;DATA!$H$1+3)),""))</f>
        <v>0</v>
      </c>
      <c r="D26" s="35">
        <f ca="1">IF(ROW()&lt;DATA!$H$1+4,INDIRECT("SKUPINY_PODIELY!"&amp;SUBSTITUTE(ADDRESS(1,ROW()-2,4),"1","")&amp;"7"),IF(ROW()=DATA!$H$1+4,SUM(INDIRECT("D$3:D"&amp;DATA!$H$1+3)),""))</f>
        <v>0.4</v>
      </c>
      <c r="E26" s="35">
        <f ca="1">IF(ROW()&lt;DATA!$H$1+4,INDIRECT("SKUPINY_PODIELY!"&amp;SUBSTITUTE(ADDRESS(1,ROW()-2,4),"1","")&amp;"16"),IF(ROW()=DATA!$H$1+4,SUM(INDIRECT("E$3:E"&amp;DATA!$H$1+3)),""))</f>
        <v>0</v>
      </c>
      <c r="F26" s="35">
        <f ca="1">IF(ROW()&lt;DATA!$H$1+4,INDIRECT("SKUPINY_PODIELY!"&amp;SUBSTITUTE(ADDRESS(1,ROW()-2,4),"1","")&amp;"21"),IF(ROW()=DATA!$H$1+4,SUM(INDIRECT("F$3:F"&amp;DATA!$H$1+3)),""))</f>
        <v>0</v>
      </c>
      <c r="G26" s="35">
        <f ca="1">IF(ROW()&lt;DATA!$H$1+4,INDIRECT("SKUPINY_PODIELY!"&amp;SUBSTITUTE(ADDRESS(1,ROW()-2,4),"1","")&amp;"24"),IF(ROW()=DATA!$H$1+4,SUM(INDIRECT("G$3:G"&amp;DATA!$H$1+3)),""))</f>
        <v>2.09</v>
      </c>
      <c r="H26" s="35">
        <f ca="1">IF(ROW()&lt;DATA!$H$1+4,INDIRECT("SKUPINY_PODIELY!"&amp;SUBSTITUTE(ADDRESS(1,ROW()-2,4),"1","")&amp;"43"),IF(ROW()=DATA!$H$1+4,SUM(INDIRECT("H$3:H"&amp;DATA!$H$1+3)),""))</f>
        <v>0</v>
      </c>
      <c r="I26" s="36">
        <f ca="1">IF(ROW()&lt;DATA!$H$1+5,SUM($C26:$F26),"")</f>
        <v>0.4</v>
      </c>
      <c r="J26" s="36">
        <f ca="1">IF(ROW()&lt;DATA!$H$1+5,SUM($C26:$G26),"")</f>
        <v>2.4899999999999998</v>
      </c>
      <c r="K26" s="36">
        <f ca="1">IF(ROW()&lt;DATA!$H$1+5,SUM($C26:$H26),"")</f>
        <v>2.4899999999999998</v>
      </c>
    </row>
    <row r="27" spans="1:11" x14ac:dyDescent="0.25">
      <c r="A27" s="33" t="s">
        <v>26</v>
      </c>
      <c r="B27" s="34" t="s">
        <v>155</v>
      </c>
      <c r="C27" s="35">
        <f ca="1">IF(ROW()&lt;DATA!$H$1+4,INDIRECT("SKUPINY_PODIELY!"&amp;SUBSTITUTE(ADDRESS(1,ROW()-2,4),"1","")&amp;"3"),IF(ROW()=DATA!$H$1+4,SUM(INDIRECT("C$3:C"&amp;DATA!$H$1+3)),""))</f>
        <v>5.88</v>
      </c>
      <c r="D27" s="35">
        <f ca="1">IF(ROW()&lt;DATA!$H$1+4,INDIRECT("SKUPINY_PODIELY!"&amp;SUBSTITUTE(ADDRESS(1,ROW()-2,4),"1","")&amp;"7"),IF(ROW()=DATA!$H$1+4,SUM(INDIRECT("D$3:D"&amp;DATA!$H$1+3)),""))</f>
        <v>19.19333</v>
      </c>
      <c r="E27" s="35">
        <f ca="1">IF(ROW()&lt;DATA!$H$1+4,INDIRECT("SKUPINY_PODIELY!"&amp;SUBSTITUTE(ADDRESS(1,ROW()-2,4),"1","")&amp;"16"),IF(ROW()=DATA!$H$1+4,SUM(INDIRECT("E$3:E"&amp;DATA!$H$1+3)),""))</f>
        <v>0.25</v>
      </c>
      <c r="F27" s="35">
        <f ca="1">IF(ROW()&lt;DATA!$H$1+4,INDIRECT("SKUPINY_PODIELY!"&amp;SUBSTITUTE(ADDRESS(1,ROW()-2,4),"1","")&amp;"21"),IF(ROW()=DATA!$H$1+4,SUM(INDIRECT("F$3:F"&amp;DATA!$H$1+3)),""))</f>
        <v>2.98</v>
      </c>
      <c r="G27" s="35">
        <f ca="1">IF(ROW()&lt;DATA!$H$1+4,INDIRECT("SKUPINY_PODIELY!"&amp;SUBSTITUTE(ADDRESS(1,ROW()-2,4),"1","")&amp;"24"),IF(ROW()=DATA!$H$1+4,SUM(INDIRECT("G$3:G"&amp;DATA!$H$1+3)),""))</f>
        <v>400.67</v>
      </c>
      <c r="H27" s="35">
        <f ca="1">IF(ROW()&lt;DATA!$H$1+4,INDIRECT("SKUPINY_PODIELY!"&amp;SUBSTITUTE(ADDRESS(1,ROW()-2,4),"1","")&amp;"43"),IF(ROW()=DATA!$H$1+4,SUM(INDIRECT("H$3:H"&amp;DATA!$H$1+3)),""))</f>
        <v>0</v>
      </c>
      <c r="I27" s="36">
        <f ca="1">IF(ROW()&lt;DATA!$H$1+5,SUM($C27:$F27),"")</f>
        <v>28.303329999999999</v>
      </c>
      <c r="J27" s="36">
        <f ca="1">IF(ROW()&lt;DATA!$H$1+5,SUM($C27:$G27),"")</f>
        <v>428.97333000000003</v>
      </c>
      <c r="K27" s="36">
        <f ca="1">IF(ROW()&lt;DATA!$H$1+5,SUM($C27:$H27),"")</f>
        <v>428.97333000000003</v>
      </c>
    </row>
    <row r="28" spans="1:11" x14ac:dyDescent="0.25">
      <c r="A28" s="33" t="s">
        <v>27</v>
      </c>
      <c r="B28" s="34" t="s">
        <v>185</v>
      </c>
      <c r="C28" s="35">
        <f ca="1">IF(ROW()&lt;DATA!$H$1+4,INDIRECT("SKUPINY_PODIELY!"&amp;SUBSTITUTE(ADDRESS(1,ROW()-2,4),"1","")&amp;"3"),IF(ROW()=DATA!$H$1+4,SUM(INDIRECT("C$3:C"&amp;DATA!$H$1+3)),""))</f>
        <v>9.0942999999999987</v>
      </c>
      <c r="D28" s="35">
        <f ca="1">IF(ROW()&lt;DATA!$H$1+4,INDIRECT("SKUPINY_PODIELY!"&amp;SUBSTITUTE(ADDRESS(1,ROW()-2,4),"1","")&amp;"7"),IF(ROW()=DATA!$H$1+4,SUM(INDIRECT("D$3:D"&amp;DATA!$H$1+3)),""))</f>
        <v>12.013339999999999</v>
      </c>
      <c r="E28" s="35">
        <f ca="1">IF(ROW()&lt;DATA!$H$1+4,INDIRECT("SKUPINY_PODIELY!"&amp;SUBSTITUTE(ADDRESS(1,ROW()-2,4),"1","")&amp;"16"),IF(ROW()=DATA!$H$1+4,SUM(INDIRECT("E$3:E"&amp;DATA!$H$1+3)),""))</f>
        <v>1.6900000000000002</v>
      </c>
      <c r="F28" s="35">
        <f ca="1">IF(ROW()&lt;DATA!$H$1+4,INDIRECT("SKUPINY_PODIELY!"&amp;SUBSTITUTE(ADDRESS(1,ROW()-2,4),"1","")&amp;"21"),IF(ROW()=DATA!$H$1+4,SUM(INDIRECT("F$3:F"&amp;DATA!$H$1+3)),""))</f>
        <v>9.0528499999999994</v>
      </c>
      <c r="G28" s="35">
        <f ca="1">IF(ROW()&lt;DATA!$H$1+4,INDIRECT("SKUPINY_PODIELY!"&amp;SUBSTITUTE(ADDRESS(1,ROW()-2,4),"1","")&amp;"24"),IF(ROW()=DATA!$H$1+4,SUM(INDIRECT("G$3:G"&amp;DATA!$H$1+3)),""))</f>
        <v>189.1</v>
      </c>
      <c r="H28" s="35">
        <f ca="1">IF(ROW()&lt;DATA!$H$1+4,INDIRECT("SKUPINY_PODIELY!"&amp;SUBSTITUTE(ADDRESS(1,ROW()-2,4),"1","")&amp;"43"),IF(ROW()=DATA!$H$1+4,SUM(INDIRECT("H$3:H"&amp;DATA!$H$1+3)),""))</f>
        <v>0</v>
      </c>
      <c r="I28" s="36">
        <f ca="1">IF(ROW()&lt;DATA!$H$1+5,SUM($C28:$F28),"")</f>
        <v>31.850489999999997</v>
      </c>
      <c r="J28" s="36">
        <f ca="1">IF(ROW()&lt;DATA!$H$1+5,SUM($C28:$G28),"")</f>
        <v>220.95049</v>
      </c>
      <c r="K28" s="36">
        <f ca="1">IF(ROW()&lt;DATA!$H$1+5,SUM($C28:$H28),"")</f>
        <v>220.95049</v>
      </c>
    </row>
    <row r="29" spans="1:11" x14ac:dyDescent="0.25">
      <c r="A29" s="33" t="s">
        <v>28</v>
      </c>
      <c r="B29" s="34" t="s">
        <v>188</v>
      </c>
      <c r="C29" s="35">
        <f ca="1">IF(ROW()&lt;DATA!$H$1+4,INDIRECT("SKUPINY_PODIELY!"&amp;SUBSTITUTE(ADDRESS(1,ROW()-2,4),"1","")&amp;"3"),IF(ROW()=DATA!$H$1+4,SUM(INDIRECT("C$3:C"&amp;DATA!$H$1+3)),""))</f>
        <v>13.588889999999999</v>
      </c>
      <c r="D29" s="35">
        <f ca="1">IF(ROW()&lt;DATA!$H$1+4,INDIRECT("SKUPINY_PODIELY!"&amp;SUBSTITUTE(ADDRESS(1,ROW()-2,4),"1","")&amp;"7"),IF(ROW()=DATA!$H$1+4,SUM(INDIRECT("D$3:D"&amp;DATA!$H$1+3)),""))</f>
        <v>11.29167</v>
      </c>
      <c r="E29" s="35">
        <f ca="1">IF(ROW()&lt;DATA!$H$1+4,INDIRECT("SKUPINY_PODIELY!"&amp;SUBSTITUTE(ADDRESS(1,ROW()-2,4),"1","")&amp;"16"),IF(ROW()=DATA!$H$1+4,SUM(INDIRECT("E$3:E"&amp;DATA!$H$1+3)),""))</f>
        <v>0.38717000000000001</v>
      </c>
      <c r="F29" s="35">
        <f ca="1">IF(ROW()&lt;DATA!$H$1+4,INDIRECT("SKUPINY_PODIELY!"&amp;SUBSTITUTE(ADDRESS(1,ROW()-2,4),"1","")&amp;"21"),IF(ROW()=DATA!$H$1+4,SUM(INDIRECT("F$3:F"&amp;DATA!$H$1+3)),""))</f>
        <v>44.926969999999997</v>
      </c>
      <c r="G29" s="35">
        <f ca="1">IF(ROW()&lt;DATA!$H$1+4,INDIRECT("SKUPINY_PODIELY!"&amp;SUBSTITUTE(ADDRESS(1,ROW()-2,4),"1","")&amp;"24"),IF(ROW()=DATA!$H$1+4,SUM(INDIRECT("G$3:G"&amp;DATA!$H$1+3)),""))</f>
        <v>84.650709999999989</v>
      </c>
      <c r="H29" s="35">
        <f ca="1">IF(ROW()&lt;DATA!$H$1+4,INDIRECT("SKUPINY_PODIELY!"&amp;SUBSTITUTE(ADDRESS(1,ROW()-2,4),"1","")&amp;"43"),IF(ROW()=DATA!$H$1+4,SUM(INDIRECT("H$3:H"&amp;DATA!$H$1+3)),""))</f>
        <v>0</v>
      </c>
      <c r="I29" s="36">
        <f ca="1">IF(ROW()&lt;DATA!$H$1+5,SUM($C29:$F29),"")</f>
        <v>70.194699999999997</v>
      </c>
      <c r="J29" s="36">
        <f ca="1">IF(ROW()&lt;DATA!$H$1+5,SUM($C29:$G29),"")</f>
        <v>154.84540999999999</v>
      </c>
      <c r="K29" s="36">
        <f ca="1">IF(ROW()&lt;DATA!$H$1+5,SUM($C29:$H29),"")</f>
        <v>154.84540999999999</v>
      </c>
    </row>
    <row r="30" spans="1:11" x14ac:dyDescent="0.25">
      <c r="A30" s="33" t="s">
        <v>29</v>
      </c>
      <c r="B30" s="34" t="s">
        <v>224</v>
      </c>
      <c r="C30" s="35">
        <f ca="1">IF(ROW()&lt;DATA!$H$1+4,INDIRECT("SKUPINY_PODIELY!"&amp;SUBSTITUTE(ADDRESS(1,ROW()-2,4),"1","")&amp;"3"),IF(ROW()=DATA!$H$1+4,SUM(INDIRECT("C$3:C"&amp;DATA!$H$1+3)),""))</f>
        <v>0.95900000000000007</v>
      </c>
      <c r="D30" s="35">
        <f ca="1">IF(ROW()&lt;DATA!$H$1+4,INDIRECT("SKUPINY_PODIELY!"&amp;SUBSTITUTE(ADDRESS(1,ROW()-2,4),"1","")&amp;"7"),IF(ROW()=DATA!$H$1+4,SUM(INDIRECT("D$3:D"&amp;DATA!$H$1+3)),""))</f>
        <v>2.5</v>
      </c>
      <c r="E30" s="35">
        <f ca="1">IF(ROW()&lt;DATA!$H$1+4,INDIRECT("SKUPINY_PODIELY!"&amp;SUBSTITUTE(ADDRESS(1,ROW()-2,4),"1","")&amp;"16"),IF(ROW()=DATA!$H$1+4,SUM(INDIRECT("E$3:E"&amp;DATA!$H$1+3)),""))</f>
        <v>0</v>
      </c>
      <c r="F30" s="35">
        <f ca="1">IF(ROW()&lt;DATA!$H$1+4,INDIRECT("SKUPINY_PODIELY!"&amp;SUBSTITUTE(ADDRESS(1,ROW()-2,4),"1","")&amp;"21"),IF(ROW()=DATA!$H$1+4,SUM(INDIRECT("F$3:F"&amp;DATA!$H$1+3)),""))</f>
        <v>2</v>
      </c>
      <c r="G30" s="35">
        <f ca="1">IF(ROW()&lt;DATA!$H$1+4,INDIRECT("SKUPINY_PODIELY!"&amp;SUBSTITUTE(ADDRESS(1,ROW()-2,4),"1","")&amp;"24"),IF(ROW()=DATA!$H$1+4,SUM(INDIRECT("G$3:G"&amp;DATA!$H$1+3)),""))</f>
        <v>5.6</v>
      </c>
      <c r="H30" s="35">
        <f ca="1">IF(ROW()&lt;DATA!$H$1+4,INDIRECT("SKUPINY_PODIELY!"&amp;SUBSTITUTE(ADDRESS(1,ROW()-2,4),"1","")&amp;"43"),IF(ROW()=DATA!$H$1+4,SUM(INDIRECT("H$3:H"&amp;DATA!$H$1+3)),""))</f>
        <v>0</v>
      </c>
      <c r="I30" s="36">
        <f ca="1">IF(ROW()&lt;DATA!$H$1+5,SUM($C30:$F30),"")</f>
        <v>5.4589999999999996</v>
      </c>
      <c r="J30" s="36">
        <f ca="1">IF(ROW()&lt;DATA!$H$1+5,SUM($C30:$G30),"")</f>
        <v>11.058999999999999</v>
      </c>
      <c r="K30" s="36">
        <f ca="1">IF(ROW()&lt;DATA!$H$1+5,SUM($C30:$H30),"")</f>
        <v>11.058999999999999</v>
      </c>
    </row>
    <row r="31" spans="1:11" x14ac:dyDescent="0.25">
      <c r="A31" s="33" t="s">
        <v>30</v>
      </c>
      <c r="B31" s="34" t="s">
        <v>177</v>
      </c>
      <c r="C31" s="35">
        <f ca="1">IF(ROW()&lt;DATA!$H$1+4,INDIRECT("SKUPINY_PODIELY!"&amp;SUBSTITUTE(ADDRESS(1,ROW()-2,4),"1","")&amp;"3"),IF(ROW()=DATA!$H$1+4,SUM(INDIRECT("C$3:C"&amp;DATA!$H$1+3)),""))</f>
        <v>0</v>
      </c>
      <c r="D31" s="35">
        <f ca="1">IF(ROW()&lt;DATA!$H$1+4,INDIRECT("SKUPINY_PODIELY!"&amp;SUBSTITUTE(ADDRESS(1,ROW()-2,4),"1","")&amp;"7"),IF(ROW()=DATA!$H$1+4,SUM(INDIRECT("D$3:D"&amp;DATA!$H$1+3)),""))</f>
        <v>0</v>
      </c>
      <c r="E31" s="35">
        <f ca="1">IF(ROW()&lt;DATA!$H$1+4,INDIRECT("SKUPINY_PODIELY!"&amp;SUBSTITUTE(ADDRESS(1,ROW()-2,4),"1","")&amp;"16"),IF(ROW()=DATA!$H$1+4,SUM(INDIRECT("E$3:E"&amp;DATA!$H$1+3)),""))</f>
        <v>0</v>
      </c>
      <c r="F31" s="35">
        <f ca="1">IF(ROW()&lt;DATA!$H$1+4,INDIRECT("SKUPINY_PODIELY!"&amp;SUBSTITUTE(ADDRESS(1,ROW()-2,4),"1","")&amp;"21"),IF(ROW()=DATA!$H$1+4,SUM(INDIRECT("F$3:F"&amp;DATA!$H$1+3)),""))</f>
        <v>0</v>
      </c>
      <c r="G31" s="35">
        <f ca="1">IF(ROW()&lt;DATA!$H$1+4,INDIRECT("SKUPINY_PODIELY!"&amp;SUBSTITUTE(ADDRESS(1,ROW()-2,4),"1","")&amp;"24"),IF(ROW()=DATA!$H$1+4,SUM(INDIRECT("G$3:G"&amp;DATA!$H$1+3)),""))</f>
        <v>0</v>
      </c>
      <c r="H31" s="35">
        <f ca="1">IF(ROW()&lt;DATA!$H$1+4,INDIRECT("SKUPINY_PODIELY!"&amp;SUBSTITUTE(ADDRESS(1,ROW()-2,4),"1","")&amp;"43"),IF(ROW()=DATA!$H$1+4,SUM(INDIRECT("H$3:H"&amp;DATA!$H$1+3)),""))</f>
        <v>0</v>
      </c>
      <c r="I31" s="36">
        <f ca="1">IF(ROW()&lt;DATA!$H$1+5,SUM($C31:$F31),"")</f>
        <v>0</v>
      </c>
      <c r="J31" s="36">
        <f ca="1">IF(ROW()&lt;DATA!$H$1+5,SUM($C31:$G31),"")</f>
        <v>0</v>
      </c>
      <c r="K31" s="36">
        <f ca="1">IF(ROW()&lt;DATA!$H$1+5,SUM($C31:$H31),"")</f>
        <v>0</v>
      </c>
    </row>
    <row r="32" spans="1:11" x14ac:dyDescent="0.25">
      <c r="A32" s="33" t="s">
        <v>31</v>
      </c>
      <c r="B32" s="34" t="s">
        <v>225</v>
      </c>
      <c r="C32" s="35">
        <f ca="1">IF(ROW()&lt;DATA!$H$1+4,INDIRECT("SKUPINY_PODIELY!"&amp;SUBSTITUTE(ADDRESS(1,ROW()-2,4),"1","")&amp;"3"),IF(ROW()=DATA!$H$1+4,SUM(INDIRECT("C$3:C"&amp;DATA!$H$1+3)),""))</f>
        <v>1</v>
      </c>
      <c r="D32" s="35">
        <f ca="1">IF(ROW()&lt;DATA!$H$1+4,INDIRECT("SKUPINY_PODIELY!"&amp;SUBSTITUTE(ADDRESS(1,ROW()-2,4),"1","")&amp;"7"),IF(ROW()=DATA!$H$1+4,SUM(INDIRECT("D$3:D"&amp;DATA!$H$1+3)),""))</f>
        <v>1</v>
      </c>
      <c r="E32" s="35">
        <f ca="1">IF(ROW()&lt;DATA!$H$1+4,INDIRECT("SKUPINY_PODIELY!"&amp;SUBSTITUTE(ADDRESS(1,ROW()-2,4),"1","")&amp;"16"),IF(ROW()=DATA!$H$1+4,SUM(INDIRECT("E$3:E"&amp;DATA!$H$1+3)),""))</f>
        <v>0</v>
      </c>
      <c r="F32" s="35">
        <f ca="1">IF(ROW()&lt;DATA!$H$1+4,INDIRECT("SKUPINY_PODIELY!"&amp;SUBSTITUTE(ADDRESS(1,ROW()-2,4),"1","")&amp;"21"),IF(ROW()=DATA!$H$1+4,SUM(INDIRECT("F$3:F"&amp;DATA!$H$1+3)),""))</f>
        <v>1.76667</v>
      </c>
      <c r="G32" s="35">
        <f ca="1">IF(ROW()&lt;DATA!$H$1+4,INDIRECT("SKUPINY_PODIELY!"&amp;SUBSTITUTE(ADDRESS(1,ROW()-2,4),"1","")&amp;"24"),IF(ROW()=DATA!$H$1+4,SUM(INDIRECT("G$3:G"&amp;DATA!$H$1+3)),""))</f>
        <v>10.953340000000001</v>
      </c>
      <c r="H32" s="35">
        <f ca="1">IF(ROW()&lt;DATA!$H$1+4,INDIRECT("SKUPINY_PODIELY!"&amp;SUBSTITUTE(ADDRESS(1,ROW()-2,4),"1","")&amp;"43"),IF(ROW()=DATA!$H$1+4,SUM(INDIRECT("H$3:H"&amp;DATA!$H$1+3)),""))</f>
        <v>0</v>
      </c>
      <c r="I32" s="36">
        <f ca="1">IF(ROW()&lt;DATA!$H$1+5,SUM($C32:$F32),"")</f>
        <v>3.76667</v>
      </c>
      <c r="J32" s="36">
        <f ca="1">IF(ROW()&lt;DATA!$H$1+5,SUM($C32:$G32),"")</f>
        <v>14.72001</v>
      </c>
      <c r="K32" s="36">
        <f ca="1">IF(ROW()&lt;DATA!$H$1+5,SUM($C32:$H32),"")</f>
        <v>14.72001</v>
      </c>
    </row>
    <row r="33" spans="1:11" x14ac:dyDescent="0.25">
      <c r="A33" s="33" t="s">
        <v>32</v>
      </c>
      <c r="B33" s="34" t="s">
        <v>156</v>
      </c>
      <c r="C33" s="35">
        <f ca="1">IF(ROW()&lt;DATA!$H$1+4,INDIRECT("SKUPINY_PODIELY!"&amp;SUBSTITUTE(ADDRESS(1,ROW()-2,4),"1","")&amp;"3"),IF(ROW()=DATA!$H$1+4,SUM(INDIRECT("C$3:C"&amp;DATA!$H$1+3)),""))</f>
        <v>0</v>
      </c>
      <c r="D33" s="35">
        <f ca="1">IF(ROW()&lt;DATA!$H$1+4,INDIRECT("SKUPINY_PODIELY!"&amp;SUBSTITUTE(ADDRESS(1,ROW()-2,4),"1","")&amp;"7"),IF(ROW()=DATA!$H$1+4,SUM(INDIRECT("D$3:D"&amp;DATA!$H$1+3)),""))</f>
        <v>3</v>
      </c>
      <c r="E33" s="35">
        <f ca="1">IF(ROW()&lt;DATA!$H$1+4,INDIRECT("SKUPINY_PODIELY!"&amp;SUBSTITUTE(ADDRESS(1,ROW()-2,4),"1","")&amp;"16"),IF(ROW()=DATA!$H$1+4,SUM(INDIRECT("E$3:E"&amp;DATA!$H$1+3)),""))</f>
        <v>0.2</v>
      </c>
      <c r="F33" s="35">
        <f ca="1">IF(ROW()&lt;DATA!$H$1+4,INDIRECT("SKUPINY_PODIELY!"&amp;SUBSTITUTE(ADDRESS(1,ROW()-2,4),"1","")&amp;"21"),IF(ROW()=DATA!$H$1+4,SUM(INDIRECT("F$3:F"&amp;DATA!$H$1+3)),""))</f>
        <v>1.8</v>
      </c>
      <c r="G33" s="35">
        <f ca="1">IF(ROW()&lt;DATA!$H$1+4,INDIRECT("SKUPINY_PODIELY!"&amp;SUBSTITUTE(ADDRESS(1,ROW()-2,4),"1","")&amp;"24"),IF(ROW()=DATA!$H$1+4,SUM(INDIRECT("G$3:G"&amp;DATA!$H$1+3)),""))</f>
        <v>21.6</v>
      </c>
      <c r="H33" s="35">
        <f ca="1">IF(ROW()&lt;DATA!$H$1+4,INDIRECT("SKUPINY_PODIELY!"&amp;SUBSTITUTE(ADDRESS(1,ROW()-2,4),"1","")&amp;"43"),IF(ROW()=DATA!$H$1+4,SUM(INDIRECT("H$3:H"&amp;DATA!$H$1+3)),""))</f>
        <v>0</v>
      </c>
      <c r="I33" s="36">
        <f ca="1">IF(ROW()&lt;DATA!$H$1+5,SUM($C33:$F33),"")</f>
        <v>5</v>
      </c>
      <c r="J33" s="36">
        <f ca="1">IF(ROW()&lt;DATA!$H$1+5,SUM($C33:$G33),"")</f>
        <v>26.6</v>
      </c>
      <c r="K33" s="36">
        <f ca="1">IF(ROW()&lt;DATA!$H$1+5,SUM($C33:$H33),"")</f>
        <v>26.6</v>
      </c>
    </row>
    <row r="34" spans="1:11" x14ac:dyDescent="0.25">
      <c r="A34" s="33" t="s">
        <v>33</v>
      </c>
      <c r="B34" s="34" t="s">
        <v>151</v>
      </c>
      <c r="C34" s="35">
        <f ca="1">IF(ROW()&lt;DATA!$H$1+4,INDIRECT("SKUPINY_PODIELY!"&amp;SUBSTITUTE(ADDRESS(1,ROW()-2,4),"1","")&amp;"3"),IF(ROW()=DATA!$H$1+4,SUM(INDIRECT("C$3:C"&amp;DATA!$H$1+3)),""))</f>
        <v>0.66666999999999998</v>
      </c>
      <c r="D34" s="35">
        <f ca="1">IF(ROW()&lt;DATA!$H$1+4,INDIRECT("SKUPINY_PODIELY!"&amp;SUBSTITUTE(ADDRESS(1,ROW()-2,4),"1","")&amp;"7"),IF(ROW()=DATA!$H$1+4,SUM(INDIRECT("D$3:D"&amp;DATA!$H$1+3)),""))</f>
        <v>6.4390100000000006</v>
      </c>
      <c r="E34" s="35">
        <f ca="1">IF(ROW()&lt;DATA!$H$1+4,INDIRECT("SKUPINY_PODIELY!"&amp;SUBSTITUTE(ADDRESS(1,ROW()-2,4),"1","")&amp;"16"),IF(ROW()=DATA!$H$1+4,SUM(INDIRECT("E$3:E"&amp;DATA!$H$1+3)),""))</f>
        <v>4.6051400000000005</v>
      </c>
      <c r="F34" s="35">
        <f ca="1">IF(ROW()&lt;DATA!$H$1+4,INDIRECT("SKUPINY_PODIELY!"&amp;SUBSTITUTE(ADDRESS(1,ROW()-2,4),"1","")&amp;"21"),IF(ROW()=DATA!$H$1+4,SUM(INDIRECT("F$3:F"&amp;DATA!$H$1+3)),""))</f>
        <v>7.6437299999999997</v>
      </c>
      <c r="G34" s="35">
        <f ca="1">IF(ROW()&lt;DATA!$H$1+4,INDIRECT("SKUPINY_PODIELY!"&amp;SUBSTITUTE(ADDRESS(1,ROW()-2,4),"1","")&amp;"24"),IF(ROW()=DATA!$H$1+4,SUM(INDIRECT("G$3:G"&amp;DATA!$H$1+3)),""))</f>
        <v>63.462749999999993</v>
      </c>
      <c r="H34" s="35">
        <f ca="1">IF(ROW()&lt;DATA!$H$1+4,INDIRECT("SKUPINY_PODIELY!"&amp;SUBSTITUTE(ADDRESS(1,ROW()-2,4),"1","")&amp;"43"),IF(ROW()=DATA!$H$1+4,SUM(INDIRECT("H$3:H"&amp;DATA!$H$1+3)),""))</f>
        <v>0</v>
      </c>
      <c r="I34" s="36">
        <f ca="1">IF(ROW()&lt;DATA!$H$1+5,SUM($C34:$F34),"")</f>
        <v>19.354550000000003</v>
      </c>
      <c r="J34" s="36">
        <f ca="1">IF(ROW()&lt;DATA!$H$1+5,SUM($C34:$G34),"")</f>
        <v>82.817299999999989</v>
      </c>
      <c r="K34" s="36">
        <f ca="1">IF(ROW()&lt;DATA!$H$1+5,SUM($C34:$H34),"")</f>
        <v>82.817299999999989</v>
      </c>
    </row>
    <row r="35" spans="1:11" x14ac:dyDescent="0.25">
      <c r="A35" s="33" t="s">
        <v>34</v>
      </c>
      <c r="B35" s="34" t="s">
        <v>169</v>
      </c>
      <c r="C35" s="35">
        <f ca="1">IF(ROW()&lt;DATA!$H$1+4,INDIRECT("SKUPINY_PODIELY!"&amp;SUBSTITUTE(ADDRESS(1,ROW()-2,4),"1","")&amp;"3"),IF(ROW()=DATA!$H$1+4,SUM(INDIRECT("C$3:C"&amp;DATA!$H$1+3)),""))</f>
        <v>13.04</v>
      </c>
      <c r="D35" s="35">
        <f ca="1">IF(ROW()&lt;DATA!$H$1+4,INDIRECT("SKUPINY_PODIELY!"&amp;SUBSTITUTE(ADDRESS(1,ROW()-2,4),"1","")&amp;"7"),IF(ROW()=DATA!$H$1+4,SUM(INDIRECT("D$3:D"&amp;DATA!$H$1+3)),""))</f>
        <v>24.519999999999996</v>
      </c>
      <c r="E35" s="35">
        <f ca="1">IF(ROW()&lt;DATA!$H$1+4,INDIRECT("SKUPINY_PODIELY!"&amp;SUBSTITUTE(ADDRESS(1,ROW()-2,4),"1","")&amp;"16"),IF(ROW()=DATA!$H$1+4,SUM(INDIRECT("E$3:E"&amp;DATA!$H$1+3)),""))</f>
        <v>0</v>
      </c>
      <c r="F35" s="35">
        <f ca="1">IF(ROW()&lt;DATA!$H$1+4,INDIRECT("SKUPINY_PODIELY!"&amp;SUBSTITUTE(ADDRESS(1,ROW()-2,4),"1","")&amp;"21"),IF(ROW()=DATA!$H$1+4,SUM(INDIRECT("F$3:F"&amp;DATA!$H$1+3)),""))</f>
        <v>1.6569199999999999</v>
      </c>
      <c r="G35" s="35">
        <f ca="1">IF(ROW()&lt;DATA!$H$1+4,INDIRECT("SKUPINY_PODIELY!"&amp;SUBSTITUTE(ADDRESS(1,ROW()-2,4),"1","")&amp;"24"),IF(ROW()=DATA!$H$1+4,SUM(INDIRECT("G$3:G"&amp;DATA!$H$1+3)),""))</f>
        <v>90.361999999999995</v>
      </c>
      <c r="H35" s="35">
        <f ca="1">IF(ROW()&lt;DATA!$H$1+4,INDIRECT("SKUPINY_PODIELY!"&amp;SUBSTITUTE(ADDRESS(1,ROW()-2,4),"1","")&amp;"43"),IF(ROW()=DATA!$H$1+4,SUM(INDIRECT("H$3:H"&amp;DATA!$H$1+3)),""))</f>
        <v>0</v>
      </c>
      <c r="I35" s="36">
        <f ca="1">IF(ROW()&lt;DATA!$H$1+5,SUM($C35:$F35),"")</f>
        <v>39.216919999999995</v>
      </c>
      <c r="J35" s="36">
        <f ca="1">IF(ROW()&lt;DATA!$H$1+5,SUM($C35:$G35),"")</f>
        <v>129.57891999999998</v>
      </c>
      <c r="K35" s="36">
        <f ca="1">IF(ROW()&lt;DATA!$H$1+5,SUM($C35:$H35),"")</f>
        <v>129.57891999999998</v>
      </c>
    </row>
    <row r="36" spans="1:11" x14ac:dyDescent="0.25">
      <c r="A36" s="33" t="s">
        <v>35</v>
      </c>
      <c r="B36" s="34" t="s">
        <v>159</v>
      </c>
      <c r="C36" s="35">
        <f ca="1">IF(ROW()&lt;DATA!$H$1+4,INDIRECT("SKUPINY_PODIELY!"&amp;SUBSTITUTE(ADDRESS(1,ROW()-2,4),"1","")&amp;"3"),IF(ROW()=DATA!$H$1+4,SUM(INDIRECT("C$3:C"&amp;DATA!$H$1+3)),""))</f>
        <v>1.5</v>
      </c>
      <c r="D36" s="35">
        <f ca="1">IF(ROW()&lt;DATA!$H$1+4,INDIRECT("SKUPINY_PODIELY!"&amp;SUBSTITUTE(ADDRESS(1,ROW()-2,4),"1","")&amp;"7"),IF(ROW()=DATA!$H$1+4,SUM(INDIRECT("D$3:D"&amp;DATA!$H$1+3)),""))</f>
        <v>7.75</v>
      </c>
      <c r="E36" s="35">
        <f ca="1">IF(ROW()&lt;DATA!$H$1+4,INDIRECT("SKUPINY_PODIELY!"&amp;SUBSTITUTE(ADDRESS(1,ROW()-2,4),"1","")&amp;"16"),IF(ROW()=DATA!$H$1+4,SUM(INDIRECT("E$3:E"&amp;DATA!$H$1+3)),""))</f>
        <v>0</v>
      </c>
      <c r="F36" s="35">
        <f ca="1">IF(ROW()&lt;DATA!$H$1+4,INDIRECT("SKUPINY_PODIELY!"&amp;SUBSTITUTE(ADDRESS(1,ROW()-2,4),"1","")&amp;"21"),IF(ROW()=DATA!$H$1+4,SUM(INDIRECT("F$3:F"&amp;DATA!$H$1+3)),""))</f>
        <v>2.5</v>
      </c>
      <c r="G36" s="35">
        <f ca="1">IF(ROW()&lt;DATA!$H$1+4,INDIRECT("SKUPINY_PODIELY!"&amp;SUBSTITUTE(ADDRESS(1,ROW()-2,4),"1","")&amp;"24"),IF(ROW()=DATA!$H$1+4,SUM(INDIRECT("G$3:G"&amp;DATA!$H$1+3)),""))</f>
        <v>55.16</v>
      </c>
      <c r="H36" s="35">
        <f ca="1">IF(ROW()&lt;DATA!$H$1+4,INDIRECT("SKUPINY_PODIELY!"&amp;SUBSTITUTE(ADDRESS(1,ROW()-2,4),"1","")&amp;"43"),IF(ROW()=DATA!$H$1+4,SUM(INDIRECT("H$3:H"&amp;DATA!$H$1+3)),""))</f>
        <v>0</v>
      </c>
      <c r="I36" s="36">
        <f ca="1">IF(ROW()&lt;DATA!$H$1+5,SUM($C36:$F36),"")</f>
        <v>11.75</v>
      </c>
      <c r="J36" s="36">
        <f ca="1">IF(ROW()&lt;DATA!$H$1+5,SUM($C36:$G36),"")</f>
        <v>66.91</v>
      </c>
      <c r="K36" s="36">
        <f ca="1">IF(ROW()&lt;DATA!$H$1+5,SUM($C36:$H36),"")</f>
        <v>66.91</v>
      </c>
    </row>
    <row r="37" spans="1:11" x14ac:dyDescent="0.25">
      <c r="A37" s="33" t="s">
        <v>36</v>
      </c>
      <c r="B37" s="34" t="s">
        <v>203</v>
      </c>
      <c r="C37" s="35">
        <f ca="1">IF(ROW()&lt;DATA!$H$1+4,INDIRECT("SKUPINY_PODIELY!"&amp;SUBSTITUTE(ADDRESS(1,ROW()-2,4),"1","")&amp;"3"),IF(ROW()=DATA!$H$1+4,SUM(INDIRECT("C$3:C"&amp;DATA!$H$1+3)),""))</f>
        <v>0</v>
      </c>
      <c r="D37" s="35">
        <f ca="1">IF(ROW()&lt;DATA!$H$1+4,INDIRECT("SKUPINY_PODIELY!"&amp;SUBSTITUTE(ADDRESS(1,ROW()-2,4),"1","")&amp;"7"),IF(ROW()=DATA!$H$1+4,SUM(INDIRECT("D$3:D"&amp;DATA!$H$1+3)),""))</f>
        <v>0</v>
      </c>
      <c r="E37" s="35">
        <f ca="1">IF(ROW()&lt;DATA!$H$1+4,INDIRECT("SKUPINY_PODIELY!"&amp;SUBSTITUTE(ADDRESS(1,ROW()-2,4),"1","")&amp;"16"),IF(ROW()=DATA!$H$1+4,SUM(INDIRECT("E$3:E"&amp;DATA!$H$1+3)),""))</f>
        <v>0</v>
      </c>
      <c r="F37" s="35">
        <f ca="1">IF(ROW()&lt;DATA!$H$1+4,INDIRECT("SKUPINY_PODIELY!"&amp;SUBSTITUTE(ADDRESS(1,ROW()-2,4),"1","")&amp;"21"),IF(ROW()=DATA!$H$1+4,SUM(INDIRECT("F$3:F"&amp;DATA!$H$1+3)),""))</f>
        <v>0</v>
      </c>
      <c r="G37" s="35">
        <f ca="1">IF(ROW()&lt;DATA!$H$1+4,INDIRECT("SKUPINY_PODIELY!"&amp;SUBSTITUTE(ADDRESS(1,ROW()-2,4),"1","")&amp;"24"),IF(ROW()=DATA!$H$1+4,SUM(INDIRECT("G$3:G"&amp;DATA!$H$1+3)),""))</f>
        <v>0</v>
      </c>
      <c r="H37" s="35">
        <f ca="1">IF(ROW()&lt;DATA!$H$1+4,INDIRECT("SKUPINY_PODIELY!"&amp;SUBSTITUTE(ADDRESS(1,ROW()-2,4),"1","")&amp;"43"),IF(ROW()=DATA!$H$1+4,SUM(INDIRECT("H$3:H"&amp;DATA!$H$1+3)),""))</f>
        <v>0</v>
      </c>
      <c r="I37" s="36">
        <f ca="1">IF(ROW()&lt;DATA!$H$1+5,SUM($C37:$F37),"")</f>
        <v>0</v>
      </c>
      <c r="J37" s="36">
        <f ca="1">IF(ROW()&lt;DATA!$H$1+5,SUM($C37:$G37),"")</f>
        <v>0</v>
      </c>
      <c r="K37" s="36">
        <f ca="1">IF(ROW()&lt;DATA!$H$1+5,SUM($C37:$H37),"")</f>
        <v>0</v>
      </c>
    </row>
    <row r="38" spans="1:11" x14ac:dyDescent="0.25">
      <c r="A38" s="33" t="s">
        <v>37</v>
      </c>
      <c r="B38" s="34" t="s">
        <v>170</v>
      </c>
      <c r="C38" s="35">
        <f ca="1">IF(ROW()&lt;DATA!$H$1+4,INDIRECT("SKUPINY_PODIELY!"&amp;SUBSTITUTE(ADDRESS(1,ROW()-2,4),"1","")&amp;"3"),IF(ROW()=DATA!$H$1+4,SUM(INDIRECT("C$3:C"&amp;DATA!$H$1+3)),""))</f>
        <v>0</v>
      </c>
      <c r="D38" s="35">
        <f ca="1">IF(ROW()&lt;DATA!$H$1+4,INDIRECT("SKUPINY_PODIELY!"&amp;SUBSTITUTE(ADDRESS(1,ROW()-2,4),"1","")&amp;"7"),IF(ROW()=DATA!$H$1+4,SUM(INDIRECT("D$3:D"&amp;DATA!$H$1+3)),""))</f>
        <v>0</v>
      </c>
      <c r="E38" s="35">
        <f ca="1">IF(ROW()&lt;DATA!$H$1+4,INDIRECT("SKUPINY_PODIELY!"&amp;SUBSTITUTE(ADDRESS(1,ROW()-2,4),"1","")&amp;"16"),IF(ROW()=DATA!$H$1+4,SUM(INDIRECT("E$3:E"&amp;DATA!$H$1+3)),""))</f>
        <v>0</v>
      </c>
      <c r="F38" s="35">
        <f ca="1">IF(ROW()&lt;DATA!$H$1+4,INDIRECT("SKUPINY_PODIELY!"&amp;SUBSTITUTE(ADDRESS(1,ROW()-2,4),"1","")&amp;"21"),IF(ROW()=DATA!$H$1+4,SUM(INDIRECT("F$3:F"&amp;DATA!$H$1+3)),""))</f>
        <v>0</v>
      </c>
      <c r="G38" s="35">
        <f ca="1">IF(ROW()&lt;DATA!$H$1+4,INDIRECT("SKUPINY_PODIELY!"&amp;SUBSTITUTE(ADDRESS(1,ROW()-2,4),"1","")&amp;"24"),IF(ROW()=DATA!$H$1+4,SUM(INDIRECT("G$3:G"&amp;DATA!$H$1+3)),""))</f>
        <v>0</v>
      </c>
      <c r="H38" s="35">
        <f ca="1">IF(ROW()&lt;DATA!$H$1+4,INDIRECT("SKUPINY_PODIELY!"&amp;SUBSTITUTE(ADDRESS(1,ROW()-2,4),"1","")&amp;"43"),IF(ROW()=DATA!$H$1+4,SUM(INDIRECT("H$3:H"&amp;DATA!$H$1+3)),""))</f>
        <v>0</v>
      </c>
      <c r="I38" s="36">
        <f ca="1">IF(ROW()&lt;DATA!$H$1+5,SUM($C38:$F38),"")</f>
        <v>0</v>
      </c>
      <c r="J38" s="36">
        <f ca="1">IF(ROW()&lt;DATA!$H$1+5,SUM($C38:$G38),"")</f>
        <v>0</v>
      </c>
      <c r="K38" s="36">
        <f ca="1">IF(ROW()&lt;DATA!$H$1+5,SUM($C38:$H38),"")</f>
        <v>0</v>
      </c>
    </row>
    <row r="39" spans="1:11" x14ac:dyDescent="0.25">
      <c r="A39" s="33" t="s">
        <v>38</v>
      </c>
      <c r="B39" s="34" t="s">
        <v>186</v>
      </c>
      <c r="C39" s="35">
        <f ca="1">IF(ROW()&lt;DATA!$H$1+4,INDIRECT("SKUPINY_PODIELY!"&amp;SUBSTITUTE(ADDRESS(1,ROW()-2,4),"1","")&amp;"3"),IF(ROW()=DATA!$H$1+4,SUM(INDIRECT("C$3:C"&amp;DATA!$H$1+3)),""))</f>
        <v>0</v>
      </c>
      <c r="D39" s="35">
        <f ca="1">IF(ROW()&lt;DATA!$H$1+4,INDIRECT("SKUPINY_PODIELY!"&amp;SUBSTITUTE(ADDRESS(1,ROW()-2,4),"1","")&amp;"7"),IF(ROW()=DATA!$H$1+4,SUM(INDIRECT("D$3:D"&amp;DATA!$H$1+3)),""))</f>
        <v>0</v>
      </c>
      <c r="E39" s="35">
        <f ca="1">IF(ROW()&lt;DATA!$H$1+4,INDIRECT("SKUPINY_PODIELY!"&amp;SUBSTITUTE(ADDRESS(1,ROW()-2,4),"1","")&amp;"16"),IF(ROW()=DATA!$H$1+4,SUM(INDIRECT("E$3:E"&amp;DATA!$H$1+3)),""))</f>
        <v>0</v>
      </c>
      <c r="F39" s="35">
        <f ca="1">IF(ROW()&lt;DATA!$H$1+4,INDIRECT("SKUPINY_PODIELY!"&amp;SUBSTITUTE(ADDRESS(1,ROW()-2,4),"1","")&amp;"21"),IF(ROW()=DATA!$H$1+4,SUM(INDIRECT("F$3:F"&amp;DATA!$H$1+3)),""))</f>
        <v>0</v>
      </c>
      <c r="G39" s="35">
        <f ca="1">IF(ROW()&lt;DATA!$H$1+4,INDIRECT("SKUPINY_PODIELY!"&amp;SUBSTITUTE(ADDRESS(1,ROW()-2,4),"1","")&amp;"24"),IF(ROW()=DATA!$H$1+4,SUM(INDIRECT("G$3:G"&amp;DATA!$H$1+3)),""))</f>
        <v>0</v>
      </c>
      <c r="H39" s="35">
        <f ca="1">IF(ROW()&lt;DATA!$H$1+4,INDIRECT("SKUPINY_PODIELY!"&amp;SUBSTITUTE(ADDRESS(1,ROW()-2,4),"1","")&amp;"43"),IF(ROW()=DATA!$H$1+4,SUM(INDIRECT("H$3:H"&amp;DATA!$H$1+3)),""))</f>
        <v>0</v>
      </c>
      <c r="I39" s="36">
        <f ca="1">IF(ROW()&lt;DATA!$H$1+5,SUM($C39:$F39),"")</f>
        <v>0</v>
      </c>
      <c r="J39" s="36">
        <f ca="1">IF(ROW()&lt;DATA!$H$1+5,SUM($C39:$G39),"")</f>
        <v>0</v>
      </c>
      <c r="K39" s="36">
        <f ca="1">IF(ROW()&lt;DATA!$H$1+5,SUM($C39:$H39),"")</f>
        <v>0</v>
      </c>
    </row>
    <row r="40" spans="1:11" x14ac:dyDescent="0.25">
      <c r="A40" s="33" t="s">
        <v>39</v>
      </c>
      <c r="B40" s="34" t="s">
        <v>172</v>
      </c>
      <c r="C40" s="35">
        <f ca="1">IF(ROW()&lt;DATA!$H$1+4,INDIRECT("SKUPINY_PODIELY!"&amp;SUBSTITUTE(ADDRESS(1,ROW()-2,4),"1","")&amp;"3"),IF(ROW()=DATA!$H$1+4,SUM(INDIRECT("C$3:C"&amp;DATA!$H$1+3)),""))</f>
        <v>0</v>
      </c>
      <c r="D40" s="35">
        <f ca="1">IF(ROW()&lt;DATA!$H$1+4,INDIRECT("SKUPINY_PODIELY!"&amp;SUBSTITUTE(ADDRESS(1,ROW()-2,4),"1","")&amp;"7"),IF(ROW()=DATA!$H$1+4,SUM(INDIRECT("D$3:D"&amp;DATA!$H$1+3)),""))</f>
        <v>0</v>
      </c>
      <c r="E40" s="35">
        <f ca="1">IF(ROW()&lt;DATA!$H$1+4,INDIRECT("SKUPINY_PODIELY!"&amp;SUBSTITUTE(ADDRESS(1,ROW()-2,4),"1","")&amp;"16"),IF(ROW()=DATA!$H$1+4,SUM(INDIRECT("E$3:E"&amp;DATA!$H$1+3)),""))</f>
        <v>0</v>
      </c>
      <c r="F40" s="35">
        <f ca="1">IF(ROW()&lt;DATA!$H$1+4,INDIRECT("SKUPINY_PODIELY!"&amp;SUBSTITUTE(ADDRESS(1,ROW()-2,4),"1","")&amp;"21"),IF(ROW()=DATA!$H$1+4,SUM(INDIRECT("F$3:F"&amp;DATA!$H$1+3)),""))</f>
        <v>0</v>
      </c>
      <c r="G40" s="35">
        <f ca="1">IF(ROW()&lt;DATA!$H$1+4,INDIRECT("SKUPINY_PODIELY!"&amp;SUBSTITUTE(ADDRESS(1,ROW()-2,4),"1","")&amp;"24"),IF(ROW()=DATA!$H$1+4,SUM(INDIRECT("G$3:G"&amp;DATA!$H$1+3)),""))</f>
        <v>0</v>
      </c>
      <c r="H40" s="35">
        <f ca="1">IF(ROW()&lt;DATA!$H$1+4,INDIRECT("SKUPINY_PODIELY!"&amp;SUBSTITUTE(ADDRESS(1,ROW()-2,4),"1","")&amp;"43"),IF(ROW()=DATA!$H$1+4,SUM(INDIRECT("H$3:H"&amp;DATA!$H$1+3)),""))</f>
        <v>0</v>
      </c>
      <c r="I40" s="36">
        <f ca="1">IF(ROW()&lt;DATA!$H$1+5,SUM($C40:$F40),"")</f>
        <v>0</v>
      </c>
      <c r="J40" s="36">
        <f ca="1">IF(ROW()&lt;DATA!$H$1+5,SUM($C40:$G40),"")</f>
        <v>0</v>
      </c>
      <c r="K40" s="36">
        <f ca="1">IF(ROW()&lt;DATA!$H$1+5,SUM($C40:$H40),"")</f>
        <v>0</v>
      </c>
    </row>
    <row r="41" spans="1:11" x14ac:dyDescent="0.25">
      <c r="A41" s="33" t="s">
        <v>40</v>
      </c>
      <c r="B41" s="34" t="s">
        <v>158</v>
      </c>
      <c r="C41" s="35">
        <f ca="1">IF(ROW()&lt;DATA!$H$1+4,INDIRECT("SKUPINY_PODIELY!"&amp;SUBSTITUTE(ADDRESS(1,ROW()-2,4),"1","")&amp;"3"),IF(ROW()=DATA!$H$1+4,SUM(INDIRECT("C$3:C"&amp;DATA!$H$1+3)),""))</f>
        <v>0</v>
      </c>
      <c r="D41" s="35">
        <f ca="1">IF(ROW()&lt;DATA!$H$1+4,INDIRECT("SKUPINY_PODIELY!"&amp;SUBSTITUTE(ADDRESS(1,ROW()-2,4),"1","")&amp;"7"),IF(ROW()=DATA!$H$1+4,SUM(INDIRECT("D$3:D"&amp;DATA!$H$1+3)),""))</f>
        <v>0</v>
      </c>
      <c r="E41" s="35">
        <f ca="1">IF(ROW()&lt;DATA!$H$1+4,INDIRECT("SKUPINY_PODIELY!"&amp;SUBSTITUTE(ADDRESS(1,ROW()-2,4),"1","")&amp;"16"),IF(ROW()=DATA!$H$1+4,SUM(INDIRECT("E$3:E"&amp;DATA!$H$1+3)),""))</f>
        <v>0</v>
      </c>
      <c r="F41" s="35">
        <f ca="1">IF(ROW()&lt;DATA!$H$1+4,INDIRECT("SKUPINY_PODIELY!"&amp;SUBSTITUTE(ADDRESS(1,ROW()-2,4),"1","")&amp;"21"),IF(ROW()=DATA!$H$1+4,SUM(INDIRECT("F$3:F"&amp;DATA!$H$1+3)),""))</f>
        <v>0</v>
      </c>
      <c r="G41" s="35">
        <f ca="1">IF(ROW()&lt;DATA!$H$1+4,INDIRECT("SKUPINY_PODIELY!"&amp;SUBSTITUTE(ADDRESS(1,ROW()-2,4),"1","")&amp;"24"),IF(ROW()=DATA!$H$1+4,SUM(INDIRECT("G$3:G"&amp;DATA!$H$1+3)),""))</f>
        <v>0</v>
      </c>
      <c r="H41" s="35">
        <f ca="1">IF(ROW()&lt;DATA!$H$1+4,INDIRECT("SKUPINY_PODIELY!"&amp;SUBSTITUTE(ADDRESS(1,ROW()-2,4),"1","")&amp;"43"),IF(ROW()=DATA!$H$1+4,SUM(INDIRECT("H$3:H"&amp;DATA!$H$1+3)),""))</f>
        <v>0</v>
      </c>
      <c r="I41" s="36">
        <f ca="1">IF(ROW()&lt;DATA!$H$1+5,SUM($C41:$F41),"")</f>
        <v>0</v>
      </c>
      <c r="J41" s="36">
        <f ca="1">IF(ROW()&lt;DATA!$H$1+5,SUM($C41:$G41),"")</f>
        <v>0</v>
      </c>
      <c r="K41" s="36">
        <f ca="1">IF(ROW()&lt;DATA!$H$1+5,SUM($C41:$H41),"")</f>
        <v>0</v>
      </c>
    </row>
    <row r="42" spans="1:11" x14ac:dyDescent="0.25">
      <c r="B42" s="37" t="s">
        <v>147</v>
      </c>
      <c r="C42" s="38">
        <f ca="1">IF(ROW()&lt;DATA!$H$1+4,INDIRECT("SKUPINY_PODIELY!"&amp;SUBSTITUTE(ADDRESS(1,ROW()-2,4),"1","")&amp;"3"),IF(ROW()=DATA!$H$1+4,SUM(INDIRECT("C$3:C"&amp;DATA!$H$1+3)),""))</f>
        <v>768.13798999999983</v>
      </c>
      <c r="D42" s="38">
        <f ca="1">IF(ROW()&lt;DATA!$H$1+4,INDIRECT("SKUPINY_PODIELY!"&amp;SUBSTITUTE(ADDRESS(1,ROW()-2,4),"1","")&amp;"7"),IF(ROW()=DATA!$H$1+4,SUM(INDIRECT("D$3:D"&amp;DATA!$H$1+3)),""))</f>
        <v>1945.4915499999997</v>
      </c>
      <c r="E42" s="38">
        <f ca="1">IF(ROW()&lt;DATA!$H$1+4,INDIRECT("SKUPINY_PODIELY!"&amp;SUBSTITUTE(ADDRESS(1,ROW()-2,4),"1","")&amp;"16"),IF(ROW()=DATA!$H$1+4,SUM(INDIRECT("E$3:E"&amp;DATA!$H$1+3)),""))</f>
        <v>2321.9014900000002</v>
      </c>
      <c r="F42" s="38">
        <f ca="1">IF(ROW()&lt;DATA!$H$1+4,INDIRECT("SKUPINY_PODIELY!"&amp;SUBSTITUTE(ADDRESS(1,ROW()-2,4),"1","")&amp;"21"),IF(ROW()=DATA!$H$1+4,SUM(INDIRECT("F$3:F"&amp;DATA!$H$1+3)),""))</f>
        <v>2247.8766199999995</v>
      </c>
      <c r="G42" s="38">
        <f ca="1">IF(ROW()&lt;DATA!$H$1+4,INDIRECT("SKUPINY_PODIELY!"&amp;SUBSTITUTE(ADDRESS(1,ROW()-2,4),"1","")&amp;"24"),IF(ROW()=DATA!$H$1+4,SUM(INDIRECT("G$3:G"&amp;DATA!$H$1+3)),""))</f>
        <v>20609.441089999993</v>
      </c>
      <c r="H42" s="38">
        <f ca="1">IF(ROW()&lt;DATA!$H$1+4,INDIRECT("SKUPINY_PODIELY!"&amp;SUBSTITUTE(ADDRESS(1,ROW()-2,4),"1","")&amp;"43"),IF(ROW()=DATA!$H$1+4,SUM(INDIRECT("H$3:H"&amp;DATA!$H$1+3)),""))</f>
        <v>0</v>
      </c>
      <c r="I42" s="37">
        <f ca="1">IF(ROW()&lt;DATA!$H$1+5,SUM($C42:$F42),"")</f>
        <v>7283.4076499999992</v>
      </c>
      <c r="J42" s="37">
        <f ca="1">IF(ROW()&lt;DATA!$H$1+5,SUM($C42:$G42),"")</f>
        <v>27892.848739999994</v>
      </c>
      <c r="K42" s="37">
        <f ca="1">IF(ROW()&lt;DATA!$H$1+5,SUM($C42:$H42),"")</f>
        <v>27892.848739999994</v>
      </c>
    </row>
    <row r="43" spans="1:11" x14ac:dyDescent="0.25">
      <c r="C43" t="str">
        <f ca="1">IF(ROW()&lt;DATA!$H$1+4,INDIRECT("SKUPINY_PODIELY!"&amp;SUBSTITUTE(ADDRESS(1,ROW()-2,4),"1","")&amp;"3"),IF(ROW()=DATA!$H$1+4,SUM(INDIRECT("C$3:C"&amp;DATA!$H$1+3)),""))</f>
        <v/>
      </c>
      <c r="D43" t="str">
        <f ca="1">IF(ROW()&lt;DATA!$H$1+4,INDIRECT("SKUPINY_PODIELY!"&amp;SUBSTITUTE(ADDRESS(1,ROW()-2,4),"1","")&amp;"7"),IF(ROW()=DATA!$H$1+4,SUM(INDIRECT("D$3:D"&amp;DATA!$H$1+3)),""))</f>
        <v/>
      </c>
      <c r="E43" t="str">
        <f ca="1">IF(ROW()&lt;DATA!$H$1+4,INDIRECT("SKUPINY_PODIELY!"&amp;SUBSTITUTE(ADDRESS(1,ROW()-2,4),"1","")&amp;"16"),IF(ROW()=DATA!$H$1+4,SUM(INDIRECT("E$3:E"&amp;DATA!$H$1+3)),""))</f>
        <v/>
      </c>
      <c r="F43" t="str">
        <f ca="1">IF(ROW()&lt;DATA!$H$1+4,INDIRECT("SKUPINY_PODIELY!"&amp;SUBSTITUTE(ADDRESS(1,ROW()-2,4),"1","")&amp;"21"),IF(ROW()=DATA!$H$1+4,SUM(INDIRECT("F$3:F"&amp;DATA!$H$1+3)),""))</f>
        <v/>
      </c>
      <c r="G43" t="str">
        <f ca="1">IF(ROW()&lt;DATA!$H$1+4,INDIRECT("SKUPINY_PODIELY!"&amp;SUBSTITUTE(ADDRESS(1,ROW()-2,4),"1","")&amp;"24"),IF(ROW()=DATA!$H$1+4,SUM(INDIRECT("G$3:G"&amp;DATA!$H$1+3)),""))</f>
        <v/>
      </c>
      <c r="H43" t="str">
        <f ca="1">IF(ROW()&lt;DATA!$H$1+4,INDIRECT("SKUPINY_PODIELY!"&amp;SUBSTITUTE(ADDRESS(1,ROW()-2,4),"1","")&amp;"43"),IF(ROW()=DATA!$H$1+4,SUM(INDIRECT("H$3:H"&amp;DATA!$H$1+3)),""))</f>
        <v/>
      </c>
      <c r="I43" t="str">
        <f>IF(ROW()&lt;DATA!$H$1+5,SUM($C43:$F43),"")</f>
        <v/>
      </c>
      <c r="J43" t="str">
        <f>IF(ROW()&lt;DATA!$H$1+5,SUM($C43:$G43),"")</f>
        <v/>
      </c>
      <c r="K43" t="str">
        <f>IF(ROW()&lt;DATA!$H$1+5,SUM($C43:$H43),"")</f>
        <v/>
      </c>
    </row>
    <row r="44" spans="1:11" x14ac:dyDescent="0.25">
      <c r="C44" t="str">
        <f ca="1">IF(ROW()&lt;DATA!$H$1+4,INDIRECT("SKUPINY_PODIELY!"&amp;SUBSTITUTE(ADDRESS(1,ROW()-2,4),"1","")&amp;"3"),IF(ROW()=DATA!$H$1+4,SUM(INDIRECT("C$3:C"&amp;DATA!$H$1+3)),""))</f>
        <v/>
      </c>
      <c r="D44" t="str">
        <f ca="1">IF(ROW()&lt;DATA!$H$1+4,INDIRECT("SKUPINY_PODIELY!"&amp;SUBSTITUTE(ADDRESS(1,ROW()-2,4),"1","")&amp;"7"),IF(ROW()=DATA!$H$1+4,SUM(INDIRECT("D$3:D"&amp;DATA!$H$1+3)),""))</f>
        <v/>
      </c>
      <c r="E44" t="str">
        <f ca="1">IF(ROW()&lt;DATA!$H$1+4,INDIRECT("SKUPINY_PODIELY!"&amp;SUBSTITUTE(ADDRESS(1,ROW()-2,4),"1","")&amp;"16"),IF(ROW()=DATA!$H$1+4,SUM(INDIRECT("E$3:E"&amp;DATA!$H$1+3)),""))</f>
        <v/>
      </c>
      <c r="F44" t="str">
        <f ca="1">IF(ROW()&lt;DATA!$H$1+4,INDIRECT("SKUPINY_PODIELY!"&amp;SUBSTITUTE(ADDRESS(1,ROW()-2,4),"1","")&amp;"21"),IF(ROW()=DATA!$H$1+4,SUM(INDIRECT("F$3:F"&amp;DATA!$H$1+3)),""))</f>
        <v/>
      </c>
      <c r="G44" t="str">
        <f ca="1">IF(ROW()&lt;DATA!$H$1+4,INDIRECT("SKUPINY_PODIELY!"&amp;SUBSTITUTE(ADDRESS(1,ROW()-2,4),"1","")&amp;"24"),IF(ROW()=DATA!$H$1+4,SUM(INDIRECT("G$3:G"&amp;DATA!$H$1+3)),""))</f>
        <v/>
      </c>
      <c r="H44" t="str">
        <f ca="1">IF(ROW()&lt;DATA!$H$1+4,INDIRECT("SKUPINY_PODIELY!"&amp;SUBSTITUTE(ADDRESS(1,ROW()-2,4),"1","")&amp;"43"),IF(ROW()=DATA!$H$1+4,SUM(INDIRECT("H$3:H"&amp;DATA!$H$1+3)),""))</f>
        <v/>
      </c>
      <c r="I44" t="str">
        <f>IF(ROW()&lt;DATA!$H$1+5,SUM($C44:$F44),"")</f>
        <v/>
      </c>
      <c r="J44" t="str">
        <f>IF(ROW()&lt;DATA!$H$1+5,SUM($C44:$G44),"")</f>
        <v/>
      </c>
      <c r="K44" t="str">
        <f>IF(ROW()&lt;DATA!$H$1+5,SUM($C44:$H44),"")</f>
        <v/>
      </c>
    </row>
    <row r="45" spans="1:11" x14ac:dyDescent="0.25">
      <c r="C45" t="str">
        <f ca="1">IF(ROW()&lt;DATA!$H$1+4,INDIRECT("SKUPINY_PODIELY!"&amp;SUBSTITUTE(ADDRESS(1,ROW()-2,4),"1","")&amp;"3"),IF(ROW()=DATA!$H$1+4,SUM(INDIRECT("C$3:C"&amp;DATA!$H$1+3)),""))</f>
        <v/>
      </c>
      <c r="D45" t="str">
        <f ca="1">IF(ROW()&lt;DATA!$H$1+4,INDIRECT("SKUPINY_PODIELY!"&amp;SUBSTITUTE(ADDRESS(1,ROW()-2,4),"1","")&amp;"7"),IF(ROW()=DATA!$H$1+4,SUM(INDIRECT("D$3:D"&amp;DATA!$H$1+3)),""))</f>
        <v/>
      </c>
      <c r="E45" t="str">
        <f ca="1">IF(ROW()&lt;DATA!$H$1+4,INDIRECT("SKUPINY_PODIELY!"&amp;SUBSTITUTE(ADDRESS(1,ROW()-2,4),"1","")&amp;"16"),IF(ROW()=DATA!$H$1+4,SUM(INDIRECT("E$3:E"&amp;DATA!$H$1+3)),""))</f>
        <v/>
      </c>
      <c r="F45" t="str">
        <f ca="1">IF(ROW()&lt;DATA!$H$1+4,INDIRECT("SKUPINY_PODIELY!"&amp;SUBSTITUTE(ADDRESS(1,ROW()-2,4),"1","")&amp;"21"),IF(ROW()=DATA!$H$1+4,SUM(INDIRECT("F$3:F"&amp;DATA!$H$1+3)),""))</f>
        <v/>
      </c>
      <c r="G45" t="str">
        <f ca="1">IF(ROW()&lt;DATA!$H$1+4,INDIRECT("SKUPINY_PODIELY!"&amp;SUBSTITUTE(ADDRESS(1,ROW()-2,4),"1","")&amp;"24"),IF(ROW()=DATA!$H$1+4,SUM(INDIRECT("G$3:G"&amp;DATA!$H$1+3)),""))</f>
        <v/>
      </c>
      <c r="H45" t="str">
        <f ca="1">IF(ROW()&lt;DATA!$H$1+4,INDIRECT("SKUPINY_PODIELY!"&amp;SUBSTITUTE(ADDRESS(1,ROW()-2,4),"1","")&amp;"43"),IF(ROW()=DATA!$H$1+4,SUM(INDIRECT("H$3:H"&amp;DATA!$H$1+3)),""))</f>
        <v/>
      </c>
      <c r="I45" t="str">
        <f>IF(ROW()&lt;DATA!$H$1+5,SUM($C45:$F45),"")</f>
        <v/>
      </c>
      <c r="J45" t="str">
        <f>IF(ROW()&lt;DATA!$H$1+5,SUM($C45:$G45),"")</f>
        <v/>
      </c>
      <c r="K45" t="str">
        <f>IF(ROW()&lt;DATA!$H$1+5,SUM($C45:$H45),"")</f>
        <v/>
      </c>
    </row>
    <row r="46" spans="1:11" x14ac:dyDescent="0.25">
      <c r="C46" t="str">
        <f ca="1">IF(ROW()&lt;DATA!$H$1+4,INDIRECT("SKUPINY_PODIELY!"&amp;SUBSTITUTE(ADDRESS(1,ROW()-2,4),"1","")&amp;"3"),IF(ROW()=DATA!$H$1+4,SUM(INDIRECT("C$3:C"&amp;DATA!$H$1+3)),""))</f>
        <v/>
      </c>
      <c r="D46" t="str">
        <f ca="1">IF(ROW()&lt;DATA!$H$1+4,INDIRECT("SKUPINY_PODIELY!"&amp;SUBSTITUTE(ADDRESS(1,ROW()-2,4),"1","")&amp;"7"),IF(ROW()=DATA!$H$1+4,SUM(INDIRECT("D$3:D"&amp;DATA!$H$1+3)),""))</f>
        <v/>
      </c>
      <c r="E46" t="str">
        <f ca="1">IF(ROW()&lt;DATA!$H$1+4,INDIRECT("SKUPINY_PODIELY!"&amp;SUBSTITUTE(ADDRESS(1,ROW()-2,4),"1","")&amp;"16"),IF(ROW()=DATA!$H$1+4,SUM(INDIRECT("E$3:E"&amp;DATA!$H$1+3)),""))</f>
        <v/>
      </c>
      <c r="F46" t="str">
        <f ca="1">IF(ROW()&lt;DATA!$H$1+4,INDIRECT("SKUPINY_PODIELY!"&amp;SUBSTITUTE(ADDRESS(1,ROW()-2,4),"1","")&amp;"21"),IF(ROW()=DATA!$H$1+4,SUM(INDIRECT("F$3:F"&amp;DATA!$H$1+3)),""))</f>
        <v/>
      </c>
      <c r="G46" t="str">
        <f ca="1">IF(ROW()&lt;DATA!$H$1+4,INDIRECT("SKUPINY_PODIELY!"&amp;SUBSTITUTE(ADDRESS(1,ROW()-2,4),"1","")&amp;"24"),IF(ROW()=DATA!$H$1+4,SUM(INDIRECT("G$3:G"&amp;DATA!$H$1+3)),""))</f>
        <v/>
      </c>
      <c r="H46" t="str">
        <f ca="1">IF(ROW()&lt;DATA!$H$1+4,INDIRECT("SKUPINY_PODIELY!"&amp;SUBSTITUTE(ADDRESS(1,ROW()-2,4),"1","")&amp;"43"),IF(ROW()=DATA!$H$1+4,SUM(INDIRECT("H$3:H"&amp;DATA!$H$1+3)),""))</f>
        <v/>
      </c>
      <c r="I46" t="str">
        <f>IF(ROW()&lt;DATA!$H$1+5,SUM($C46:$F46),"")</f>
        <v/>
      </c>
      <c r="J46" t="str">
        <f>IF(ROW()&lt;DATA!$H$1+5,SUM($C46:$G46),"")</f>
        <v/>
      </c>
      <c r="K46" t="str">
        <f>IF(ROW()&lt;DATA!$H$1+5,SUM($C46:$H46),"")</f>
        <v/>
      </c>
    </row>
    <row r="47" spans="1:11" x14ac:dyDescent="0.25">
      <c r="C47" t="str">
        <f ca="1">IF(ROW()&lt;DATA!$H$1+4,INDIRECT("SKUPINY_PODIELY!"&amp;SUBSTITUTE(ADDRESS(1,ROW()-2,4),"1","")&amp;"3"),IF(ROW()=DATA!$H$1+4,SUM(INDIRECT("C$3:C"&amp;DATA!$H$1+3)),""))</f>
        <v/>
      </c>
      <c r="D47" t="str">
        <f ca="1">IF(ROW()&lt;DATA!$H$1+4,INDIRECT("SKUPINY_PODIELY!"&amp;SUBSTITUTE(ADDRESS(1,ROW()-2,4),"1","")&amp;"7"),IF(ROW()=DATA!$H$1+4,SUM(INDIRECT("D$3:D"&amp;DATA!$H$1+3)),""))</f>
        <v/>
      </c>
      <c r="E47" t="str">
        <f ca="1">IF(ROW()&lt;DATA!$H$1+4,INDIRECT("SKUPINY_PODIELY!"&amp;SUBSTITUTE(ADDRESS(1,ROW()-2,4),"1","")&amp;"16"),IF(ROW()=DATA!$H$1+4,SUM(INDIRECT("E$3:E"&amp;DATA!$H$1+3)),""))</f>
        <v/>
      </c>
      <c r="F47" t="str">
        <f ca="1">IF(ROW()&lt;DATA!$H$1+4,INDIRECT("SKUPINY_PODIELY!"&amp;SUBSTITUTE(ADDRESS(1,ROW()-2,4),"1","")&amp;"21"),IF(ROW()=DATA!$H$1+4,SUM(INDIRECT("F$3:F"&amp;DATA!$H$1+3)),""))</f>
        <v/>
      </c>
      <c r="G47" t="str">
        <f ca="1">IF(ROW()&lt;DATA!$H$1+4,INDIRECT("SKUPINY_PODIELY!"&amp;SUBSTITUTE(ADDRESS(1,ROW()-2,4),"1","")&amp;"24"),IF(ROW()=DATA!$H$1+4,SUM(INDIRECT("G$3:G"&amp;DATA!$H$1+3)),""))</f>
        <v/>
      </c>
      <c r="H47" t="str">
        <f ca="1">IF(ROW()&lt;DATA!$H$1+4,INDIRECT("SKUPINY_PODIELY!"&amp;SUBSTITUTE(ADDRESS(1,ROW()-2,4),"1","")&amp;"43"),IF(ROW()=DATA!$H$1+4,SUM(INDIRECT("H$3:H"&amp;DATA!$H$1+3)),""))</f>
        <v/>
      </c>
      <c r="I47" t="str">
        <f>IF(ROW()&lt;DATA!$H$1+5,SUM($C47:$F47),"")</f>
        <v/>
      </c>
      <c r="J47" t="str">
        <f>IF(ROW()&lt;DATA!$H$1+5,SUM($C47:$G47),"")</f>
        <v/>
      </c>
      <c r="K47" t="str">
        <f>IF(ROW()&lt;DATA!$H$1+5,SUM($C47:$H47),"")</f>
        <v/>
      </c>
    </row>
    <row r="48" spans="1:11" x14ac:dyDescent="0.25">
      <c r="C48" t="str">
        <f ca="1">IF(ROW()&lt;DATA!$H$1+4,INDIRECT("SKUPINY_PODIELY!"&amp;SUBSTITUTE(ADDRESS(1,ROW()-2,4),"1","")&amp;"3"),IF(ROW()=DATA!$H$1+4,SUM(INDIRECT("C$3:C"&amp;DATA!$H$1+3)),""))</f>
        <v/>
      </c>
      <c r="D48" t="str">
        <f ca="1">IF(ROW()&lt;DATA!$H$1+4,INDIRECT("SKUPINY_PODIELY!"&amp;SUBSTITUTE(ADDRESS(1,ROW()-2,4),"1","")&amp;"7"),IF(ROW()=DATA!$H$1+4,SUM(INDIRECT("D$3:D"&amp;DATA!$H$1+3)),""))</f>
        <v/>
      </c>
      <c r="E48" t="str">
        <f ca="1">IF(ROW()&lt;DATA!$H$1+4,INDIRECT("SKUPINY_PODIELY!"&amp;SUBSTITUTE(ADDRESS(1,ROW()-2,4),"1","")&amp;"16"),IF(ROW()=DATA!$H$1+4,SUM(INDIRECT("E$3:E"&amp;DATA!$H$1+3)),""))</f>
        <v/>
      </c>
      <c r="F48" t="str">
        <f ca="1">IF(ROW()&lt;DATA!$H$1+4,INDIRECT("SKUPINY_PODIELY!"&amp;SUBSTITUTE(ADDRESS(1,ROW()-2,4),"1","")&amp;"21"),IF(ROW()=DATA!$H$1+4,SUM(INDIRECT("F$3:F"&amp;DATA!$H$1+3)),""))</f>
        <v/>
      </c>
      <c r="G48" t="str">
        <f ca="1">IF(ROW()&lt;DATA!$H$1+4,INDIRECT("SKUPINY_PODIELY!"&amp;SUBSTITUTE(ADDRESS(1,ROW()-2,4),"1","")&amp;"24"),IF(ROW()=DATA!$H$1+4,SUM(INDIRECT("G$3:G"&amp;DATA!$H$1+3)),""))</f>
        <v/>
      </c>
      <c r="H48" t="str">
        <f ca="1">IF(ROW()&lt;DATA!$H$1+4,INDIRECT("SKUPINY_PODIELY!"&amp;SUBSTITUTE(ADDRESS(1,ROW()-2,4),"1","")&amp;"43"),IF(ROW()=DATA!$H$1+4,SUM(INDIRECT("H$3:H"&amp;DATA!$H$1+3)),""))</f>
        <v/>
      </c>
      <c r="I48" t="str">
        <f>IF(ROW()&lt;DATA!$H$1+5,SUM($C48:$F48),"")</f>
        <v/>
      </c>
      <c r="J48" t="str">
        <f>IF(ROW()&lt;DATA!$H$1+5,SUM($C48:$G48),"")</f>
        <v/>
      </c>
      <c r="K48" t="str">
        <f>IF(ROW()&lt;DATA!$H$1+5,SUM($C48:$H48),"")</f>
        <v/>
      </c>
    </row>
    <row r="49" spans="3:11" x14ac:dyDescent="0.25">
      <c r="C49" t="str">
        <f ca="1">IF(ROW()&lt;DATA!$H$1+4,INDIRECT("SKUPINY_PODIELY!"&amp;SUBSTITUTE(ADDRESS(1,ROW()-2,4),"1","")&amp;"3"),IF(ROW()=DATA!$H$1+4,SUM(INDIRECT("C$3:C"&amp;DATA!$H$1+3)),""))</f>
        <v/>
      </c>
      <c r="D49" t="str">
        <f ca="1">IF(ROW()&lt;DATA!$H$1+4,INDIRECT("SKUPINY_PODIELY!"&amp;SUBSTITUTE(ADDRESS(1,ROW()-2,4),"1","")&amp;"7"),IF(ROW()=DATA!$H$1+4,SUM(INDIRECT("D$3:D"&amp;DATA!$H$1+3)),""))</f>
        <v/>
      </c>
      <c r="E49" t="str">
        <f ca="1">IF(ROW()&lt;DATA!$H$1+4,INDIRECT("SKUPINY_PODIELY!"&amp;SUBSTITUTE(ADDRESS(1,ROW()-2,4),"1","")&amp;"16"),IF(ROW()=DATA!$H$1+4,SUM(INDIRECT("E$3:E"&amp;DATA!$H$1+3)),""))</f>
        <v/>
      </c>
      <c r="F49" t="str">
        <f ca="1">IF(ROW()&lt;DATA!$H$1+4,INDIRECT("SKUPINY_PODIELY!"&amp;SUBSTITUTE(ADDRESS(1,ROW()-2,4),"1","")&amp;"21"),IF(ROW()=DATA!$H$1+4,SUM(INDIRECT("F$3:F"&amp;DATA!$H$1+3)),""))</f>
        <v/>
      </c>
      <c r="G49" t="str">
        <f ca="1">IF(ROW()&lt;DATA!$H$1+4,INDIRECT("SKUPINY_PODIELY!"&amp;SUBSTITUTE(ADDRESS(1,ROW()-2,4),"1","")&amp;"24"),IF(ROW()=DATA!$H$1+4,SUM(INDIRECT("G$3:G"&amp;DATA!$H$1+3)),""))</f>
        <v/>
      </c>
      <c r="H49" t="str">
        <f ca="1">IF(ROW()&lt;DATA!$H$1+4,INDIRECT("SKUPINY_PODIELY!"&amp;SUBSTITUTE(ADDRESS(1,ROW()-2,4),"1","")&amp;"43"),IF(ROW()=DATA!$H$1+4,SUM(INDIRECT("H$3:H"&amp;DATA!$H$1+3)),""))</f>
        <v/>
      </c>
      <c r="I49" t="str">
        <f>IF(ROW()&lt;DATA!$H$1+5,SUM($C49:$F49),"")</f>
        <v/>
      </c>
      <c r="J49" t="str">
        <f>IF(ROW()&lt;DATA!$H$1+5,SUM($C49:$G49),"")</f>
        <v/>
      </c>
      <c r="K49" t="str">
        <f>IF(ROW()&lt;DATA!$H$1+5,SUM($C49:$H49),"")</f>
        <v/>
      </c>
    </row>
    <row r="50" spans="3:11" x14ac:dyDescent="0.25">
      <c r="C50" t="str">
        <f ca="1">IF(ROW()&lt;DATA!$H$1+4,INDIRECT("SKUPINY_PODIELY!"&amp;SUBSTITUTE(ADDRESS(1,ROW()-2,4),"1","")&amp;"3"),IF(ROW()=DATA!$H$1+4,SUM(INDIRECT("C$3:C"&amp;DATA!$H$1+3)),""))</f>
        <v/>
      </c>
      <c r="D50" t="str">
        <f ca="1">IF(ROW()&lt;DATA!$H$1+4,INDIRECT("SKUPINY_PODIELY!"&amp;SUBSTITUTE(ADDRESS(1,ROW()-2,4),"1","")&amp;"7"),IF(ROW()=DATA!$H$1+4,SUM(INDIRECT("D$3:D"&amp;DATA!$H$1+3)),""))</f>
        <v/>
      </c>
      <c r="E50" t="str">
        <f ca="1">IF(ROW()&lt;DATA!$H$1+4,INDIRECT("SKUPINY_PODIELY!"&amp;SUBSTITUTE(ADDRESS(1,ROW()-2,4),"1","")&amp;"16"),IF(ROW()=DATA!$H$1+4,SUM(INDIRECT("E$3:E"&amp;DATA!$H$1+3)),""))</f>
        <v/>
      </c>
      <c r="F50" t="str">
        <f ca="1">IF(ROW()&lt;DATA!$H$1+4,INDIRECT("SKUPINY_PODIELY!"&amp;SUBSTITUTE(ADDRESS(1,ROW()-2,4),"1","")&amp;"21"),IF(ROW()=DATA!$H$1+4,SUM(INDIRECT("F$3:F"&amp;DATA!$H$1+3)),""))</f>
        <v/>
      </c>
      <c r="G50" t="str">
        <f ca="1">IF(ROW()&lt;DATA!$H$1+4,INDIRECT("SKUPINY_PODIELY!"&amp;SUBSTITUTE(ADDRESS(1,ROW()-2,4),"1","")&amp;"24"),IF(ROW()=DATA!$H$1+4,SUM(INDIRECT("G$3:G"&amp;DATA!$H$1+3)),""))</f>
        <v/>
      </c>
      <c r="H50" t="str">
        <f ca="1">IF(ROW()&lt;DATA!$H$1+4,INDIRECT("SKUPINY_PODIELY!"&amp;SUBSTITUTE(ADDRESS(1,ROW()-2,4),"1","")&amp;"43"),IF(ROW()=DATA!$H$1+4,SUM(INDIRECT("H$3:H"&amp;DATA!$H$1+3)),""))</f>
        <v/>
      </c>
      <c r="I50" t="str">
        <f>IF(ROW()&lt;DATA!$H$1+5,SUM($C50:$F50),"")</f>
        <v/>
      </c>
      <c r="J50" t="str">
        <f>IF(ROW()&lt;DATA!$H$1+5,SUM($C50:$G50),"")</f>
        <v/>
      </c>
      <c r="K50" t="str">
        <f>IF(ROW()&lt;DATA!$H$1+5,SUM($C50:$H50),"")</f>
        <v/>
      </c>
    </row>
    <row r="51" spans="3:11" x14ac:dyDescent="0.25">
      <c r="C51" t="str">
        <f ca="1">IF(ROW()&lt;DATA!$H$1+4,INDIRECT("SKUPINY_PODIELY!"&amp;SUBSTITUTE(ADDRESS(1,ROW()-2,4),"1","")&amp;"3"),IF(ROW()=DATA!$H$1+4,SUM(INDIRECT("C$3:C"&amp;DATA!$H$1+3)),""))</f>
        <v/>
      </c>
      <c r="D51" t="str">
        <f ca="1">IF(ROW()&lt;DATA!$H$1+4,INDIRECT("SKUPINY_PODIELY!"&amp;SUBSTITUTE(ADDRESS(1,ROW()-2,4),"1","")&amp;"7"),IF(ROW()=DATA!$H$1+4,SUM(INDIRECT("D$3:D"&amp;DATA!$H$1+3)),""))</f>
        <v/>
      </c>
      <c r="E51" t="str">
        <f ca="1">IF(ROW()&lt;DATA!$H$1+4,INDIRECT("SKUPINY_PODIELY!"&amp;SUBSTITUTE(ADDRESS(1,ROW()-2,4),"1","")&amp;"16"),IF(ROW()=DATA!$H$1+4,SUM(INDIRECT("E$3:E"&amp;DATA!$H$1+3)),""))</f>
        <v/>
      </c>
      <c r="F51" t="str">
        <f ca="1">IF(ROW()&lt;DATA!$H$1+4,INDIRECT("SKUPINY_PODIELY!"&amp;SUBSTITUTE(ADDRESS(1,ROW()-2,4),"1","")&amp;"21"),IF(ROW()=DATA!$H$1+4,SUM(INDIRECT("F$3:F"&amp;DATA!$H$1+3)),""))</f>
        <v/>
      </c>
      <c r="G51" t="str">
        <f ca="1">IF(ROW()&lt;DATA!$H$1+4,INDIRECT("SKUPINY_PODIELY!"&amp;SUBSTITUTE(ADDRESS(1,ROW()-2,4),"1","")&amp;"24"),IF(ROW()=DATA!$H$1+4,SUM(INDIRECT("G$3:G"&amp;DATA!$H$1+3)),""))</f>
        <v/>
      </c>
      <c r="H51" t="str">
        <f ca="1">IF(ROW()&lt;DATA!$H$1+4,INDIRECT("SKUPINY_PODIELY!"&amp;SUBSTITUTE(ADDRESS(1,ROW()-2,4),"1","")&amp;"43"),IF(ROW()=DATA!$H$1+4,SUM(INDIRECT("H$3:H"&amp;DATA!$H$1+3)),""))</f>
        <v/>
      </c>
      <c r="I51" t="str">
        <f>IF(ROW()&lt;DATA!$H$1+5,SUM($C51:$F51),"")</f>
        <v/>
      </c>
      <c r="J51" t="str">
        <f>IF(ROW()&lt;DATA!$H$1+5,SUM($C51:$G51),"")</f>
        <v/>
      </c>
      <c r="K51" t="str">
        <f>IF(ROW()&lt;DATA!$H$1+5,SUM($C51:$H51),"")</f>
        <v/>
      </c>
    </row>
    <row r="52" spans="3:11" x14ac:dyDescent="0.25">
      <c r="C52" t="str">
        <f ca="1">IF(ROW()&lt;DATA!$H$1+4,INDIRECT("SKUPINY_PODIELY!"&amp;SUBSTITUTE(ADDRESS(1,ROW()-2,4),"1","")&amp;"3"),IF(ROW()=DATA!$H$1+4,SUM(INDIRECT("C$3:C"&amp;DATA!$H$1+3)),""))</f>
        <v/>
      </c>
      <c r="D52" t="str">
        <f ca="1">IF(ROW()&lt;DATA!$H$1+4,INDIRECT("SKUPINY_PODIELY!"&amp;SUBSTITUTE(ADDRESS(1,ROW()-2,4),"1","")&amp;"7"),IF(ROW()=DATA!$H$1+4,SUM(INDIRECT("D$3:D"&amp;DATA!$H$1+3)),""))</f>
        <v/>
      </c>
      <c r="E52" t="str">
        <f ca="1">IF(ROW()&lt;DATA!$H$1+4,INDIRECT("SKUPINY_PODIELY!"&amp;SUBSTITUTE(ADDRESS(1,ROW()-2,4),"1","")&amp;"16"),IF(ROW()=DATA!$H$1+4,SUM(INDIRECT("E$3:E"&amp;DATA!$H$1+3)),""))</f>
        <v/>
      </c>
      <c r="F52" t="str">
        <f ca="1">IF(ROW()&lt;DATA!$H$1+4,INDIRECT("SKUPINY_PODIELY!"&amp;SUBSTITUTE(ADDRESS(1,ROW()-2,4),"1","")&amp;"21"),IF(ROW()=DATA!$H$1+4,SUM(INDIRECT("F$3:F"&amp;DATA!$H$1+3)),""))</f>
        <v/>
      </c>
      <c r="G52" t="str">
        <f ca="1">IF(ROW()&lt;DATA!$H$1+4,INDIRECT("SKUPINY_PODIELY!"&amp;SUBSTITUTE(ADDRESS(1,ROW()-2,4),"1","")&amp;"24"),IF(ROW()=DATA!$H$1+4,SUM(INDIRECT("G$3:G"&amp;DATA!$H$1+3)),""))</f>
        <v/>
      </c>
      <c r="H52" t="str">
        <f ca="1">IF(ROW()&lt;DATA!$H$1+4,INDIRECT("SKUPINY_PODIELY!"&amp;SUBSTITUTE(ADDRESS(1,ROW()-2,4),"1","")&amp;"43"),IF(ROW()=DATA!$H$1+4,SUM(INDIRECT("H$3:H"&amp;DATA!$H$1+3)),""))</f>
        <v/>
      </c>
      <c r="I52" t="str">
        <f>IF(ROW()&lt;DATA!$H$1+5,SUM($C52:$F52),"")</f>
        <v/>
      </c>
      <c r="J52" t="str">
        <f>IF(ROW()&lt;DATA!$H$1+5,SUM($C52:$G52),"")</f>
        <v/>
      </c>
      <c r="K52" t="str">
        <f>IF(ROW()&lt;DATA!$H$1+5,SUM($C52:$H52),"")</f>
        <v/>
      </c>
    </row>
    <row r="53" spans="3:11" x14ac:dyDescent="0.25">
      <c r="C53" t="str">
        <f ca="1">IF(ROW()&lt;DATA!$H$1+4,INDIRECT("SKUPINY_PODIELY!"&amp;SUBSTITUTE(ADDRESS(1,ROW()-2,4),"1","")&amp;"3"),IF(ROW()=DATA!$H$1+4,SUM(INDIRECT("C$3:C"&amp;DATA!$H$1+3)),""))</f>
        <v/>
      </c>
      <c r="D53" t="str">
        <f ca="1">IF(ROW()&lt;DATA!$H$1+4,INDIRECT("SKUPINY_PODIELY!"&amp;SUBSTITUTE(ADDRESS(1,ROW()-2,4),"1","")&amp;"7"),IF(ROW()=DATA!$H$1+4,SUM(INDIRECT("D$3:D"&amp;DATA!$H$1+3)),""))</f>
        <v/>
      </c>
      <c r="E53" t="str">
        <f ca="1">IF(ROW()&lt;DATA!$H$1+4,INDIRECT("SKUPINY_PODIELY!"&amp;SUBSTITUTE(ADDRESS(1,ROW()-2,4),"1","")&amp;"16"),IF(ROW()=DATA!$H$1+4,SUM(INDIRECT("E$3:E"&amp;DATA!$H$1+3)),""))</f>
        <v/>
      </c>
      <c r="F53" t="str">
        <f ca="1">IF(ROW()&lt;DATA!$H$1+4,INDIRECT("SKUPINY_PODIELY!"&amp;SUBSTITUTE(ADDRESS(1,ROW()-2,4),"1","")&amp;"21"),IF(ROW()=DATA!$H$1+4,SUM(INDIRECT("F$3:F"&amp;DATA!$H$1+3)),""))</f>
        <v/>
      </c>
      <c r="G53" t="str">
        <f ca="1">IF(ROW()&lt;DATA!$H$1+4,INDIRECT("SKUPINY_PODIELY!"&amp;SUBSTITUTE(ADDRESS(1,ROW()-2,4),"1","")&amp;"24"),IF(ROW()=DATA!$H$1+4,SUM(INDIRECT("G$3:G"&amp;DATA!$H$1+3)),""))</f>
        <v/>
      </c>
      <c r="H53" t="str">
        <f ca="1">IF(ROW()&lt;DATA!$H$1+4,INDIRECT("SKUPINY_PODIELY!"&amp;SUBSTITUTE(ADDRESS(1,ROW()-2,4),"1","")&amp;"43"),IF(ROW()=DATA!$H$1+4,SUM(INDIRECT("H$3:H"&amp;DATA!$H$1+3)),""))</f>
        <v/>
      </c>
      <c r="I53" t="str">
        <f>IF(ROW()&lt;DATA!$H$1+5,SUM($C53:$F53),"")</f>
        <v/>
      </c>
      <c r="J53" t="str">
        <f>IF(ROW()&lt;DATA!$H$1+5,SUM($C53:$G53),"")</f>
        <v/>
      </c>
      <c r="K53" t="str">
        <f>IF(ROW()&lt;DATA!$H$1+5,SUM($C53:$H53),"")</f>
        <v/>
      </c>
    </row>
    <row r="54" spans="3:11" x14ac:dyDescent="0.25">
      <c r="C54" t="str">
        <f ca="1">IF(ROW()&lt;DATA!$H$1+4,INDIRECT("SKUPINY_PODIELY!"&amp;SUBSTITUTE(ADDRESS(1,ROW()-2,4),"1","")&amp;"3"),IF(ROW()=DATA!$H$1+4,SUM(INDIRECT("C$3:C"&amp;DATA!$H$1+3)),""))</f>
        <v/>
      </c>
      <c r="D54" t="str">
        <f ca="1">IF(ROW()&lt;DATA!$H$1+4,INDIRECT("SKUPINY_PODIELY!"&amp;SUBSTITUTE(ADDRESS(1,ROW()-2,4),"1","")&amp;"7"),IF(ROW()=DATA!$H$1+4,SUM(INDIRECT("D$3:D"&amp;DATA!$H$1+3)),""))</f>
        <v/>
      </c>
      <c r="E54" t="str">
        <f ca="1">IF(ROW()&lt;DATA!$H$1+4,INDIRECT("SKUPINY_PODIELY!"&amp;SUBSTITUTE(ADDRESS(1,ROW()-2,4),"1","")&amp;"16"),IF(ROW()=DATA!$H$1+4,SUM(INDIRECT("E$3:E"&amp;DATA!$H$1+3)),""))</f>
        <v/>
      </c>
      <c r="F54" t="str">
        <f ca="1">IF(ROW()&lt;DATA!$H$1+4,INDIRECT("SKUPINY_PODIELY!"&amp;SUBSTITUTE(ADDRESS(1,ROW()-2,4),"1","")&amp;"21"),IF(ROW()=DATA!$H$1+4,SUM(INDIRECT("F$3:F"&amp;DATA!$H$1+3)),""))</f>
        <v/>
      </c>
      <c r="G54" t="str">
        <f ca="1">IF(ROW()&lt;DATA!$H$1+4,INDIRECT("SKUPINY_PODIELY!"&amp;SUBSTITUTE(ADDRESS(1,ROW()-2,4),"1","")&amp;"24"),IF(ROW()=DATA!$H$1+4,SUM(INDIRECT("G$3:G"&amp;DATA!$H$1+3)),""))</f>
        <v/>
      </c>
      <c r="H54" t="str">
        <f ca="1">IF(ROW()&lt;DATA!$H$1+4,INDIRECT("SKUPINY_PODIELY!"&amp;SUBSTITUTE(ADDRESS(1,ROW()-2,4),"1","")&amp;"43"),IF(ROW()=DATA!$H$1+4,SUM(INDIRECT("H$3:H"&amp;DATA!$H$1+3)),""))</f>
        <v/>
      </c>
      <c r="I54" t="str">
        <f>IF(ROW()&lt;DATA!$H$1+5,SUM($C54:$F54),"")</f>
        <v/>
      </c>
      <c r="J54" t="str">
        <f>IF(ROW()&lt;DATA!$H$1+5,SUM($C54:$G54),"")</f>
        <v/>
      </c>
      <c r="K54" t="str">
        <f>IF(ROW()&lt;DATA!$H$1+5,SUM($C54:$H54),"")</f>
        <v/>
      </c>
    </row>
    <row r="55" spans="3:11" x14ac:dyDescent="0.25">
      <c r="C55" t="str">
        <f ca="1">IF(ROW()&lt;DATA!$H$1+4,INDIRECT("SKUPINY_PODIELY!"&amp;SUBSTITUTE(ADDRESS(1,ROW()-2,4),"1","")&amp;"3"),IF(ROW()=DATA!$H$1+4,SUM(INDIRECT("C$3:C"&amp;DATA!$H$1+3)),""))</f>
        <v/>
      </c>
      <c r="D55" t="str">
        <f ca="1">IF(ROW()&lt;DATA!$H$1+4,INDIRECT("SKUPINY_PODIELY!"&amp;SUBSTITUTE(ADDRESS(1,ROW()-2,4),"1","")&amp;"7"),IF(ROW()=DATA!$H$1+4,SUM(INDIRECT("D$3:D"&amp;DATA!$H$1+3)),""))</f>
        <v/>
      </c>
      <c r="E55" t="str">
        <f ca="1">IF(ROW()&lt;DATA!$H$1+4,INDIRECT("SKUPINY_PODIELY!"&amp;SUBSTITUTE(ADDRESS(1,ROW()-2,4),"1","")&amp;"16"),IF(ROW()=DATA!$H$1+4,SUM(INDIRECT("E$3:E"&amp;DATA!$H$1+3)),""))</f>
        <v/>
      </c>
      <c r="F55" t="str">
        <f ca="1">IF(ROW()&lt;DATA!$H$1+4,INDIRECT("SKUPINY_PODIELY!"&amp;SUBSTITUTE(ADDRESS(1,ROW()-2,4),"1","")&amp;"21"),IF(ROW()=DATA!$H$1+4,SUM(INDIRECT("F$3:F"&amp;DATA!$H$1+3)),""))</f>
        <v/>
      </c>
      <c r="G55" t="str">
        <f ca="1">IF(ROW()&lt;DATA!$H$1+4,INDIRECT("SKUPINY_PODIELY!"&amp;SUBSTITUTE(ADDRESS(1,ROW()-2,4),"1","")&amp;"24"),IF(ROW()=DATA!$H$1+4,SUM(INDIRECT("G$3:G"&amp;DATA!$H$1+3)),""))</f>
        <v/>
      </c>
      <c r="H55" t="str">
        <f ca="1">IF(ROW()&lt;DATA!$H$1+4,INDIRECT("SKUPINY_PODIELY!"&amp;SUBSTITUTE(ADDRESS(1,ROW()-2,4),"1","")&amp;"43"),IF(ROW()=DATA!$H$1+4,SUM(INDIRECT("H$3:H"&amp;DATA!$H$1+3)),""))</f>
        <v/>
      </c>
      <c r="I55" t="str">
        <f>IF(ROW()&lt;DATA!$H$1+5,SUM($C55:$F55),"")</f>
        <v/>
      </c>
      <c r="J55" t="str">
        <f>IF(ROW()&lt;DATA!$H$1+5,SUM($C55:$G55),"")</f>
        <v/>
      </c>
      <c r="K55" t="str">
        <f>IF(ROW()&lt;DATA!$H$1+5,SUM($C55:$H55),"")</f>
        <v/>
      </c>
    </row>
    <row r="56" spans="3:11" x14ac:dyDescent="0.25">
      <c r="C56" t="str">
        <f ca="1">IF(ROW()&lt;DATA!$H$1+4,INDIRECT("SKUPINY_PODIELY!"&amp;SUBSTITUTE(ADDRESS(1,ROW()-2,4),"1","")&amp;"3"),IF(ROW()=DATA!$H$1+4,SUM(INDIRECT("C$3:C"&amp;DATA!$H$1+3)),""))</f>
        <v/>
      </c>
      <c r="D56" t="str">
        <f ca="1">IF(ROW()&lt;DATA!$H$1+4,INDIRECT("SKUPINY_PODIELY!"&amp;SUBSTITUTE(ADDRESS(1,ROW()-2,4),"1","")&amp;"7"),IF(ROW()=DATA!$H$1+4,SUM(INDIRECT("D$3:D"&amp;DATA!$H$1+3)),""))</f>
        <v/>
      </c>
      <c r="E56" t="str">
        <f ca="1">IF(ROW()&lt;DATA!$H$1+4,INDIRECT("SKUPINY_PODIELY!"&amp;SUBSTITUTE(ADDRESS(1,ROW()-2,4),"1","")&amp;"16"),IF(ROW()=DATA!$H$1+4,SUM(INDIRECT("E$3:E"&amp;DATA!$H$1+3)),""))</f>
        <v/>
      </c>
      <c r="F56" t="str">
        <f ca="1">IF(ROW()&lt;DATA!$H$1+4,INDIRECT("SKUPINY_PODIELY!"&amp;SUBSTITUTE(ADDRESS(1,ROW()-2,4),"1","")&amp;"21"),IF(ROW()=DATA!$H$1+4,SUM(INDIRECT("F$3:F"&amp;DATA!$H$1+3)),""))</f>
        <v/>
      </c>
      <c r="G56" t="str">
        <f ca="1">IF(ROW()&lt;DATA!$H$1+4,INDIRECT("SKUPINY_PODIELY!"&amp;SUBSTITUTE(ADDRESS(1,ROW()-2,4),"1","")&amp;"24"),IF(ROW()=DATA!$H$1+4,SUM(INDIRECT("G$3:G"&amp;DATA!$H$1+3)),""))</f>
        <v/>
      </c>
      <c r="H56" t="str">
        <f ca="1">IF(ROW()&lt;DATA!$H$1+4,INDIRECT("SKUPINY_PODIELY!"&amp;SUBSTITUTE(ADDRESS(1,ROW()-2,4),"1","")&amp;"43"),IF(ROW()=DATA!$H$1+4,SUM(INDIRECT("H$3:H"&amp;DATA!$H$1+3)),""))</f>
        <v/>
      </c>
      <c r="I56" t="str">
        <f>IF(ROW()&lt;DATA!$H$1+5,SUM($C56:$F56),"")</f>
        <v/>
      </c>
      <c r="J56" t="str">
        <f>IF(ROW()&lt;DATA!$H$1+5,SUM($C56:$G56),"")</f>
        <v/>
      </c>
      <c r="K56" t="str">
        <f>IF(ROW()&lt;DATA!$H$1+5,SUM($C56:$H56),"")</f>
        <v/>
      </c>
    </row>
    <row r="57" spans="3:11" x14ac:dyDescent="0.25">
      <c r="C57" t="str">
        <f ca="1">IF(ROW()&lt;DATA!$H$1+4,INDIRECT("SKUPINY_PODIELY!"&amp;SUBSTITUTE(ADDRESS(1,ROW()-2,4),"1","")&amp;"3"),IF(ROW()=DATA!$H$1+4,SUM(INDIRECT("C$3:C"&amp;DATA!$H$1+3)),""))</f>
        <v/>
      </c>
      <c r="D57" t="str">
        <f ca="1">IF(ROW()&lt;DATA!$H$1+4,INDIRECT("SKUPINY_PODIELY!"&amp;SUBSTITUTE(ADDRESS(1,ROW()-2,4),"1","")&amp;"7"),IF(ROW()=DATA!$H$1+4,SUM(INDIRECT("D$3:D"&amp;DATA!$H$1+3)),""))</f>
        <v/>
      </c>
      <c r="E57" t="str">
        <f ca="1">IF(ROW()&lt;DATA!$H$1+4,INDIRECT("SKUPINY_PODIELY!"&amp;SUBSTITUTE(ADDRESS(1,ROW()-2,4),"1","")&amp;"16"),IF(ROW()=DATA!$H$1+4,SUM(INDIRECT("E$3:E"&amp;DATA!$H$1+3)),""))</f>
        <v/>
      </c>
      <c r="F57" t="str">
        <f ca="1">IF(ROW()&lt;DATA!$H$1+4,INDIRECT("SKUPINY_PODIELY!"&amp;SUBSTITUTE(ADDRESS(1,ROW()-2,4),"1","")&amp;"21"),IF(ROW()=DATA!$H$1+4,SUM(INDIRECT("F$3:F"&amp;DATA!$H$1+3)),""))</f>
        <v/>
      </c>
      <c r="G57" t="str">
        <f ca="1">IF(ROW()&lt;DATA!$H$1+4,INDIRECT("SKUPINY_PODIELY!"&amp;SUBSTITUTE(ADDRESS(1,ROW()-2,4),"1","")&amp;"24"),IF(ROW()=DATA!$H$1+4,SUM(INDIRECT("G$3:G"&amp;DATA!$H$1+3)),""))</f>
        <v/>
      </c>
      <c r="H57" t="str">
        <f ca="1">IF(ROW()&lt;DATA!$H$1+4,INDIRECT("SKUPINY_PODIELY!"&amp;SUBSTITUTE(ADDRESS(1,ROW()-2,4),"1","")&amp;"43"),IF(ROW()=DATA!$H$1+4,SUM(INDIRECT("H$3:H"&amp;DATA!$H$1+3)),""))</f>
        <v/>
      </c>
      <c r="I57" t="str">
        <f>IF(ROW()&lt;DATA!$H$1+5,SUM($C57:$F57),"")</f>
        <v/>
      </c>
      <c r="J57" t="str">
        <f>IF(ROW()&lt;DATA!$H$1+5,SUM($C57:$G57),"")</f>
        <v/>
      </c>
      <c r="K57" t="str">
        <f>IF(ROW()&lt;DATA!$H$1+5,SUM($C57:$H57),"")</f>
        <v/>
      </c>
    </row>
    <row r="58" spans="3:11" x14ac:dyDescent="0.25">
      <c r="C58" t="str">
        <f ca="1">IF(ROW()&lt;DATA!$H$1+4,INDIRECT("SKUPINY_PODIELY!"&amp;SUBSTITUTE(ADDRESS(1,ROW()-2,4),"1","")&amp;"3"),IF(ROW()=DATA!$H$1+4,SUM(INDIRECT("C$3:C"&amp;DATA!$H$1+3)),""))</f>
        <v/>
      </c>
      <c r="D58" t="str">
        <f ca="1">IF(ROW()&lt;DATA!$H$1+4,INDIRECT("SKUPINY_PODIELY!"&amp;SUBSTITUTE(ADDRESS(1,ROW()-2,4),"1","")&amp;"7"),IF(ROW()=DATA!$H$1+4,SUM(INDIRECT("D$3:D"&amp;DATA!$H$1+3)),""))</f>
        <v/>
      </c>
      <c r="E58" t="str">
        <f ca="1">IF(ROW()&lt;DATA!$H$1+4,INDIRECT("SKUPINY_PODIELY!"&amp;SUBSTITUTE(ADDRESS(1,ROW()-2,4),"1","")&amp;"16"),IF(ROW()=DATA!$H$1+4,SUM(INDIRECT("E$3:E"&amp;DATA!$H$1+3)),""))</f>
        <v/>
      </c>
      <c r="F58" t="str">
        <f ca="1">IF(ROW()&lt;DATA!$H$1+4,INDIRECT("SKUPINY_PODIELY!"&amp;SUBSTITUTE(ADDRESS(1,ROW()-2,4),"1","")&amp;"21"),IF(ROW()=DATA!$H$1+4,SUM(INDIRECT("F$3:F"&amp;DATA!$H$1+3)),""))</f>
        <v/>
      </c>
      <c r="G58" t="str">
        <f ca="1">IF(ROW()&lt;DATA!$H$1+4,INDIRECT("SKUPINY_PODIELY!"&amp;SUBSTITUTE(ADDRESS(1,ROW()-2,4),"1","")&amp;"24"),IF(ROW()=DATA!$H$1+4,SUM(INDIRECT("G$3:G"&amp;DATA!$H$1+3)),""))</f>
        <v/>
      </c>
      <c r="H58" t="str">
        <f ca="1">IF(ROW()&lt;DATA!$H$1+4,INDIRECT("SKUPINY_PODIELY!"&amp;SUBSTITUTE(ADDRESS(1,ROW()-2,4),"1","")&amp;"43"),IF(ROW()=DATA!$H$1+4,SUM(INDIRECT("H$3:H"&amp;DATA!$H$1+3)),""))</f>
        <v/>
      </c>
      <c r="I58" t="str">
        <f>IF(ROW()&lt;DATA!$H$1+5,SUM($C58:$F58),"")</f>
        <v/>
      </c>
      <c r="J58" t="str">
        <f>IF(ROW()&lt;DATA!$H$1+5,SUM($C58:$G58),"")</f>
        <v/>
      </c>
      <c r="K58" t="str">
        <f>IF(ROW()&lt;DATA!$H$1+5,SUM($C58:$H58),"")</f>
        <v/>
      </c>
    </row>
    <row r="59" spans="3:11" x14ac:dyDescent="0.25">
      <c r="C59" t="str">
        <f ca="1">IF(ROW()&lt;DATA!$H$1+4,INDIRECT("SKUPINY_PODIELY!"&amp;SUBSTITUTE(ADDRESS(1,ROW()-2,4),"1","")&amp;"3"),IF(ROW()=DATA!$H$1+4,SUM(INDIRECT("C$3:C"&amp;DATA!$H$1+3)),""))</f>
        <v/>
      </c>
      <c r="D59" t="str">
        <f ca="1">IF(ROW()&lt;DATA!$H$1+4,INDIRECT("SKUPINY_PODIELY!"&amp;SUBSTITUTE(ADDRESS(1,ROW()-2,4),"1","")&amp;"7"),IF(ROW()=DATA!$H$1+4,SUM(INDIRECT("D$3:D"&amp;DATA!$H$1+3)),""))</f>
        <v/>
      </c>
      <c r="E59" t="str">
        <f ca="1">IF(ROW()&lt;DATA!$H$1+4,INDIRECT("SKUPINY_PODIELY!"&amp;SUBSTITUTE(ADDRESS(1,ROW()-2,4),"1","")&amp;"16"),IF(ROW()=DATA!$H$1+4,SUM(INDIRECT("E$3:E"&amp;DATA!$H$1+3)),""))</f>
        <v/>
      </c>
      <c r="F59" t="str">
        <f ca="1">IF(ROW()&lt;DATA!$H$1+4,INDIRECT("SKUPINY_PODIELY!"&amp;SUBSTITUTE(ADDRESS(1,ROW()-2,4),"1","")&amp;"21"),IF(ROW()=DATA!$H$1+4,SUM(INDIRECT("F$3:F"&amp;DATA!$H$1+3)),""))</f>
        <v/>
      </c>
      <c r="G59" t="str">
        <f ca="1">IF(ROW()&lt;DATA!$H$1+4,INDIRECT("SKUPINY_PODIELY!"&amp;SUBSTITUTE(ADDRESS(1,ROW()-2,4),"1","")&amp;"24"),IF(ROW()=DATA!$H$1+4,SUM(INDIRECT("G$3:G"&amp;DATA!$H$1+3)),""))</f>
        <v/>
      </c>
      <c r="H59" t="str">
        <f ca="1">IF(ROW()&lt;DATA!$H$1+4,INDIRECT("SKUPINY_PODIELY!"&amp;SUBSTITUTE(ADDRESS(1,ROW()-2,4),"1","")&amp;"43"),IF(ROW()=DATA!$H$1+4,SUM(INDIRECT("H$3:H"&amp;DATA!$H$1+3)),""))</f>
        <v/>
      </c>
      <c r="I59" t="str">
        <f>IF(ROW()&lt;DATA!$H$1+5,SUM($C59:$F59),"")</f>
        <v/>
      </c>
      <c r="J59" t="str">
        <f>IF(ROW()&lt;DATA!$H$1+5,SUM($C59:$G59),"")</f>
        <v/>
      </c>
      <c r="K59" t="str">
        <f>IF(ROW()&lt;DATA!$H$1+5,SUM($C59:$H59),"")</f>
        <v/>
      </c>
    </row>
    <row r="60" spans="3:11" x14ac:dyDescent="0.25">
      <c r="C60" t="str">
        <f ca="1">IF(ROW()&lt;DATA!$H$1+4,INDIRECT("SKUPINY_PODIELY!"&amp;SUBSTITUTE(ADDRESS(1,ROW()-2,4),"1","")&amp;"3"),IF(ROW()=DATA!$H$1+4,SUM(INDIRECT("C$3:C"&amp;DATA!$H$1+3)),""))</f>
        <v/>
      </c>
      <c r="D60" t="str">
        <f ca="1">IF(ROW()&lt;DATA!$H$1+4,INDIRECT("SKUPINY_PODIELY!"&amp;SUBSTITUTE(ADDRESS(1,ROW()-2,4),"1","")&amp;"7"),IF(ROW()=DATA!$H$1+4,SUM(INDIRECT("D$3:D"&amp;DATA!$H$1+3)),""))</f>
        <v/>
      </c>
      <c r="E60" t="str">
        <f ca="1">IF(ROW()&lt;DATA!$H$1+4,INDIRECT("SKUPINY_PODIELY!"&amp;SUBSTITUTE(ADDRESS(1,ROW()-2,4),"1","")&amp;"16"),IF(ROW()=DATA!$H$1+4,SUM(INDIRECT("E$3:E"&amp;DATA!$H$1+3)),""))</f>
        <v/>
      </c>
      <c r="F60" t="str">
        <f ca="1">IF(ROW()&lt;DATA!$H$1+4,INDIRECT("SKUPINY_PODIELY!"&amp;SUBSTITUTE(ADDRESS(1,ROW()-2,4),"1","")&amp;"21"),IF(ROW()=DATA!$H$1+4,SUM(INDIRECT("F$3:F"&amp;DATA!$H$1+3)),""))</f>
        <v/>
      </c>
      <c r="G60" t="str">
        <f ca="1">IF(ROW()&lt;DATA!$H$1+4,INDIRECT("SKUPINY_PODIELY!"&amp;SUBSTITUTE(ADDRESS(1,ROW()-2,4),"1","")&amp;"24"),IF(ROW()=DATA!$H$1+4,SUM(INDIRECT("G$3:G"&amp;DATA!$H$1+3)),""))</f>
        <v/>
      </c>
      <c r="H60" t="str">
        <f ca="1">IF(ROW()&lt;DATA!$H$1+4,INDIRECT("SKUPINY_PODIELY!"&amp;SUBSTITUTE(ADDRESS(1,ROW()-2,4),"1","")&amp;"43"),IF(ROW()=DATA!$H$1+4,SUM(INDIRECT("H$3:H"&amp;DATA!$H$1+3)),""))</f>
        <v/>
      </c>
      <c r="I60" t="str">
        <f>IF(ROW()&lt;DATA!$H$1+5,SUM($C60:$F60),"")</f>
        <v/>
      </c>
      <c r="J60" t="str">
        <f>IF(ROW()&lt;DATA!$H$1+5,SUM($C60:$G60),"")</f>
        <v/>
      </c>
      <c r="K60" t="str">
        <f>IF(ROW()&lt;DATA!$H$1+5,SUM($C60:$H60),"")</f>
        <v/>
      </c>
    </row>
    <row r="61" spans="3:11" x14ac:dyDescent="0.25">
      <c r="C61" t="str">
        <f ca="1">IF(ROW()&lt;DATA!$H$1+4,INDIRECT("SKUPINY_PODIELY!"&amp;SUBSTITUTE(ADDRESS(1,ROW()-2,4),"1","")&amp;"3"),IF(ROW()=DATA!$H$1+4,SUM(INDIRECT("C$3:C"&amp;DATA!$H$1+3)),""))</f>
        <v/>
      </c>
      <c r="D61" t="str">
        <f ca="1">IF(ROW()&lt;DATA!$H$1+4,INDIRECT("SKUPINY_PODIELY!"&amp;SUBSTITUTE(ADDRESS(1,ROW()-2,4),"1","")&amp;"7"),IF(ROW()=DATA!$H$1+4,SUM(INDIRECT("D$3:D"&amp;DATA!$H$1+3)),""))</f>
        <v/>
      </c>
      <c r="E61" t="str">
        <f ca="1">IF(ROW()&lt;DATA!$H$1+4,INDIRECT("SKUPINY_PODIELY!"&amp;SUBSTITUTE(ADDRESS(1,ROW()-2,4),"1","")&amp;"16"),IF(ROW()=DATA!$H$1+4,SUM(INDIRECT("E$3:E"&amp;DATA!$H$1+3)),""))</f>
        <v/>
      </c>
      <c r="F61" t="str">
        <f ca="1">IF(ROW()&lt;DATA!$H$1+4,INDIRECT("SKUPINY_PODIELY!"&amp;SUBSTITUTE(ADDRESS(1,ROW()-2,4),"1","")&amp;"21"),IF(ROW()=DATA!$H$1+4,SUM(INDIRECT("F$3:F"&amp;DATA!$H$1+3)),""))</f>
        <v/>
      </c>
      <c r="G61" t="str">
        <f ca="1">IF(ROW()&lt;DATA!$H$1+4,INDIRECT("SKUPINY_PODIELY!"&amp;SUBSTITUTE(ADDRESS(1,ROW()-2,4),"1","")&amp;"24"),IF(ROW()=DATA!$H$1+4,SUM(INDIRECT("G$3:G"&amp;DATA!$H$1+3)),""))</f>
        <v/>
      </c>
      <c r="H61" t="str">
        <f ca="1">IF(ROW()&lt;DATA!$H$1+4,INDIRECT("SKUPINY_PODIELY!"&amp;SUBSTITUTE(ADDRESS(1,ROW()-2,4),"1","")&amp;"43"),IF(ROW()=DATA!$H$1+4,SUM(INDIRECT("H$3:H"&amp;DATA!$H$1+3)),""))</f>
        <v/>
      </c>
      <c r="I61" t="str">
        <f>IF(ROW()&lt;DATA!$H$1+5,SUM($C61:$F61),"")</f>
        <v/>
      </c>
      <c r="J61" t="str">
        <f>IF(ROW()&lt;DATA!$H$1+5,SUM($C61:$G61),"")</f>
        <v/>
      </c>
      <c r="K61" t="str">
        <f>IF(ROW()&lt;DATA!$H$1+5,SUM($C61:$H61),"")</f>
        <v/>
      </c>
    </row>
    <row r="62" spans="3:11" x14ac:dyDescent="0.25">
      <c r="C62" t="str">
        <f ca="1">IF(ROW()&lt;DATA!$H$1+4,INDIRECT("SKUPINY_PODIELY!"&amp;SUBSTITUTE(ADDRESS(1,ROW()-2,4),"1","")&amp;"3"),IF(ROW()=DATA!$H$1+4,SUM(INDIRECT("C$3:C"&amp;DATA!$H$1+3)),""))</f>
        <v/>
      </c>
      <c r="D62" t="str">
        <f ca="1">IF(ROW()&lt;DATA!$H$1+4,INDIRECT("SKUPINY_PODIELY!"&amp;SUBSTITUTE(ADDRESS(1,ROW()-2,4),"1","")&amp;"7"),IF(ROW()=DATA!$H$1+4,SUM(INDIRECT("D$3:D"&amp;DATA!$H$1+3)),""))</f>
        <v/>
      </c>
      <c r="E62" t="str">
        <f ca="1">IF(ROW()&lt;DATA!$H$1+4,INDIRECT("SKUPINY_PODIELY!"&amp;SUBSTITUTE(ADDRESS(1,ROW()-2,4),"1","")&amp;"16"),IF(ROW()=DATA!$H$1+4,SUM(INDIRECT("E$3:E"&amp;DATA!$H$1+3)),""))</f>
        <v/>
      </c>
      <c r="F62" t="str">
        <f ca="1">IF(ROW()&lt;DATA!$H$1+4,INDIRECT("SKUPINY_PODIELY!"&amp;SUBSTITUTE(ADDRESS(1,ROW()-2,4),"1","")&amp;"21"),IF(ROW()=DATA!$H$1+4,SUM(INDIRECT("F$3:F"&amp;DATA!$H$1+3)),""))</f>
        <v/>
      </c>
      <c r="G62" t="str">
        <f ca="1">IF(ROW()&lt;DATA!$H$1+4,INDIRECT("SKUPINY_PODIELY!"&amp;SUBSTITUTE(ADDRESS(1,ROW()-2,4),"1","")&amp;"24"),IF(ROW()=DATA!$H$1+4,SUM(INDIRECT("G$3:G"&amp;DATA!$H$1+3)),""))</f>
        <v/>
      </c>
      <c r="H62" t="str">
        <f ca="1">IF(ROW()&lt;DATA!$H$1+4,INDIRECT("SKUPINY_PODIELY!"&amp;SUBSTITUTE(ADDRESS(1,ROW()-2,4),"1","")&amp;"43"),IF(ROW()=DATA!$H$1+4,SUM(INDIRECT("H$3:H"&amp;DATA!$H$1+3)),""))</f>
        <v/>
      </c>
      <c r="I62" t="str">
        <f>IF(ROW()&lt;DATA!$H$1+5,SUM($C62:$F62),"")</f>
        <v/>
      </c>
      <c r="J62" t="str">
        <f>IF(ROW()&lt;DATA!$H$1+5,SUM($C62:$G62),"")</f>
        <v/>
      </c>
      <c r="K62" t="str">
        <f>IF(ROW()&lt;DATA!$H$1+5,SUM($C62:$H62),"")</f>
        <v/>
      </c>
    </row>
    <row r="63" spans="3:11" x14ac:dyDescent="0.25">
      <c r="C63" t="str">
        <f ca="1">IF(ROW()&lt;DATA!$H$1+4,INDIRECT("SKUPINY_PODIELY!"&amp;SUBSTITUTE(ADDRESS(1,ROW()-2,4),"1","")&amp;"3"),IF(ROW()=DATA!$H$1+4,SUM(INDIRECT("C$3:C"&amp;DATA!$H$1+3)),""))</f>
        <v/>
      </c>
      <c r="D63" t="str">
        <f ca="1">IF(ROW()&lt;DATA!$H$1+4,INDIRECT("SKUPINY_PODIELY!"&amp;SUBSTITUTE(ADDRESS(1,ROW()-2,4),"1","")&amp;"7"),IF(ROW()=DATA!$H$1+4,SUM(INDIRECT("D$3:D"&amp;DATA!$H$1+3)),""))</f>
        <v/>
      </c>
      <c r="E63" t="str">
        <f ca="1">IF(ROW()&lt;DATA!$H$1+4,INDIRECT("SKUPINY_PODIELY!"&amp;SUBSTITUTE(ADDRESS(1,ROW()-2,4),"1","")&amp;"16"),IF(ROW()=DATA!$H$1+4,SUM(INDIRECT("E$3:E"&amp;DATA!$H$1+3)),""))</f>
        <v/>
      </c>
      <c r="F63" t="str">
        <f ca="1">IF(ROW()&lt;DATA!$H$1+4,INDIRECT("SKUPINY_PODIELY!"&amp;SUBSTITUTE(ADDRESS(1,ROW()-2,4),"1","")&amp;"21"),IF(ROW()=DATA!$H$1+4,SUM(INDIRECT("F$3:F"&amp;DATA!$H$1+3)),""))</f>
        <v/>
      </c>
      <c r="G63" t="str">
        <f ca="1">IF(ROW()&lt;DATA!$H$1+4,INDIRECT("SKUPINY_PODIELY!"&amp;SUBSTITUTE(ADDRESS(1,ROW()-2,4),"1","")&amp;"24"),IF(ROW()=DATA!$H$1+4,SUM(INDIRECT("G$3:G"&amp;DATA!$H$1+3)),""))</f>
        <v/>
      </c>
      <c r="H63" t="str">
        <f ca="1">IF(ROW()&lt;DATA!$H$1+4,INDIRECT("SKUPINY_PODIELY!"&amp;SUBSTITUTE(ADDRESS(1,ROW()-2,4),"1","")&amp;"43"),IF(ROW()=DATA!$H$1+4,SUM(INDIRECT("H$3:H"&amp;DATA!$H$1+3)),""))</f>
        <v/>
      </c>
      <c r="I63" t="str">
        <f>IF(ROW()&lt;DATA!$H$1+5,SUM($C63:$F63),"")</f>
        <v/>
      </c>
      <c r="J63" t="str">
        <f>IF(ROW()&lt;DATA!$H$1+5,SUM($C63:$G63),"")</f>
        <v/>
      </c>
      <c r="K63" t="str">
        <f>IF(ROW()&lt;DATA!$H$1+5,SUM($C63:$H63),"")</f>
        <v/>
      </c>
    </row>
    <row r="64" spans="3:11" x14ac:dyDescent="0.25">
      <c r="C64" t="str">
        <f ca="1">IF(ROW()&lt;DATA!$H$1+4,INDIRECT("SKUPINY_PODIELY!"&amp;SUBSTITUTE(ADDRESS(1,ROW()-2,4),"1","")&amp;"3"),IF(ROW()=DATA!$H$1+4,SUM(INDIRECT("C$3:C"&amp;DATA!$H$1+3)),""))</f>
        <v/>
      </c>
      <c r="D64" t="str">
        <f ca="1">IF(ROW()&lt;DATA!$H$1+4,INDIRECT("SKUPINY_PODIELY!"&amp;SUBSTITUTE(ADDRESS(1,ROW()-2,4),"1","")&amp;"7"),IF(ROW()=DATA!$H$1+4,SUM(INDIRECT("D$3:D"&amp;DATA!$H$1+3)),""))</f>
        <v/>
      </c>
      <c r="E64" t="str">
        <f ca="1">IF(ROW()&lt;DATA!$H$1+4,INDIRECT("SKUPINY_PODIELY!"&amp;SUBSTITUTE(ADDRESS(1,ROW()-2,4),"1","")&amp;"16"),IF(ROW()=DATA!$H$1+4,SUM(INDIRECT("E$3:E"&amp;DATA!$H$1+3)),""))</f>
        <v/>
      </c>
      <c r="F64" t="str">
        <f ca="1">IF(ROW()&lt;DATA!$H$1+4,INDIRECT("SKUPINY_PODIELY!"&amp;SUBSTITUTE(ADDRESS(1,ROW()-2,4),"1","")&amp;"21"),IF(ROW()=DATA!$H$1+4,SUM(INDIRECT("F$3:F"&amp;DATA!$H$1+3)),""))</f>
        <v/>
      </c>
      <c r="G64" t="str">
        <f ca="1">IF(ROW()&lt;DATA!$H$1+4,INDIRECT("SKUPINY_PODIELY!"&amp;SUBSTITUTE(ADDRESS(1,ROW()-2,4),"1","")&amp;"24"),IF(ROW()=DATA!$H$1+4,SUM(INDIRECT("G$3:G"&amp;DATA!$H$1+3)),""))</f>
        <v/>
      </c>
      <c r="H64" t="str">
        <f ca="1">IF(ROW()&lt;DATA!$H$1+4,INDIRECT("SKUPINY_PODIELY!"&amp;SUBSTITUTE(ADDRESS(1,ROW()-2,4),"1","")&amp;"43"),IF(ROW()=DATA!$H$1+4,SUM(INDIRECT("H$3:H"&amp;DATA!$H$1+3)),""))</f>
        <v/>
      </c>
      <c r="I64" t="str">
        <f>IF(ROW()&lt;DATA!$H$1+5,SUM($C64:$F64),"")</f>
        <v/>
      </c>
      <c r="J64" t="str">
        <f>IF(ROW()&lt;DATA!$H$1+5,SUM($C64:$G64),"")</f>
        <v/>
      </c>
      <c r="K64" t="str">
        <f>IF(ROW()&lt;DATA!$H$1+5,SUM($C64:$H64),"")</f>
        <v/>
      </c>
    </row>
    <row r="65" spans="3:11" x14ac:dyDescent="0.25">
      <c r="C65" t="str">
        <f ca="1">IF(ROW()&lt;DATA!$H$1+4,INDIRECT("SKUPINY_PODIELY!"&amp;SUBSTITUTE(ADDRESS(1,ROW()-2,4),"1","")&amp;"3"),IF(ROW()=DATA!$H$1+4,SUM(INDIRECT("C$3:C"&amp;DATA!$H$1+3)),""))</f>
        <v/>
      </c>
      <c r="D65" t="str">
        <f ca="1">IF(ROW()&lt;DATA!$H$1+4,INDIRECT("SKUPINY_PODIELY!"&amp;SUBSTITUTE(ADDRESS(1,ROW()-2,4),"1","")&amp;"7"),IF(ROW()=DATA!$H$1+4,SUM(INDIRECT("D$3:D"&amp;DATA!$H$1+3)),""))</f>
        <v/>
      </c>
      <c r="E65" t="str">
        <f ca="1">IF(ROW()&lt;DATA!$H$1+4,INDIRECT("SKUPINY_PODIELY!"&amp;SUBSTITUTE(ADDRESS(1,ROW()-2,4),"1","")&amp;"16"),IF(ROW()=DATA!$H$1+4,SUM(INDIRECT("E$3:E"&amp;DATA!$H$1+3)),""))</f>
        <v/>
      </c>
      <c r="F65" t="str">
        <f ca="1">IF(ROW()&lt;DATA!$H$1+4,INDIRECT("SKUPINY_PODIELY!"&amp;SUBSTITUTE(ADDRESS(1,ROW()-2,4),"1","")&amp;"21"),IF(ROW()=DATA!$H$1+4,SUM(INDIRECT("F$3:F"&amp;DATA!$H$1+3)),""))</f>
        <v/>
      </c>
      <c r="G65" t="str">
        <f ca="1">IF(ROW()&lt;DATA!$H$1+4,INDIRECT("SKUPINY_PODIELY!"&amp;SUBSTITUTE(ADDRESS(1,ROW()-2,4),"1","")&amp;"24"),IF(ROW()=DATA!$H$1+4,SUM(INDIRECT("G$3:G"&amp;DATA!$H$1+3)),""))</f>
        <v/>
      </c>
      <c r="H65" t="str">
        <f ca="1">IF(ROW()&lt;DATA!$H$1+4,INDIRECT("SKUPINY_PODIELY!"&amp;SUBSTITUTE(ADDRESS(1,ROW()-2,4),"1","")&amp;"43"),IF(ROW()=DATA!$H$1+4,SUM(INDIRECT("H$3:H"&amp;DATA!$H$1+3)),""))</f>
        <v/>
      </c>
      <c r="I65" t="str">
        <f>IF(ROW()&lt;DATA!$H$1+5,SUM($C65:$F65),"")</f>
        <v/>
      </c>
      <c r="J65" t="str">
        <f>IF(ROW()&lt;DATA!$H$1+5,SUM($C65:$G65),"")</f>
        <v/>
      </c>
      <c r="K65" t="str">
        <f>IF(ROW()&lt;DATA!$H$1+5,SUM($C65:$H65),"")</f>
        <v/>
      </c>
    </row>
    <row r="66" spans="3:11" x14ac:dyDescent="0.25">
      <c r="C66" t="str">
        <f ca="1">IF(ROW()&lt;DATA!$H$1+4,INDIRECT("SKUPINY_PODIELY!"&amp;SUBSTITUTE(ADDRESS(1,ROW()-2,4),"1","")&amp;"3"),IF(ROW()=DATA!$H$1+4,SUM(INDIRECT("C$3:C"&amp;DATA!$H$1+3)),""))</f>
        <v/>
      </c>
      <c r="D66" t="str">
        <f ca="1">IF(ROW()&lt;DATA!$H$1+4,INDIRECT("SKUPINY_PODIELY!"&amp;SUBSTITUTE(ADDRESS(1,ROW()-2,4),"1","")&amp;"7"),IF(ROW()=DATA!$H$1+4,SUM(INDIRECT("D$3:D"&amp;DATA!$H$1+3)),""))</f>
        <v/>
      </c>
      <c r="E66" t="str">
        <f ca="1">IF(ROW()&lt;DATA!$H$1+4,INDIRECT("SKUPINY_PODIELY!"&amp;SUBSTITUTE(ADDRESS(1,ROW()-2,4),"1","")&amp;"16"),IF(ROW()=DATA!$H$1+4,SUM(INDIRECT("E$3:E"&amp;DATA!$H$1+3)),""))</f>
        <v/>
      </c>
      <c r="F66" t="str">
        <f ca="1">IF(ROW()&lt;DATA!$H$1+4,INDIRECT("SKUPINY_PODIELY!"&amp;SUBSTITUTE(ADDRESS(1,ROW()-2,4),"1","")&amp;"21"),IF(ROW()=DATA!$H$1+4,SUM(INDIRECT("F$3:F"&amp;DATA!$H$1+3)),""))</f>
        <v/>
      </c>
      <c r="G66" t="str">
        <f ca="1">IF(ROW()&lt;DATA!$H$1+4,INDIRECT("SKUPINY_PODIELY!"&amp;SUBSTITUTE(ADDRESS(1,ROW()-2,4),"1","")&amp;"24"),IF(ROW()=DATA!$H$1+4,SUM(INDIRECT("G$3:G"&amp;DATA!$H$1+3)),""))</f>
        <v/>
      </c>
      <c r="H66" t="str">
        <f ca="1">IF(ROW()&lt;DATA!$H$1+4,INDIRECT("SKUPINY_PODIELY!"&amp;SUBSTITUTE(ADDRESS(1,ROW()-2,4),"1","")&amp;"43"),IF(ROW()=DATA!$H$1+4,SUM(INDIRECT("H$3:H"&amp;DATA!$H$1+3)),""))</f>
        <v/>
      </c>
      <c r="I66" t="str">
        <f>IF(ROW()&lt;DATA!$H$1+5,SUM($C66:$F66),"")</f>
        <v/>
      </c>
      <c r="J66" t="str">
        <f>IF(ROW()&lt;DATA!$H$1+5,SUM($C66:$G66),"")</f>
        <v/>
      </c>
      <c r="K66" t="str">
        <f>IF(ROW()&lt;DATA!$H$1+5,SUM($C66:$H66),"")</f>
        <v/>
      </c>
    </row>
    <row r="67" spans="3:11" x14ac:dyDescent="0.25">
      <c r="C67" t="str">
        <f ca="1">IF(ROW()&lt;DATA!$H$1+4,INDIRECT("SKUPINY_PODIELY!"&amp;SUBSTITUTE(ADDRESS(1,ROW()-2,4),"1","")&amp;"3"),IF(ROW()=DATA!$H$1+4,SUM(INDIRECT("C$3:C"&amp;DATA!$H$1+3)),""))</f>
        <v/>
      </c>
      <c r="D67" t="str">
        <f ca="1">IF(ROW()&lt;DATA!$H$1+4,INDIRECT("SKUPINY_PODIELY!"&amp;SUBSTITUTE(ADDRESS(1,ROW()-2,4),"1","")&amp;"7"),IF(ROW()=DATA!$H$1+4,SUM(INDIRECT("D$3:D"&amp;DATA!$H$1+3)),""))</f>
        <v/>
      </c>
      <c r="E67" t="str">
        <f ca="1">IF(ROW()&lt;DATA!$H$1+4,INDIRECT("SKUPINY_PODIELY!"&amp;SUBSTITUTE(ADDRESS(1,ROW()-2,4),"1","")&amp;"16"),IF(ROW()=DATA!$H$1+4,SUM(INDIRECT("E$3:E"&amp;DATA!$H$1+3)),""))</f>
        <v/>
      </c>
      <c r="F67" t="str">
        <f ca="1">IF(ROW()&lt;DATA!$H$1+4,INDIRECT("SKUPINY_PODIELY!"&amp;SUBSTITUTE(ADDRESS(1,ROW()-2,4),"1","")&amp;"21"),IF(ROW()=DATA!$H$1+4,SUM(INDIRECT("F$3:F"&amp;DATA!$H$1+3)),""))</f>
        <v/>
      </c>
      <c r="G67" t="str">
        <f ca="1">IF(ROW()&lt;DATA!$H$1+4,INDIRECT("SKUPINY_PODIELY!"&amp;SUBSTITUTE(ADDRESS(1,ROW()-2,4),"1","")&amp;"24"),IF(ROW()=DATA!$H$1+4,SUM(INDIRECT("G$3:G"&amp;DATA!$H$1+3)),""))</f>
        <v/>
      </c>
      <c r="H67" t="str">
        <f ca="1">IF(ROW()&lt;DATA!$H$1+4,INDIRECT("SKUPINY_PODIELY!"&amp;SUBSTITUTE(ADDRESS(1,ROW()-2,4),"1","")&amp;"43"),IF(ROW()=DATA!$H$1+4,SUM(INDIRECT("H$3:H"&amp;DATA!$H$1+3)),""))</f>
        <v/>
      </c>
      <c r="I67" t="str">
        <f>IF(ROW()&lt;DATA!$H$1+5,SUM($C67:$F67),"")</f>
        <v/>
      </c>
      <c r="J67" t="str">
        <f>IF(ROW()&lt;DATA!$H$1+5,SUM($C67:$G67),"")</f>
        <v/>
      </c>
      <c r="K67" t="str">
        <f>IF(ROW()&lt;DATA!$H$1+5,SUM($C67:$H67),"")</f>
        <v/>
      </c>
    </row>
    <row r="68" spans="3:11" x14ac:dyDescent="0.25">
      <c r="C68" t="str">
        <f ca="1">IF(ROW()&lt;DATA!$H$1+4,INDIRECT("SKUPINY_PODIELY!"&amp;SUBSTITUTE(ADDRESS(1,ROW()-2,4),"1","")&amp;"3"),IF(ROW()=DATA!$H$1+4,SUM(INDIRECT("C$3:C"&amp;DATA!$H$1+3)),""))</f>
        <v/>
      </c>
      <c r="D68" t="str">
        <f ca="1">IF(ROW()&lt;DATA!$H$1+4,INDIRECT("SKUPINY_PODIELY!"&amp;SUBSTITUTE(ADDRESS(1,ROW()-2,4),"1","")&amp;"7"),IF(ROW()=DATA!$H$1+4,SUM(INDIRECT("D$3:D"&amp;DATA!$H$1+3)),""))</f>
        <v/>
      </c>
      <c r="E68" t="str">
        <f ca="1">IF(ROW()&lt;DATA!$H$1+4,INDIRECT("SKUPINY_PODIELY!"&amp;SUBSTITUTE(ADDRESS(1,ROW()-2,4),"1","")&amp;"16"),IF(ROW()=DATA!$H$1+4,SUM(INDIRECT("E$3:E"&amp;DATA!$H$1+3)),""))</f>
        <v/>
      </c>
      <c r="F68" t="str">
        <f ca="1">IF(ROW()&lt;DATA!$H$1+4,INDIRECT("SKUPINY_PODIELY!"&amp;SUBSTITUTE(ADDRESS(1,ROW()-2,4),"1","")&amp;"21"),IF(ROW()=DATA!$H$1+4,SUM(INDIRECT("F$3:F"&amp;DATA!$H$1+3)),""))</f>
        <v/>
      </c>
      <c r="G68" t="str">
        <f ca="1">IF(ROW()&lt;DATA!$H$1+4,INDIRECT("SKUPINY_PODIELY!"&amp;SUBSTITUTE(ADDRESS(1,ROW()-2,4),"1","")&amp;"24"),IF(ROW()=DATA!$H$1+4,SUM(INDIRECT("G$3:G"&amp;DATA!$H$1+3)),""))</f>
        <v/>
      </c>
      <c r="H68" t="str">
        <f ca="1">IF(ROW()&lt;DATA!$H$1+4,INDIRECT("SKUPINY_PODIELY!"&amp;SUBSTITUTE(ADDRESS(1,ROW()-2,4),"1","")&amp;"43"),IF(ROW()=DATA!$H$1+4,SUM(INDIRECT("H$3:H"&amp;DATA!$H$1+3)),""))</f>
        <v/>
      </c>
      <c r="I68" t="str">
        <f>IF(ROW()&lt;DATA!$H$1+5,SUM($C68:$F68),"")</f>
        <v/>
      </c>
      <c r="J68" t="str">
        <f>IF(ROW()&lt;DATA!$H$1+5,SUM($C68:$G68),"")</f>
        <v/>
      </c>
      <c r="K68" t="str">
        <f>IF(ROW()&lt;DATA!$H$1+5,SUM($C68:$H68),"")</f>
        <v/>
      </c>
    </row>
    <row r="69" spans="3:11" x14ac:dyDescent="0.25">
      <c r="C69" t="str">
        <f ca="1">IF(ROW()&lt;DATA!$H$1+4,INDIRECT("SKUPINY_PODIELY!"&amp;SUBSTITUTE(ADDRESS(1,ROW()-2,4),"1","")&amp;"3"),IF(ROW()=DATA!$H$1+4,SUM(INDIRECT("C$3:C"&amp;DATA!$H$1+3)),""))</f>
        <v/>
      </c>
      <c r="D69" t="str">
        <f ca="1">IF(ROW()&lt;DATA!$H$1+4,INDIRECT("SKUPINY_PODIELY!"&amp;SUBSTITUTE(ADDRESS(1,ROW()-2,4),"1","")&amp;"7"),IF(ROW()=DATA!$H$1+4,SUM(INDIRECT("D$3:D"&amp;DATA!$H$1+3)),""))</f>
        <v/>
      </c>
      <c r="E69" t="str">
        <f ca="1">IF(ROW()&lt;DATA!$H$1+4,INDIRECT("SKUPINY_PODIELY!"&amp;SUBSTITUTE(ADDRESS(1,ROW()-2,4),"1","")&amp;"16"),IF(ROW()=DATA!$H$1+4,SUM(INDIRECT("E$3:E"&amp;DATA!$H$1+3)),""))</f>
        <v/>
      </c>
      <c r="F69" t="str">
        <f ca="1">IF(ROW()&lt;DATA!$H$1+4,INDIRECT("SKUPINY_PODIELY!"&amp;SUBSTITUTE(ADDRESS(1,ROW()-2,4),"1","")&amp;"21"),IF(ROW()=DATA!$H$1+4,SUM(INDIRECT("F$3:F"&amp;DATA!$H$1+3)),""))</f>
        <v/>
      </c>
      <c r="G69" t="str">
        <f ca="1">IF(ROW()&lt;DATA!$H$1+4,INDIRECT("SKUPINY_PODIELY!"&amp;SUBSTITUTE(ADDRESS(1,ROW()-2,4),"1","")&amp;"24"),IF(ROW()=DATA!$H$1+4,SUM(INDIRECT("G$3:G"&amp;DATA!$H$1+3)),""))</f>
        <v/>
      </c>
      <c r="H69" t="str">
        <f ca="1">IF(ROW()&lt;DATA!$H$1+4,INDIRECT("SKUPINY_PODIELY!"&amp;SUBSTITUTE(ADDRESS(1,ROW()-2,4),"1","")&amp;"43"),IF(ROW()=DATA!$H$1+4,SUM(INDIRECT("H$3:H"&amp;DATA!$H$1+3)),""))</f>
        <v/>
      </c>
      <c r="I69" t="str">
        <f>IF(ROW()&lt;DATA!$H$1+5,SUM($C69:$F69),"")</f>
        <v/>
      </c>
      <c r="J69" t="str">
        <f>IF(ROW()&lt;DATA!$H$1+5,SUM($C69:$G69),"")</f>
        <v/>
      </c>
      <c r="K69" t="str">
        <f>IF(ROW()&lt;DATA!$H$1+5,SUM($C69:$H69),"")</f>
        <v/>
      </c>
    </row>
    <row r="70" spans="3:11" x14ac:dyDescent="0.25">
      <c r="C70" t="str">
        <f ca="1">IF(ROW()&lt;DATA!$H$1+4,INDIRECT("SKUPINY_PODIELY!"&amp;SUBSTITUTE(ADDRESS(1,ROW()-2,4),"1","")&amp;"3"),IF(ROW()=DATA!$H$1+4,SUM(INDIRECT("C$3:C"&amp;DATA!$H$1+3)),""))</f>
        <v/>
      </c>
      <c r="D70" t="str">
        <f ca="1">IF(ROW()&lt;DATA!$H$1+4,INDIRECT("SKUPINY_PODIELY!"&amp;SUBSTITUTE(ADDRESS(1,ROW()-2,4),"1","")&amp;"7"),IF(ROW()=DATA!$H$1+4,SUM(INDIRECT("D$3:D"&amp;DATA!$H$1+3)),""))</f>
        <v/>
      </c>
      <c r="E70" t="str">
        <f ca="1">IF(ROW()&lt;DATA!$H$1+4,INDIRECT("SKUPINY_PODIELY!"&amp;SUBSTITUTE(ADDRESS(1,ROW()-2,4),"1","")&amp;"16"),IF(ROW()=DATA!$H$1+4,SUM(INDIRECT("E$3:E"&amp;DATA!$H$1+3)),""))</f>
        <v/>
      </c>
      <c r="F70" t="str">
        <f ca="1">IF(ROW()&lt;DATA!$H$1+4,INDIRECT("SKUPINY_PODIELY!"&amp;SUBSTITUTE(ADDRESS(1,ROW()-2,4),"1","")&amp;"21"),IF(ROW()=DATA!$H$1+4,SUM(INDIRECT("F$3:F"&amp;DATA!$H$1+3)),""))</f>
        <v/>
      </c>
      <c r="G70" t="str">
        <f ca="1">IF(ROW()&lt;DATA!$H$1+4,INDIRECT("SKUPINY_PODIELY!"&amp;SUBSTITUTE(ADDRESS(1,ROW()-2,4),"1","")&amp;"24"),IF(ROW()=DATA!$H$1+4,SUM(INDIRECT("G$3:G"&amp;DATA!$H$1+3)),""))</f>
        <v/>
      </c>
      <c r="H70" t="str">
        <f ca="1">IF(ROW()&lt;DATA!$H$1+4,INDIRECT("SKUPINY_PODIELY!"&amp;SUBSTITUTE(ADDRESS(1,ROW()-2,4),"1","")&amp;"43"),IF(ROW()=DATA!$H$1+4,SUM(INDIRECT("H$3:H"&amp;DATA!$H$1+3)),""))</f>
        <v/>
      </c>
      <c r="I70" t="str">
        <f>IF(ROW()&lt;DATA!$H$1+5,SUM($C70:$F70),"")</f>
        <v/>
      </c>
      <c r="J70" t="str">
        <f>IF(ROW()&lt;DATA!$H$1+5,SUM($C70:$G70),"")</f>
        <v/>
      </c>
      <c r="K70" t="str">
        <f>IF(ROW()&lt;DATA!$H$1+5,SUM($C70:$H70),"")</f>
        <v/>
      </c>
    </row>
    <row r="71" spans="3:11" x14ac:dyDescent="0.25">
      <c r="C71" t="str">
        <f ca="1">IF(ROW()&lt;DATA!$H$1+4,INDIRECT("SKUPINY_PODIELY!"&amp;SUBSTITUTE(ADDRESS(1,ROW()-2,4),"1","")&amp;"3"),IF(ROW()=DATA!$H$1+4,SUM(INDIRECT("C$3:C"&amp;DATA!$H$1+3)),""))</f>
        <v/>
      </c>
      <c r="D71" t="str">
        <f ca="1">IF(ROW()&lt;DATA!$H$1+4,INDIRECT("SKUPINY_PODIELY!"&amp;SUBSTITUTE(ADDRESS(1,ROW()-2,4),"1","")&amp;"7"),IF(ROW()=DATA!$H$1+4,SUM(INDIRECT("D$3:D"&amp;DATA!$H$1+3)),""))</f>
        <v/>
      </c>
      <c r="E71" t="str">
        <f ca="1">IF(ROW()&lt;DATA!$H$1+4,INDIRECT("SKUPINY_PODIELY!"&amp;SUBSTITUTE(ADDRESS(1,ROW()-2,4),"1","")&amp;"16"),IF(ROW()=DATA!$H$1+4,SUM(INDIRECT("E$3:E"&amp;DATA!$H$1+3)),""))</f>
        <v/>
      </c>
      <c r="F71" t="str">
        <f ca="1">IF(ROW()&lt;DATA!$H$1+4,INDIRECT("SKUPINY_PODIELY!"&amp;SUBSTITUTE(ADDRESS(1,ROW()-2,4),"1","")&amp;"21"),IF(ROW()=DATA!$H$1+4,SUM(INDIRECT("F$3:F"&amp;DATA!$H$1+3)),""))</f>
        <v/>
      </c>
      <c r="G71" t="str">
        <f ca="1">IF(ROW()&lt;DATA!$H$1+4,INDIRECT("SKUPINY_PODIELY!"&amp;SUBSTITUTE(ADDRESS(1,ROW()-2,4),"1","")&amp;"24"),IF(ROW()=DATA!$H$1+4,SUM(INDIRECT("G$3:G"&amp;DATA!$H$1+3)),""))</f>
        <v/>
      </c>
      <c r="H71" t="str">
        <f ca="1">IF(ROW()&lt;DATA!$H$1+4,INDIRECT("SKUPINY_PODIELY!"&amp;SUBSTITUTE(ADDRESS(1,ROW()-2,4),"1","")&amp;"43"),IF(ROW()=DATA!$H$1+4,SUM(INDIRECT("H$3:H"&amp;DATA!$H$1+3)),""))</f>
        <v/>
      </c>
      <c r="I71" t="str">
        <f>IF(ROW()&lt;DATA!$H$1+5,SUM($C71:$F71),"")</f>
        <v/>
      </c>
      <c r="J71" t="str">
        <f>IF(ROW()&lt;DATA!$H$1+5,SUM($C71:$G71),"")</f>
        <v/>
      </c>
      <c r="K71" t="str">
        <f>IF(ROW()&lt;DATA!$H$1+5,SUM($C71:$H71),"")</f>
        <v/>
      </c>
    </row>
    <row r="72" spans="3:11" x14ac:dyDescent="0.25">
      <c r="C72" t="str">
        <f ca="1">IF(ROW()&lt;DATA!$H$1+4,INDIRECT("SKUPINY_PODIELY!"&amp;SUBSTITUTE(ADDRESS(1,ROW()-2,4),"1","")&amp;"3"),IF(ROW()=DATA!$H$1+4,SUM(INDIRECT("C$3:C"&amp;DATA!$H$1+3)),""))</f>
        <v/>
      </c>
      <c r="D72" t="str">
        <f ca="1">IF(ROW()&lt;DATA!$H$1+4,INDIRECT("SKUPINY_PODIELY!"&amp;SUBSTITUTE(ADDRESS(1,ROW()-2,4),"1","")&amp;"7"),IF(ROW()=DATA!$H$1+4,SUM(INDIRECT("D$3:D"&amp;DATA!$H$1+3)),""))</f>
        <v/>
      </c>
      <c r="E72" t="str">
        <f ca="1">IF(ROW()&lt;DATA!$H$1+4,INDIRECT("SKUPINY_PODIELY!"&amp;SUBSTITUTE(ADDRESS(1,ROW()-2,4),"1","")&amp;"16"),IF(ROW()=DATA!$H$1+4,SUM(INDIRECT("E$3:E"&amp;DATA!$H$1+3)),""))</f>
        <v/>
      </c>
      <c r="F72" t="str">
        <f ca="1">IF(ROW()&lt;DATA!$H$1+4,INDIRECT("SKUPINY_PODIELY!"&amp;SUBSTITUTE(ADDRESS(1,ROW()-2,4),"1","")&amp;"21"),IF(ROW()=DATA!$H$1+4,SUM(INDIRECT("F$3:F"&amp;DATA!$H$1+3)),""))</f>
        <v/>
      </c>
      <c r="G72" t="str">
        <f ca="1">IF(ROW()&lt;DATA!$H$1+4,INDIRECT("SKUPINY_PODIELY!"&amp;SUBSTITUTE(ADDRESS(1,ROW()-2,4),"1","")&amp;"24"),IF(ROW()=DATA!$H$1+4,SUM(INDIRECT("G$3:G"&amp;DATA!$H$1+3)),""))</f>
        <v/>
      </c>
      <c r="H72" t="str">
        <f ca="1">IF(ROW()&lt;DATA!$H$1+4,INDIRECT("SKUPINY_PODIELY!"&amp;SUBSTITUTE(ADDRESS(1,ROW()-2,4),"1","")&amp;"43"),IF(ROW()=DATA!$H$1+4,SUM(INDIRECT("H$3:H"&amp;DATA!$H$1+3)),""))</f>
        <v/>
      </c>
      <c r="I72" t="str">
        <f>IF(ROW()&lt;DATA!$H$1+5,SUM($C72:$F72),"")</f>
        <v/>
      </c>
      <c r="J72" t="str">
        <f>IF(ROW()&lt;DATA!$H$1+5,SUM($C72:$G72),"")</f>
        <v/>
      </c>
      <c r="K72" t="str">
        <f>IF(ROW()&lt;DATA!$H$1+5,SUM($C72:$H72),"")</f>
        <v/>
      </c>
    </row>
    <row r="73" spans="3:11" x14ac:dyDescent="0.25">
      <c r="C73" t="str">
        <f ca="1">IF(ROW()&lt;DATA!$H$1+4,INDIRECT("SKUPINY_PODIELY!"&amp;SUBSTITUTE(ADDRESS(1,ROW()-2,4),"1","")&amp;"3"),IF(ROW()=DATA!$H$1+4,SUM(INDIRECT("C$3:C"&amp;DATA!$H$1+3)),""))</f>
        <v/>
      </c>
      <c r="D73" t="str">
        <f ca="1">IF(ROW()&lt;DATA!$H$1+4,INDIRECT("SKUPINY_PODIELY!"&amp;SUBSTITUTE(ADDRESS(1,ROW()-2,4),"1","")&amp;"7"),IF(ROW()=DATA!$H$1+4,SUM(INDIRECT("D$3:D"&amp;DATA!$H$1+3)),""))</f>
        <v/>
      </c>
      <c r="E73" t="str">
        <f ca="1">IF(ROW()&lt;DATA!$H$1+4,INDIRECT("SKUPINY_PODIELY!"&amp;SUBSTITUTE(ADDRESS(1,ROW()-2,4),"1","")&amp;"16"),IF(ROW()=DATA!$H$1+4,SUM(INDIRECT("E$3:E"&amp;DATA!$H$1+3)),""))</f>
        <v/>
      </c>
      <c r="F73" t="str">
        <f ca="1">IF(ROW()&lt;DATA!$H$1+4,INDIRECT("SKUPINY_PODIELY!"&amp;SUBSTITUTE(ADDRESS(1,ROW()-2,4),"1","")&amp;"21"),IF(ROW()=DATA!$H$1+4,SUM(INDIRECT("F$3:F"&amp;DATA!$H$1+3)),""))</f>
        <v/>
      </c>
      <c r="G73" t="str">
        <f ca="1">IF(ROW()&lt;DATA!$H$1+4,INDIRECT("SKUPINY_PODIELY!"&amp;SUBSTITUTE(ADDRESS(1,ROW()-2,4),"1","")&amp;"24"),IF(ROW()=DATA!$H$1+4,SUM(INDIRECT("G$3:G"&amp;DATA!$H$1+3)),""))</f>
        <v/>
      </c>
      <c r="H73" t="str">
        <f ca="1">IF(ROW()&lt;DATA!$H$1+4,INDIRECT("SKUPINY_PODIELY!"&amp;SUBSTITUTE(ADDRESS(1,ROW()-2,4),"1","")&amp;"43"),IF(ROW()=DATA!$H$1+4,SUM(INDIRECT("H$3:H"&amp;DATA!$H$1+3)),""))</f>
        <v/>
      </c>
      <c r="I73" t="str">
        <f>IF(ROW()&lt;DATA!$H$1+5,SUM($C73:$F73),"")</f>
        <v/>
      </c>
      <c r="J73" t="str">
        <f>IF(ROW()&lt;DATA!$H$1+5,SUM($C73:$G73),"")</f>
        <v/>
      </c>
      <c r="K73" t="str">
        <f>IF(ROW()&lt;DATA!$H$1+5,SUM($C73:$H73),"")</f>
        <v/>
      </c>
    </row>
    <row r="74" spans="3:11" x14ac:dyDescent="0.25">
      <c r="C74" t="str">
        <f ca="1">IF(ROW()&lt;DATA!$H$1+4,INDIRECT("SKUPINY_PODIELY!"&amp;SUBSTITUTE(ADDRESS(1,ROW()-2,4),"1","")&amp;"3"),IF(ROW()=DATA!$H$1+4,SUM(INDIRECT("C$3:C"&amp;DATA!$H$1+3)),""))</f>
        <v/>
      </c>
      <c r="D74" t="str">
        <f ca="1">IF(ROW()&lt;DATA!$H$1+4,INDIRECT("SKUPINY_PODIELY!"&amp;SUBSTITUTE(ADDRESS(1,ROW()-2,4),"1","")&amp;"7"),IF(ROW()=DATA!$H$1+4,SUM(INDIRECT("D$3:D"&amp;DATA!$H$1+3)),""))</f>
        <v/>
      </c>
      <c r="E74" t="str">
        <f ca="1">IF(ROW()&lt;DATA!$H$1+4,INDIRECT("SKUPINY_PODIELY!"&amp;SUBSTITUTE(ADDRESS(1,ROW()-2,4),"1","")&amp;"16"),IF(ROW()=DATA!$H$1+4,SUM(INDIRECT("E$3:E"&amp;DATA!$H$1+3)),""))</f>
        <v/>
      </c>
      <c r="F74" t="str">
        <f ca="1">IF(ROW()&lt;DATA!$H$1+4,INDIRECT("SKUPINY_PODIELY!"&amp;SUBSTITUTE(ADDRESS(1,ROW()-2,4),"1","")&amp;"21"),IF(ROW()=DATA!$H$1+4,SUM(INDIRECT("F$3:F"&amp;DATA!$H$1+3)),""))</f>
        <v/>
      </c>
      <c r="G74" t="str">
        <f ca="1">IF(ROW()&lt;DATA!$H$1+4,INDIRECT("SKUPINY_PODIELY!"&amp;SUBSTITUTE(ADDRESS(1,ROW()-2,4),"1","")&amp;"24"),IF(ROW()=DATA!$H$1+4,SUM(INDIRECT("G$3:G"&amp;DATA!$H$1+3)),""))</f>
        <v/>
      </c>
      <c r="H74" t="str">
        <f ca="1">IF(ROW()&lt;DATA!$H$1+4,INDIRECT("SKUPINY_PODIELY!"&amp;SUBSTITUTE(ADDRESS(1,ROW()-2,4),"1","")&amp;"43"),IF(ROW()=DATA!$H$1+4,SUM(INDIRECT("H$3:H"&amp;DATA!$H$1+3)),""))</f>
        <v/>
      </c>
      <c r="I74" t="str">
        <f>IF(ROW()&lt;DATA!$H$1+5,SUM($C74:$F74),"")</f>
        <v/>
      </c>
      <c r="J74" t="str">
        <f>IF(ROW()&lt;DATA!$H$1+5,SUM($C74:$G74),"")</f>
        <v/>
      </c>
      <c r="K74" t="str">
        <f>IF(ROW()&lt;DATA!$H$1+5,SUM($C74:$H74),"")</f>
        <v/>
      </c>
    </row>
    <row r="75" spans="3:11" x14ac:dyDescent="0.25">
      <c r="C75" t="str">
        <f ca="1">IF(ROW()&lt;DATA!$H$1+4,INDIRECT("SKUPINY_PODIELY!"&amp;SUBSTITUTE(ADDRESS(1,ROW()-2,4),"1","")&amp;"3"),IF(ROW()=DATA!$H$1+4,SUM(INDIRECT("C$3:C"&amp;DATA!$H$1+3)),""))</f>
        <v/>
      </c>
      <c r="D75" t="str">
        <f ca="1">IF(ROW()&lt;DATA!$H$1+4,INDIRECT("SKUPINY_PODIELY!"&amp;SUBSTITUTE(ADDRESS(1,ROW()-2,4),"1","")&amp;"7"),IF(ROW()=DATA!$H$1+4,SUM(INDIRECT("D$3:D"&amp;DATA!$H$1+3)),""))</f>
        <v/>
      </c>
      <c r="E75" t="str">
        <f ca="1">IF(ROW()&lt;DATA!$H$1+4,INDIRECT("SKUPINY_PODIELY!"&amp;SUBSTITUTE(ADDRESS(1,ROW()-2,4),"1","")&amp;"16"),IF(ROW()=DATA!$H$1+4,SUM(INDIRECT("E$3:E"&amp;DATA!$H$1+3)),""))</f>
        <v/>
      </c>
      <c r="F75" t="str">
        <f ca="1">IF(ROW()&lt;DATA!$H$1+4,INDIRECT("SKUPINY_PODIELY!"&amp;SUBSTITUTE(ADDRESS(1,ROW()-2,4),"1","")&amp;"21"),IF(ROW()=DATA!$H$1+4,SUM(INDIRECT("F$3:F"&amp;DATA!$H$1+3)),""))</f>
        <v/>
      </c>
      <c r="G75" t="str">
        <f ca="1">IF(ROW()&lt;DATA!$H$1+4,INDIRECT("SKUPINY_PODIELY!"&amp;SUBSTITUTE(ADDRESS(1,ROW()-2,4),"1","")&amp;"24"),IF(ROW()=DATA!$H$1+4,SUM(INDIRECT("G$3:G"&amp;DATA!$H$1+3)),""))</f>
        <v/>
      </c>
      <c r="H75" t="str">
        <f ca="1">IF(ROW()&lt;DATA!$H$1+4,INDIRECT("SKUPINY_PODIELY!"&amp;SUBSTITUTE(ADDRESS(1,ROW()-2,4),"1","")&amp;"43"),IF(ROW()=DATA!$H$1+4,SUM(INDIRECT("H$3:H"&amp;DATA!$H$1+3)),""))</f>
        <v/>
      </c>
      <c r="I75" t="str">
        <f>IF(ROW()&lt;DATA!$H$1+5,SUM($C75:$F75),"")</f>
        <v/>
      </c>
      <c r="J75" t="str">
        <f>IF(ROW()&lt;DATA!$H$1+5,SUM($C75:$G75),"")</f>
        <v/>
      </c>
      <c r="K75" t="str">
        <f>IF(ROW()&lt;DATA!$H$1+5,SUM($C75:$H75),"")</f>
        <v/>
      </c>
    </row>
    <row r="76" spans="3:11" x14ac:dyDescent="0.25">
      <c r="C76" t="str">
        <f ca="1">IF(ROW()&lt;DATA!$H$1+4,INDIRECT("SKUPINY_PODIELY!"&amp;SUBSTITUTE(ADDRESS(1,ROW()-2,4),"1","")&amp;"3"),IF(ROW()=DATA!$H$1+4,SUM(INDIRECT("C$3:C"&amp;DATA!$H$1+3)),""))</f>
        <v/>
      </c>
      <c r="D76" t="str">
        <f ca="1">IF(ROW()&lt;DATA!$H$1+4,INDIRECT("SKUPINY_PODIELY!"&amp;SUBSTITUTE(ADDRESS(1,ROW()-2,4),"1","")&amp;"7"),IF(ROW()=DATA!$H$1+4,SUM(INDIRECT("D$3:D"&amp;DATA!$H$1+3)),""))</f>
        <v/>
      </c>
      <c r="E76" t="str">
        <f ca="1">IF(ROW()&lt;DATA!$H$1+4,INDIRECT("SKUPINY_PODIELY!"&amp;SUBSTITUTE(ADDRESS(1,ROW()-2,4),"1","")&amp;"16"),IF(ROW()=DATA!$H$1+4,SUM(INDIRECT("E$3:E"&amp;DATA!$H$1+3)),""))</f>
        <v/>
      </c>
      <c r="F76" t="str">
        <f ca="1">IF(ROW()&lt;DATA!$H$1+4,INDIRECT("SKUPINY_PODIELY!"&amp;SUBSTITUTE(ADDRESS(1,ROW()-2,4),"1","")&amp;"21"),IF(ROW()=DATA!$H$1+4,SUM(INDIRECT("F$3:F"&amp;DATA!$H$1+3)),""))</f>
        <v/>
      </c>
      <c r="G76" t="str">
        <f ca="1">IF(ROW()&lt;DATA!$H$1+4,INDIRECT("SKUPINY_PODIELY!"&amp;SUBSTITUTE(ADDRESS(1,ROW()-2,4),"1","")&amp;"24"),IF(ROW()=DATA!$H$1+4,SUM(INDIRECT("G$3:G"&amp;DATA!$H$1+3)),""))</f>
        <v/>
      </c>
      <c r="H76" t="str">
        <f ca="1">IF(ROW()&lt;DATA!$H$1+4,INDIRECT("SKUPINY_PODIELY!"&amp;SUBSTITUTE(ADDRESS(1,ROW()-2,4),"1","")&amp;"43"),IF(ROW()=DATA!$H$1+4,SUM(INDIRECT("H$3:H"&amp;DATA!$H$1+3)),""))</f>
        <v/>
      </c>
      <c r="I76" t="str">
        <f>IF(ROW()&lt;DATA!$H$1+5,SUM($C76:$F76),"")</f>
        <v/>
      </c>
      <c r="J76" t="str">
        <f>IF(ROW()&lt;DATA!$H$1+5,SUM($C76:$G76),"")</f>
        <v/>
      </c>
      <c r="K76" t="str">
        <f>IF(ROW()&lt;DATA!$H$1+5,SUM($C76:$H76),"")</f>
        <v/>
      </c>
    </row>
    <row r="77" spans="3:11" x14ac:dyDescent="0.25">
      <c r="C77" t="str">
        <f ca="1">IF(ROW()&lt;DATA!$H$1+4,INDIRECT("SKUPINY_PODIELY!"&amp;SUBSTITUTE(ADDRESS(1,ROW()-2,4),"1","")&amp;"3"),IF(ROW()=DATA!$H$1+4,SUM(INDIRECT("C$3:C"&amp;DATA!$H$1+3)),""))</f>
        <v/>
      </c>
      <c r="D77" t="str">
        <f ca="1">IF(ROW()&lt;DATA!$H$1+4,INDIRECT("SKUPINY_PODIELY!"&amp;SUBSTITUTE(ADDRESS(1,ROW()-2,4),"1","")&amp;"7"),IF(ROW()=DATA!$H$1+4,SUM(INDIRECT("D$3:D"&amp;DATA!$H$1+3)),""))</f>
        <v/>
      </c>
      <c r="E77" t="str">
        <f ca="1">IF(ROW()&lt;DATA!$H$1+4,INDIRECT("SKUPINY_PODIELY!"&amp;SUBSTITUTE(ADDRESS(1,ROW()-2,4),"1","")&amp;"16"),IF(ROW()=DATA!$H$1+4,SUM(INDIRECT("E$3:E"&amp;DATA!$H$1+3)),""))</f>
        <v/>
      </c>
      <c r="F77" t="str">
        <f ca="1">IF(ROW()&lt;DATA!$H$1+4,INDIRECT("SKUPINY_PODIELY!"&amp;SUBSTITUTE(ADDRESS(1,ROW()-2,4),"1","")&amp;"21"),IF(ROW()=DATA!$H$1+4,SUM(INDIRECT("F$3:F"&amp;DATA!$H$1+3)),""))</f>
        <v/>
      </c>
      <c r="G77" t="str">
        <f ca="1">IF(ROW()&lt;DATA!$H$1+4,INDIRECT("SKUPINY_PODIELY!"&amp;SUBSTITUTE(ADDRESS(1,ROW()-2,4),"1","")&amp;"24"),IF(ROW()=DATA!$H$1+4,SUM(INDIRECT("G$3:G"&amp;DATA!$H$1+3)),""))</f>
        <v/>
      </c>
      <c r="H77" t="str">
        <f ca="1">IF(ROW()&lt;DATA!$H$1+4,INDIRECT("SKUPINY_PODIELY!"&amp;SUBSTITUTE(ADDRESS(1,ROW()-2,4),"1","")&amp;"43"),IF(ROW()=DATA!$H$1+4,SUM(INDIRECT("H$3:H"&amp;DATA!$H$1+3)),""))</f>
        <v/>
      </c>
      <c r="I77" t="str">
        <f>IF(ROW()&lt;DATA!$H$1+5,SUM($C77:$F77),"")</f>
        <v/>
      </c>
      <c r="J77" t="str">
        <f>IF(ROW()&lt;DATA!$H$1+5,SUM($C77:$G77),"")</f>
        <v/>
      </c>
      <c r="K77" t="str">
        <f>IF(ROW()&lt;DATA!$H$1+5,SUM($C77:$H77),"")</f>
        <v/>
      </c>
    </row>
    <row r="78" spans="3:11" x14ac:dyDescent="0.25">
      <c r="C78" t="str">
        <f ca="1">IF(ROW()&lt;DATA!$H$1+4,INDIRECT("SKUPINY_PODIELY!"&amp;SUBSTITUTE(ADDRESS(1,ROW()-2,4),"1","")&amp;"3"),IF(ROW()=DATA!$H$1+4,SUM(INDIRECT("C$3:C"&amp;DATA!$H$1+3)),""))</f>
        <v/>
      </c>
      <c r="D78" t="str">
        <f ca="1">IF(ROW()&lt;DATA!$H$1+4,INDIRECT("SKUPINY_PODIELY!"&amp;SUBSTITUTE(ADDRESS(1,ROW()-2,4),"1","")&amp;"7"),IF(ROW()=DATA!$H$1+4,SUM(INDIRECT("D$3:D"&amp;DATA!$H$1+3)),""))</f>
        <v/>
      </c>
      <c r="E78" t="str">
        <f ca="1">IF(ROW()&lt;DATA!$H$1+4,INDIRECT("SKUPINY_PODIELY!"&amp;SUBSTITUTE(ADDRESS(1,ROW()-2,4),"1","")&amp;"16"),IF(ROW()=DATA!$H$1+4,SUM(INDIRECT("E$3:E"&amp;DATA!$H$1+3)),""))</f>
        <v/>
      </c>
      <c r="F78" t="str">
        <f ca="1">IF(ROW()&lt;DATA!$H$1+4,INDIRECT("SKUPINY_PODIELY!"&amp;SUBSTITUTE(ADDRESS(1,ROW()-2,4),"1","")&amp;"21"),IF(ROW()=DATA!$H$1+4,SUM(INDIRECT("F$3:F"&amp;DATA!$H$1+3)),""))</f>
        <v/>
      </c>
      <c r="G78" t="str">
        <f ca="1">IF(ROW()&lt;DATA!$H$1+4,INDIRECT("SKUPINY_PODIELY!"&amp;SUBSTITUTE(ADDRESS(1,ROW()-2,4),"1","")&amp;"24"),IF(ROW()=DATA!$H$1+4,SUM(INDIRECT("G$3:G"&amp;DATA!$H$1+3)),""))</f>
        <v/>
      </c>
      <c r="H78" t="str">
        <f ca="1">IF(ROW()&lt;DATA!$H$1+4,INDIRECT("SKUPINY_PODIELY!"&amp;SUBSTITUTE(ADDRESS(1,ROW()-2,4),"1","")&amp;"43"),IF(ROW()=DATA!$H$1+4,SUM(INDIRECT("H$3:H"&amp;DATA!$H$1+3)),""))</f>
        <v/>
      </c>
      <c r="I78" t="str">
        <f>IF(ROW()&lt;DATA!$H$1+5,SUM($C78:$F78),"")</f>
        <v/>
      </c>
      <c r="J78" t="str">
        <f>IF(ROW()&lt;DATA!$H$1+5,SUM($C78:$G78),"")</f>
        <v/>
      </c>
      <c r="K78" t="str">
        <f>IF(ROW()&lt;DATA!$H$1+5,SUM($C78:$H78),"")</f>
        <v/>
      </c>
    </row>
    <row r="79" spans="3:11" x14ac:dyDescent="0.25">
      <c r="C79" t="str">
        <f ca="1">IF(ROW()&lt;DATA!$H$1+4,INDIRECT("SKUPINY_PODIELY!"&amp;SUBSTITUTE(ADDRESS(1,ROW()-2,4),"1","")&amp;"3"),IF(ROW()=DATA!$H$1+4,SUM(INDIRECT("C$3:C"&amp;DATA!$H$1+3)),""))</f>
        <v/>
      </c>
      <c r="D79" t="str">
        <f ca="1">IF(ROW()&lt;DATA!$H$1+4,INDIRECT("SKUPINY_PODIELY!"&amp;SUBSTITUTE(ADDRESS(1,ROW()-2,4),"1","")&amp;"7"),IF(ROW()=DATA!$H$1+4,SUM(INDIRECT("D$3:D"&amp;DATA!$H$1+3)),""))</f>
        <v/>
      </c>
      <c r="E79" t="str">
        <f ca="1">IF(ROW()&lt;DATA!$H$1+4,INDIRECT("SKUPINY_PODIELY!"&amp;SUBSTITUTE(ADDRESS(1,ROW()-2,4),"1","")&amp;"16"),IF(ROW()=DATA!$H$1+4,SUM(INDIRECT("E$3:E"&amp;DATA!$H$1+3)),""))</f>
        <v/>
      </c>
      <c r="F79" t="str">
        <f ca="1">IF(ROW()&lt;DATA!$H$1+4,INDIRECT("SKUPINY_PODIELY!"&amp;SUBSTITUTE(ADDRESS(1,ROW()-2,4),"1","")&amp;"21"),IF(ROW()=DATA!$H$1+4,SUM(INDIRECT("F$3:F"&amp;DATA!$H$1+3)),""))</f>
        <v/>
      </c>
      <c r="G79" t="str">
        <f ca="1">IF(ROW()&lt;DATA!$H$1+4,INDIRECT("SKUPINY_PODIELY!"&amp;SUBSTITUTE(ADDRESS(1,ROW()-2,4),"1","")&amp;"24"),IF(ROW()=DATA!$H$1+4,SUM(INDIRECT("G$3:G"&amp;DATA!$H$1+3)),""))</f>
        <v/>
      </c>
      <c r="H79" t="str">
        <f ca="1">IF(ROW()&lt;DATA!$H$1+4,INDIRECT("SKUPINY_PODIELY!"&amp;SUBSTITUTE(ADDRESS(1,ROW()-2,4),"1","")&amp;"43"),IF(ROW()=DATA!$H$1+4,SUM(INDIRECT("H$3:H"&amp;DATA!$H$1+3)),""))</f>
        <v/>
      </c>
      <c r="I79" t="str">
        <f>IF(ROW()&lt;DATA!$H$1+5,SUM($C79:$F79),"")</f>
        <v/>
      </c>
      <c r="J79" t="str">
        <f>IF(ROW()&lt;DATA!$H$1+5,SUM($C79:$G79),"")</f>
        <v/>
      </c>
      <c r="K79" t="str">
        <f>IF(ROW()&lt;DATA!$H$1+5,SUM($C79:$H79),"")</f>
        <v/>
      </c>
    </row>
    <row r="80" spans="3:11" x14ac:dyDescent="0.25">
      <c r="C80" t="str">
        <f ca="1">IF(ROW()&lt;DATA!$H$1+4,INDIRECT("SKUPINY_PODIELY!"&amp;SUBSTITUTE(ADDRESS(1,ROW()-2,4),"1","")&amp;"3"),IF(ROW()=DATA!$H$1+4,SUM(INDIRECT("C$3:C"&amp;DATA!$H$1+3)),""))</f>
        <v/>
      </c>
      <c r="D80" t="str">
        <f ca="1">IF(ROW()&lt;DATA!$H$1+4,INDIRECT("SKUPINY_PODIELY!"&amp;SUBSTITUTE(ADDRESS(1,ROW()-2,4),"1","")&amp;"7"),IF(ROW()=DATA!$H$1+4,SUM(INDIRECT("D$3:D"&amp;DATA!$H$1+3)),""))</f>
        <v/>
      </c>
      <c r="E80" t="str">
        <f ca="1">IF(ROW()&lt;DATA!$H$1+4,INDIRECT("SKUPINY_PODIELY!"&amp;SUBSTITUTE(ADDRESS(1,ROW()-2,4),"1","")&amp;"16"),IF(ROW()=DATA!$H$1+4,SUM(INDIRECT("E$3:E"&amp;DATA!$H$1+3)),""))</f>
        <v/>
      </c>
      <c r="F80" t="str">
        <f ca="1">IF(ROW()&lt;DATA!$H$1+4,INDIRECT("SKUPINY_PODIELY!"&amp;SUBSTITUTE(ADDRESS(1,ROW()-2,4),"1","")&amp;"21"),IF(ROW()=DATA!$H$1+4,SUM(INDIRECT("F$3:F"&amp;DATA!$H$1+3)),""))</f>
        <v/>
      </c>
      <c r="G80" t="str">
        <f ca="1">IF(ROW()&lt;DATA!$H$1+4,INDIRECT("SKUPINY_PODIELY!"&amp;SUBSTITUTE(ADDRESS(1,ROW()-2,4),"1","")&amp;"24"),IF(ROW()=DATA!$H$1+4,SUM(INDIRECT("G$3:G"&amp;DATA!$H$1+3)),""))</f>
        <v/>
      </c>
      <c r="H80" t="str">
        <f ca="1">IF(ROW()&lt;DATA!$H$1+4,INDIRECT("SKUPINY_PODIELY!"&amp;SUBSTITUTE(ADDRESS(1,ROW()-2,4),"1","")&amp;"43"),IF(ROW()=DATA!$H$1+4,SUM(INDIRECT("H$3:H"&amp;DATA!$H$1+3)),""))</f>
        <v/>
      </c>
      <c r="I80" t="str">
        <f>IF(ROW()&lt;DATA!$H$1+5,SUM($C80:$F80),"")</f>
        <v/>
      </c>
      <c r="J80" t="str">
        <f>IF(ROW()&lt;DATA!$H$1+5,SUM($C80:$G80),"")</f>
        <v/>
      </c>
      <c r="K80" t="str">
        <f>IF(ROW()&lt;DATA!$H$1+5,SUM($C80:$H80),"")</f>
        <v/>
      </c>
    </row>
    <row r="81" spans="3:11" x14ac:dyDescent="0.25">
      <c r="C81" t="str">
        <f ca="1">IF(ROW()&lt;DATA!$H$1+4,INDIRECT("SKUPINY_PODIELY!"&amp;SUBSTITUTE(ADDRESS(1,ROW()-2,4),"1","")&amp;"3"),IF(ROW()=DATA!$H$1+4,SUM(INDIRECT("C$3:C"&amp;DATA!$H$1+3)),""))</f>
        <v/>
      </c>
      <c r="D81" t="str">
        <f ca="1">IF(ROW()&lt;DATA!$H$1+4,INDIRECT("SKUPINY_PODIELY!"&amp;SUBSTITUTE(ADDRESS(1,ROW()-2,4),"1","")&amp;"7"),IF(ROW()=DATA!$H$1+4,SUM(INDIRECT("D$3:D"&amp;DATA!$H$1+3)),""))</f>
        <v/>
      </c>
      <c r="E81" t="str">
        <f ca="1">IF(ROW()&lt;DATA!$H$1+4,INDIRECT("SKUPINY_PODIELY!"&amp;SUBSTITUTE(ADDRESS(1,ROW()-2,4),"1","")&amp;"16"),IF(ROW()=DATA!$H$1+4,SUM(INDIRECT("E$3:E"&amp;DATA!$H$1+3)),""))</f>
        <v/>
      </c>
      <c r="F81" t="str">
        <f ca="1">IF(ROW()&lt;DATA!$H$1+4,INDIRECT("SKUPINY_PODIELY!"&amp;SUBSTITUTE(ADDRESS(1,ROW()-2,4),"1","")&amp;"21"),IF(ROW()=DATA!$H$1+4,SUM(INDIRECT("F$3:F"&amp;DATA!$H$1+3)),""))</f>
        <v/>
      </c>
      <c r="G81" t="str">
        <f ca="1">IF(ROW()&lt;DATA!$H$1+4,INDIRECT("SKUPINY_PODIELY!"&amp;SUBSTITUTE(ADDRESS(1,ROW()-2,4),"1","")&amp;"24"),IF(ROW()=DATA!$H$1+4,SUM(INDIRECT("G$3:G"&amp;DATA!$H$1+3)),""))</f>
        <v/>
      </c>
      <c r="H81" t="str">
        <f ca="1">IF(ROW()&lt;DATA!$H$1+4,INDIRECT("SKUPINY_PODIELY!"&amp;SUBSTITUTE(ADDRESS(1,ROW()-2,4),"1","")&amp;"43"),IF(ROW()=DATA!$H$1+4,SUM(INDIRECT("H$3:H"&amp;DATA!$H$1+3)),""))</f>
        <v/>
      </c>
      <c r="I81" t="str">
        <f>IF(ROW()&lt;DATA!$H$1+5,SUM($C81:$F81),"")</f>
        <v/>
      </c>
      <c r="J81" t="str">
        <f>IF(ROW()&lt;DATA!$H$1+5,SUM($C81:$G81),"")</f>
        <v/>
      </c>
      <c r="K81" t="str">
        <f>IF(ROW()&lt;DATA!$H$1+5,SUM($C81:$H81),"")</f>
        <v/>
      </c>
    </row>
    <row r="82" spans="3:11" x14ac:dyDescent="0.25">
      <c r="C82" t="str">
        <f ca="1">IF(ROW()&lt;DATA!$H$1+4,INDIRECT("SKUPINY_PODIELY!"&amp;SUBSTITUTE(ADDRESS(1,ROW()-2,4),"1","")&amp;"3"),IF(ROW()=DATA!$H$1+4,SUM(INDIRECT("C$3:C"&amp;DATA!$H$1+3)),""))</f>
        <v/>
      </c>
      <c r="D82" t="str">
        <f ca="1">IF(ROW()&lt;DATA!$H$1+4,INDIRECT("SKUPINY_PODIELY!"&amp;SUBSTITUTE(ADDRESS(1,ROW()-2,4),"1","")&amp;"7"),IF(ROW()=DATA!$H$1+4,SUM(INDIRECT("D$3:D"&amp;DATA!$H$1+3)),""))</f>
        <v/>
      </c>
      <c r="E82" t="str">
        <f ca="1">IF(ROW()&lt;DATA!$H$1+4,INDIRECT("SKUPINY_PODIELY!"&amp;SUBSTITUTE(ADDRESS(1,ROW()-2,4),"1","")&amp;"16"),IF(ROW()=DATA!$H$1+4,SUM(INDIRECT("E$3:E"&amp;DATA!$H$1+3)),""))</f>
        <v/>
      </c>
      <c r="F82" t="str">
        <f ca="1">IF(ROW()&lt;DATA!$H$1+4,INDIRECT("SKUPINY_PODIELY!"&amp;SUBSTITUTE(ADDRESS(1,ROW()-2,4),"1","")&amp;"21"),IF(ROW()=DATA!$H$1+4,SUM(INDIRECT("F$3:F"&amp;DATA!$H$1+3)),""))</f>
        <v/>
      </c>
      <c r="G82" t="str">
        <f ca="1">IF(ROW()&lt;DATA!$H$1+4,INDIRECT("SKUPINY_PODIELY!"&amp;SUBSTITUTE(ADDRESS(1,ROW()-2,4),"1","")&amp;"24"),IF(ROW()=DATA!$H$1+4,SUM(INDIRECT("G$3:G"&amp;DATA!$H$1+3)),""))</f>
        <v/>
      </c>
      <c r="H82" t="str">
        <f ca="1">IF(ROW()&lt;DATA!$H$1+4,INDIRECT("SKUPINY_PODIELY!"&amp;SUBSTITUTE(ADDRESS(1,ROW()-2,4),"1","")&amp;"43"),IF(ROW()=DATA!$H$1+4,SUM(INDIRECT("H$3:H"&amp;DATA!$H$1+3)),""))</f>
        <v/>
      </c>
      <c r="I82" t="str">
        <f>IF(ROW()&lt;DATA!$H$1+5,SUM($C82:$F82),"")</f>
        <v/>
      </c>
      <c r="J82" t="str">
        <f>IF(ROW()&lt;DATA!$H$1+5,SUM($C82:$G82),"")</f>
        <v/>
      </c>
      <c r="K82" t="str">
        <f>IF(ROW()&lt;DATA!$H$1+5,SUM($C82:$H82),"")</f>
        <v/>
      </c>
    </row>
    <row r="83" spans="3:11" x14ac:dyDescent="0.25">
      <c r="C83" t="str">
        <f ca="1">IF(ROW()&lt;DATA!$H$1+4,INDIRECT("SKUPINY_PODIELY!"&amp;SUBSTITUTE(ADDRESS(1,ROW()-2,4),"1","")&amp;"3"),IF(ROW()=DATA!$H$1+4,SUM(INDIRECT("C$3:C"&amp;DATA!$H$1+3)),""))</f>
        <v/>
      </c>
      <c r="D83" t="str">
        <f ca="1">IF(ROW()&lt;DATA!$H$1+4,INDIRECT("SKUPINY_PODIELY!"&amp;SUBSTITUTE(ADDRESS(1,ROW()-2,4),"1","")&amp;"7"),IF(ROW()=DATA!$H$1+4,SUM(INDIRECT("D$3:D"&amp;DATA!$H$1+3)),""))</f>
        <v/>
      </c>
      <c r="E83" t="str">
        <f ca="1">IF(ROW()&lt;DATA!$H$1+4,INDIRECT("SKUPINY_PODIELY!"&amp;SUBSTITUTE(ADDRESS(1,ROW()-2,4),"1","")&amp;"16"),IF(ROW()=DATA!$H$1+4,SUM(INDIRECT("E$3:E"&amp;DATA!$H$1+3)),""))</f>
        <v/>
      </c>
      <c r="F83" t="str">
        <f ca="1">IF(ROW()&lt;DATA!$H$1+4,INDIRECT("SKUPINY_PODIELY!"&amp;SUBSTITUTE(ADDRESS(1,ROW()-2,4),"1","")&amp;"21"),IF(ROW()=DATA!$H$1+4,SUM(INDIRECT("F$3:F"&amp;DATA!$H$1+3)),""))</f>
        <v/>
      </c>
      <c r="G83" t="str">
        <f ca="1">IF(ROW()&lt;DATA!$H$1+4,INDIRECT("SKUPINY_PODIELY!"&amp;SUBSTITUTE(ADDRESS(1,ROW()-2,4),"1","")&amp;"24"),IF(ROW()=DATA!$H$1+4,SUM(INDIRECT("G$3:G"&amp;DATA!$H$1+3)),""))</f>
        <v/>
      </c>
      <c r="H83" t="str">
        <f ca="1">IF(ROW()&lt;DATA!$H$1+4,INDIRECT("SKUPINY_PODIELY!"&amp;SUBSTITUTE(ADDRESS(1,ROW()-2,4),"1","")&amp;"43"),IF(ROW()=DATA!$H$1+4,SUM(INDIRECT("H$3:H"&amp;DATA!$H$1+3)),""))</f>
        <v/>
      </c>
      <c r="I83" t="str">
        <f>IF(ROW()&lt;DATA!$H$1+5,SUM($C83:$F83),"")</f>
        <v/>
      </c>
      <c r="J83" t="str">
        <f>IF(ROW()&lt;DATA!$H$1+5,SUM($C83:$G83),"")</f>
        <v/>
      </c>
      <c r="K83" t="str">
        <f>IF(ROW()&lt;DATA!$H$1+5,SUM($C83:$H83),"")</f>
        <v/>
      </c>
    </row>
    <row r="84" spans="3:11" x14ac:dyDescent="0.25">
      <c r="C84" t="str">
        <f ca="1">IF(ROW()&lt;DATA!$H$1+4,INDIRECT("SKUPINY_PODIELY!"&amp;SUBSTITUTE(ADDRESS(1,ROW()-2,4),"1","")&amp;"3"),IF(ROW()=DATA!$H$1+4,SUM(INDIRECT("C$3:C"&amp;DATA!$H$1+3)),""))</f>
        <v/>
      </c>
      <c r="D84" t="str">
        <f ca="1">IF(ROW()&lt;DATA!$H$1+4,INDIRECT("SKUPINY_PODIELY!"&amp;SUBSTITUTE(ADDRESS(1,ROW()-2,4),"1","")&amp;"7"),IF(ROW()=DATA!$H$1+4,SUM(INDIRECT("D$3:D"&amp;DATA!$H$1+3)),""))</f>
        <v/>
      </c>
      <c r="E84" t="str">
        <f ca="1">IF(ROW()&lt;DATA!$H$1+4,INDIRECT("SKUPINY_PODIELY!"&amp;SUBSTITUTE(ADDRESS(1,ROW()-2,4),"1","")&amp;"16"),IF(ROW()=DATA!$H$1+4,SUM(INDIRECT("E$3:E"&amp;DATA!$H$1+3)),""))</f>
        <v/>
      </c>
      <c r="F84" t="str">
        <f ca="1">IF(ROW()&lt;DATA!$H$1+4,INDIRECT("SKUPINY_PODIELY!"&amp;SUBSTITUTE(ADDRESS(1,ROW()-2,4),"1","")&amp;"21"),IF(ROW()=DATA!$H$1+4,SUM(INDIRECT("F$3:F"&amp;DATA!$H$1+3)),""))</f>
        <v/>
      </c>
      <c r="G84" t="str">
        <f ca="1">IF(ROW()&lt;DATA!$H$1+4,INDIRECT("SKUPINY_PODIELY!"&amp;SUBSTITUTE(ADDRESS(1,ROW()-2,4),"1","")&amp;"24"),IF(ROW()=DATA!$H$1+4,SUM(INDIRECT("G$3:G"&amp;DATA!$H$1+3)),""))</f>
        <v/>
      </c>
      <c r="H84" t="str">
        <f ca="1">IF(ROW()&lt;DATA!$H$1+4,INDIRECT("SKUPINY_PODIELY!"&amp;SUBSTITUTE(ADDRESS(1,ROW()-2,4),"1","")&amp;"43"),IF(ROW()=DATA!$H$1+4,SUM(INDIRECT("H$3:H"&amp;DATA!$H$1+3)),""))</f>
        <v/>
      </c>
      <c r="I84" t="str">
        <f>IF(ROW()&lt;DATA!$H$1+5,SUM($C84:$F84),"")</f>
        <v/>
      </c>
      <c r="J84" t="str">
        <f>IF(ROW()&lt;DATA!$H$1+5,SUM($C84:$G84),"")</f>
        <v/>
      </c>
      <c r="K84" t="str">
        <f>IF(ROW()&lt;DATA!$H$1+5,SUM($C84:$H84),"")</f>
        <v/>
      </c>
    </row>
    <row r="85" spans="3:11" x14ac:dyDescent="0.25">
      <c r="C85" t="str">
        <f ca="1">IF(ROW()&lt;DATA!$H$1+4,INDIRECT("SKUPINY_PODIELY!"&amp;SUBSTITUTE(ADDRESS(1,ROW()-2,4),"1","")&amp;"3"),IF(ROW()=DATA!$H$1+4,SUM(INDIRECT("C$3:C"&amp;DATA!$H$1+3)),""))</f>
        <v/>
      </c>
      <c r="D85" t="str">
        <f ca="1">IF(ROW()&lt;DATA!$H$1+4,INDIRECT("SKUPINY_PODIELY!"&amp;SUBSTITUTE(ADDRESS(1,ROW()-2,4),"1","")&amp;"7"),IF(ROW()=DATA!$H$1+4,SUM(INDIRECT("D$3:D"&amp;DATA!$H$1+3)),""))</f>
        <v/>
      </c>
      <c r="E85" t="str">
        <f ca="1">IF(ROW()&lt;DATA!$H$1+4,INDIRECT("SKUPINY_PODIELY!"&amp;SUBSTITUTE(ADDRESS(1,ROW()-2,4),"1","")&amp;"16"),IF(ROW()=DATA!$H$1+4,SUM(INDIRECT("E$3:E"&amp;DATA!$H$1+3)),""))</f>
        <v/>
      </c>
      <c r="F85" t="str">
        <f ca="1">IF(ROW()&lt;DATA!$H$1+4,INDIRECT("SKUPINY_PODIELY!"&amp;SUBSTITUTE(ADDRESS(1,ROW()-2,4),"1","")&amp;"21"),IF(ROW()=DATA!$H$1+4,SUM(INDIRECT("F$3:F"&amp;DATA!$H$1+3)),""))</f>
        <v/>
      </c>
      <c r="G85" t="str">
        <f ca="1">IF(ROW()&lt;DATA!$H$1+4,INDIRECT("SKUPINY_PODIELY!"&amp;SUBSTITUTE(ADDRESS(1,ROW()-2,4),"1","")&amp;"24"),IF(ROW()=DATA!$H$1+4,SUM(INDIRECT("G$3:G"&amp;DATA!$H$1+3)),""))</f>
        <v/>
      </c>
      <c r="H85" t="str">
        <f ca="1">IF(ROW()&lt;DATA!$H$1+4,INDIRECT("SKUPINY_PODIELY!"&amp;SUBSTITUTE(ADDRESS(1,ROW()-2,4),"1","")&amp;"43"),IF(ROW()=DATA!$H$1+4,SUM(INDIRECT("H$3:H"&amp;DATA!$H$1+3)),""))</f>
        <v/>
      </c>
      <c r="I85" t="str">
        <f>IF(ROW()&lt;DATA!$H$1+5,SUM($C85:$F85),"")</f>
        <v/>
      </c>
      <c r="J85" t="str">
        <f>IF(ROW()&lt;DATA!$H$1+5,SUM($C85:$G85),"")</f>
        <v/>
      </c>
      <c r="K85" t="str">
        <f>IF(ROW()&lt;DATA!$H$1+5,SUM($C85:$H85),"")</f>
        <v/>
      </c>
    </row>
    <row r="86" spans="3:11" x14ac:dyDescent="0.25">
      <c r="C86" t="str">
        <f ca="1">IF(ROW()&lt;DATA!$H$1+4,INDIRECT("SKUPINY_PODIELY!"&amp;SUBSTITUTE(ADDRESS(1,ROW()-2,4),"1","")&amp;"3"),IF(ROW()=DATA!$H$1+4,SUM(INDIRECT("C$3:C"&amp;DATA!$H$1+3)),""))</f>
        <v/>
      </c>
      <c r="D86" t="str">
        <f ca="1">IF(ROW()&lt;DATA!$H$1+4,INDIRECT("SKUPINY_PODIELY!"&amp;SUBSTITUTE(ADDRESS(1,ROW()-2,4),"1","")&amp;"7"),IF(ROW()=DATA!$H$1+4,SUM(INDIRECT("D$3:D"&amp;DATA!$H$1+3)),""))</f>
        <v/>
      </c>
      <c r="E86" t="str">
        <f ca="1">IF(ROW()&lt;DATA!$H$1+4,INDIRECT("SKUPINY_PODIELY!"&amp;SUBSTITUTE(ADDRESS(1,ROW()-2,4),"1","")&amp;"16"),IF(ROW()=DATA!$H$1+4,SUM(INDIRECT("E$3:E"&amp;DATA!$H$1+3)),""))</f>
        <v/>
      </c>
      <c r="F86" t="str">
        <f ca="1">IF(ROW()&lt;DATA!$H$1+4,INDIRECT("SKUPINY_PODIELY!"&amp;SUBSTITUTE(ADDRESS(1,ROW()-2,4),"1","")&amp;"21"),IF(ROW()=DATA!$H$1+4,SUM(INDIRECT("F$3:F"&amp;DATA!$H$1+3)),""))</f>
        <v/>
      </c>
      <c r="G86" t="str">
        <f ca="1">IF(ROW()&lt;DATA!$H$1+4,INDIRECT("SKUPINY_PODIELY!"&amp;SUBSTITUTE(ADDRESS(1,ROW()-2,4),"1","")&amp;"24"),IF(ROW()=DATA!$H$1+4,SUM(INDIRECT("G$3:G"&amp;DATA!$H$1+3)),""))</f>
        <v/>
      </c>
      <c r="H86" t="str">
        <f ca="1">IF(ROW()&lt;DATA!$H$1+4,INDIRECT("SKUPINY_PODIELY!"&amp;SUBSTITUTE(ADDRESS(1,ROW()-2,4),"1","")&amp;"43"),IF(ROW()=DATA!$H$1+4,SUM(INDIRECT("H$3:H"&amp;DATA!$H$1+3)),""))</f>
        <v/>
      </c>
      <c r="I86" t="str">
        <f>IF(ROW()&lt;DATA!$H$1+5,SUM($C86:$F86),"")</f>
        <v/>
      </c>
      <c r="J86" t="str">
        <f>IF(ROW()&lt;DATA!$H$1+5,SUM($C86:$G86),"")</f>
        <v/>
      </c>
      <c r="K86" t="str">
        <f>IF(ROW()&lt;DATA!$H$1+5,SUM($C86:$H86),"")</f>
        <v/>
      </c>
    </row>
    <row r="87" spans="3:11" x14ac:dyDescent="0.25">
      <c r="C87" t="str">
        <f ca="1">IF(ROW()&lt;DATA!$H$1+4,INDIRECT("SKUPINY_PODIELY!"&amp;SUBSTITUTE(ADDRESS(1,ROW()-2,4),"1","")&amp;"3"),IF(ROW()=DATA!$H$1+4,SUM(INDIRECT("C$3:C"&amp;DATA!$H$1+3)),""))</f>
        <v/>
      </c>
      <c r="D87" t="str">
        <f ca="1">IF(ROW()&lt;DATA!$H$1+4,INDIRECT("SKUPINY_PODIELY!"&amp;SUBSTITUTE(ADDRESS(1,ROW()-2,4),"1","")&amp;"7"),IF(ROW()=DATA!$H$1+4,SUM(INDIRECT("D$3:D"&amp;DATA!$H$1+3)),""))</f>
        <v/>
      </c>
      <c r="E87" t="str">
        <f ca="1">IF(ROW()&lt;DATA!$H$1+4,INDIRECT("SKUPINY_PODIELY!"&amp;SUBSTITUTE(ADDRESS(1,ROW()-2,4),"1","")&amp;"16"),IF(ROW()=DATA!$H$1+4,SUM(INDIRECT("E$3:E"&amp;DATA!$H$1+3)),""))</f>
        <v/>
      </c>
      <c r="F87" t="str">
        <f ca="1">IF(ROW()&lt;DATA!$H$1+4,INDIRECT("SKUPINY_PODIELY!"&amp;SUBSTITUTE(ADDRESS(1,ROW()-2,4),"1","")&amp;"21"),IF(ROW()=DATA!$H$1+4,SUM(INDIRECT("F$3:F"&amp;DATA!$H$1+3)),""))</f>
        <v/>
      </c>
      <c r="G87" t="str">
        <f ca="1">IF(ROW()&lt;DATA!$H$1+4,INDIRECT("SKUPINY_PODIELY!"&amp;SUBSTITUTE(ADDRESS(1,ROW()-2,4),"1","")&amp;"24"),IF(ROW()=DATA!$H$1+4,SUM(INDIRECT("G$3:G"&amp;DATA!$H$1+3)),""))</f>
        <v/>
      </c>
      <c r="H87" t="str">
        <f ca="1">IF(ROW()&lt;DATA!$H$1+4,INDIRECT("SKUPINY_PODIELY!"&amp;SUBSTITUTE(ADDRESS(1,ROW()-2,4),"1","")&amp;"43"),IF(ROW()=DATA!$H$1+4,SUM(INDIRECT("H$3:H"&amp;DATA!$H$1+3)),""))</f>
        <v/>
      </c>
      <c r="I87" t="str">
        <f>IF(ROW()&lt;DATA!$H$1+5,SUM($C87:$F87),"")</f>
        <v/>
      </c>
      <c r="J87" t="str">
        <f>IF(ROW()&lt;DATA!$H$1+5,SUM($C87:$G87),"")</f>
        <v/>
      </c>
      <c r="K87" t="str">
        <f>IF(ROW()&lt;DATA!$H$1+5,SUM($C87:$H87),"")</f>
        <v/>
      </c>
    </row>
    <row r="88" spans="3:11" x14ac:dyDescent="0.25">
      <c r="C88" t="str">
        <f ca="1">IF(ROW()&lt;DATA!$H$1+4,INDIRECT("SKUPINY_PODIELY!"&amp;SUBSTITUTE(ADDRESS(1,ROW()-2,4),"1","")&amp;"3"),IF(ROW()=DATA!$H$1+4,SUM(INDIRECT("C$3:C"&amp;DATA!$H$1+3)),""))</f>
        <v/>
      </c>
      <c r="D88" t="str">
        <f ca="1">IF(ROW()&lt;DATA!$H$1+4,INDIRECT("SKUPINY_PODIELY!"&amp;SUBSTITUTE(ADDRESS(1,ROW()-2,4),"1","")&amp;"7"),IF(ROW()=DATA!$H$1+4,SUM(INDIRECT("D$3:D"&amp;DATA!$H$1+3)),""))</f>
        <v/>
      </c>
      <c r="E88" t="str">
        <f ca="1">IF(ROW()&lt;DATA!$H$1+4,INDIRECT("SKUPINY_PODIELY!"&amp;SUBSTITUTE(ADDRESS(1,ROW()-2,4),"1","")&amp;"16"),IF(ROW()=DATA!$H$1+4,SUM(INDIRECT("E$3:E"&amp;DATA!$H$1+3)),""))</f>
        <v/>
      </c>
      <c r="F88" t="str">
        <f ca="1">IF(ROW()&lt;DATA!$H$1+4,INDIRECT("SKUPINY_PODIELY!"&amp;SUBSTITUTE(ADDRESS(1,ROW()-2,4),"1","")&amp;"21"),IF(ROW()=DATA!$H$1+4,SUM(INDIRECT("F$3:F"&amp;DATA!$H$1+3)),""))</f>
        <v/>
      </c>
      <c r="G88" t="str">
        <f ca="1">IF(ROW()&lt;DATA!$H$1+4,INDIRECT("SKUPINY_PODIELY!"&amp;SUBSTITUTE(ADDRESS(1,ROW()-2,4),"1","")&amp;"24"),IF(ROW()=DATA!$H$1+4,SUM(INDIRECT("G$3:G"&amp;DATA!$H$1+3)),""))</f>
        <v/>
      </c>
      <c r="H88" t="str">
        <f ca="1">IF(ROW()&lt;DATA!$H$1+4,INDIRECT("SKUPINY_PODIELY!"&amp;SUBSTITUTE(ADDRESS(1,ROW()-2,4),"1","")&amp;"43"),IF(ROW()=DATA!$H$1+4,SUM(INDIRECT("H$3:H"&amp;DATA!$H$1+3)),""))</f>
        <v/>
      </c>
      <c r="I88" t="str">
        <f>IF(ROW()&lt;DATA!$H$1+5,SUM($C88:$F88),"")</f>
        <v/>
      </c>
      <c r="J88" t="str">
        <f>IF(ROW()&lt;DATA!$H$1+5,SUM($C88:$G88),"")</f>
        <v/>
      </c>
      <c r="K88" t="str">
        <f>IF(ROW()&lt;DATA!$H$1+5,SUM($C88:$H88),"")</f>
        <v/>
      </c>
    </row>
    <row r="89" spans="3:11" x14ac:dyDescent="0.25">
      <c r="C89" t="str">
        <f ca="1">IF(ROW()&lt;DATA!$H$1+4,INDIRECT("SKUPINY_PODIELY!"&amp;SUBSTITUTE(ADDRESS(1,ROW()-2,4),"1","")&amp;"3"),IF(ROW()=DATA!$H$1+4,SUM(INDIRECT("C$3:C"&amp;DATA!$H$1+3)),""))</f>
        <v/>
      </c>
      <c r="D89" t="str">
        <f ca="1">IF(ROW()&lt;DATA!$H$1+4,INDIRECT("SKUPINY_PODIELY!"&amp;SUBSTITUTE(ADDRESS(1,ROW()-2,4),"1","")&amp;"7"),IF(ROW()=DATA!$H$1+4,SUM(INDIRECT("D$3:D"&amp;DATA!$H$1+3)),""))</f>
        <v/>
      </c>
      <c r="E89" t="str">
        <f ca="1">IF(ROW()&lt;DATA!$H$1+4,INDIRECT("SKUPINY_PODIELY!"&amp;SUBSTITUTE(ADDRESS(1,ROW()-2,4),"1","")&amp;"16"),IF(ROW()=DATA!$H$1+4,SUM(INDIRECT("E$3:E"&amp;DATA!$H$1+3)),""))</f>
        <v/>
      </c>
      <c r="F89" t="str">
        <f ca="1">IF(ROW()&lt;DATA!$H$1+4,INDIRECT("SKUPINY_PODIELY!"&amp;SUBSTITUTE(ADDRESS(1,ROW()-2,4),"1","")&amp;"21"),IF(ROW()=DATA!$H$1+4,SUM(INDIRECT("F$3:F"&amp;DATA!$H$1+3)),""))</f>
        <v/>
      </c>
      <c r="G89" t="str">
        <f ca="1">IF(ROW()&lt;DATA!$H$1+4,INDIRECT("SKUPINY_PODIELY!"&amp;SUBSTITUTE(ADDRESS(1,ROW()-2,4),"1","")&amp;"24"),IF(ROW()=DATA!$H$1+4,SUM(INDIRECT("G$3:G"&amp;DATA!$H$1+3)),""))</f>
        <v/>
      </c>
      <c r="H89" t="str">
        <f ca="1">IF(ROW()&lt;DATA!$H$1+4,INDIRECT("SKUPINY_PODIELY!"&amp;SUBSTITUTE(ADDRESS(1,ROW()-2,4),"1","")&amp;"43"),IF(ROW()=DATA!$H$1+4,SUM(INDIRECT("H$3:H"&amp;DATA!$H$1+3)),""))</f>
        <v/>
      </c>
      <c r="I89" t="str">
        <f>IF(ROW()&lt;DATA!$H$1+5,SUM($C89:$F89),"")</f>
        <v/>
      </c>
      <c r="J89" t="str">
        <f>IF(ROW()&lt;DATA!$H$1+5,SUM($C89:$G89),"")</f>
        <v/>
      </c>
      <c r="K89" t="str">
        <f>IF(ROW()&lt;DATA!$H$1+5,SUM($C89:$H89),"")</f>
        <v/>
      </c>
    </row>
    <row r="90" spans="3:11" x14ac:dyDescent="0.25">
      <c r="C90" t="str">
        <f ca="1">IF(ROW()&lt;DATA!$H$1+4,INDIRECT("SKUPINY_PODIELY!"&amp;SUBSTITUTE(ADDRESS(1,ROW()-2,4),"1","")&amp;"3"),IF(ROW()=DATA!$H$1+4,SUM(INDIRECT("C$3:C"&amp;DATA!$H$1+3)),""))</f>
        <v/>
      </c>
      <c r="D90" t="str">
        <f ca="1">IF(ROW()&lt;DATA!$H$1+4,INDIRECT("SKUPINY_PODIELY!"&amp;SUBSTITUTE(ADDRESS(1,ROW()-2,4),"1","")&amp;"7"),IF(ROW()=DATA!$H$1+4,SUM(INDIRECT("D$3:D"&amp;DATA!$H$1+3)),""))</f>
        <v/>
      </c>
      <c r="E90" t="str">
        <f ca="1">IF(ROW()&lt;DATA!$H$1+4,INDIRECT("SKUPINY_PODIELY!"&amp;SUBSTITUTE(ADDRESS(1,ROW()-2,4),"1","")&amp;"16"),IF(ROW()=DATA!$H$1+4,SUM(INDIRECT("E$3:E"&amp;DATA!$H$1+3)),""))</f>
        <v/>
      </c>
      <c r="F90" t="str">
        <f ca="1">IF(ROW()&lt;DATA!$H$1+4,INDIRECT("SKUPINY_PODIELY!"&amp;SUBSTITUTE(ADDRESS(1,ROW()-2,4),"1","")&amp;"21"),IF(ROW()=DATA!$H$1+4,SUM(INDIRECT("F$3:F"&amp;DATA!$H$1+3)),""))</f>
        <v/>
      </c>
      <c r="G90" t="str">
        <f ca="1">IF(ROW()&lt;DATA!$H$1+4,INDIRECT("SKUPINY_PODIELY!"&amp;SUBSTITUTE(ADDRESS(1,ROW()-2,4),"1","")&amp;"24"),IF(ROW()=DATA!$H$1+4,SUM(INDIRECT("G$3:G"&amp;DATA!$H$1+3)),""))</f>
        <v/>
      </c>
      <c r="H90" t="str">
        <f ca="1">IF(ROW()&lt;DATA!$H$1+4,INDIRECT("SKUPINY_PODIELY!"&amp;SUBSTITUTE(ADDRESS(1,ROW()-2,4),"1","")&amp;"43"),IF(ROW()=DATA!$H$1+4,SUM(INDIRECT("H$3:H"&amp;DATA!$H$1+3)),""))</f>
        <v/>
      </c>
      <c r="I90" t="str">
        <f>IF(ROW()&lt;DATA!$H$1+5,SUM($C90:$F90),"")</f>
        <v/>
      </c>
      <c r="J90" t="str">
        <f>IF(ROW()&lt;DATA!$H$1+5,SUM($C90:$G90),"")</f>
        <v/>
      </c>
      <c r="K90" t="str">
        <f>IF(ROW()&lt;DATA!$H$1+5,SUM($C90:$H90),"")</f>
        <v/>
      </c>
    </row>
    <row r="91" spans="3:11" x14ac:dyDescent="0.25">
      <c r="C91" t="str">
        <f ca="1">IF(ROW()&lt;DATA!$H$1+4,INDIRECT("SKUPINY_PODIELY!"&amp;SUBSTITUTE(ADDRESS(1,ROW()-2,4),"1","")&amp;"3"),IF(ROW()=DATA!$H$1+4,SUM(INDIRECT("C$3:C"&amp;DATA!$H$1+3)),""))</f>
        <v/>
      </c>
      <c r="D91" t="str">
        <f ca="1">IF(ROW()&lt;DATA!$H$1+4,INDIRECT("SKUPINY_PODIELY!"&amp;SUBSTITUTE(ADDRESS(1,ROW()-2,4),"1","")&amp;"7"),IF(ROW()=DATA!$H$1+4,SUM(INDIRECT("D$3:D"&amp;DATA!$H$1+3)),""))</f>
        <v/>
      </c>
      <c r="E91" t="str">
        <f ca="1">IF(ROW()&lt;DATA!$H$1+4,INDIRECT("SKUPINY_PODIELY!"&amp;SUBSTITUTE(ADDRESS(1,ROW()-2,4),"1","")&amp;"16"),IF(ROW()=DATA!$H$1+4,SUM(INDIRECT("E$3:E"&amp;DATA!$H$1+3)),""))</f>
        <v/>
      </c>
      <c r="F91" t="str">
        <f ca="1">IF(ROW()&lt;DATA!$H$1+4,INDIRECT("SKUPINY_PODIELY!"&amp;SUBSTITUTE(ADDRESS(1,ROW()-2,4),"1","")&amp;"21"),IF(ROW()=DATA!$H$1+4,SUM(INDIRECT("F$3:F"&amp;DATA!$H$1+3)),""))</f>
        <v/>
      </c>
      <c r="G91" t="str">
        <f ca="1">IF(ROW()&lt;DATA!$H$1+4,INDIRECT("SKUPINY_PODIELY!"&amp;SUBSTITUTE(ADDRESS(1,ROW()-2,4),"1","")&amp;"24"),IF(ROW()=DATA!$H$1+4,SUM(INDIRECT("G$3:G"&amp;DATA!$H$1+3)),""))</f>
        <v/>
      </c>
      <c r="H91" t="str">
        <f ca="1">IF(ROW()&lt;DATA!$H$1+4,INDIRECT("SKUPINY_PODIELY!"&amp;SUBSTITUTE(ADDRESS(1,ROW()-2,4),"1","")&amp;"43"),IF(ROW()=DATA!$H$1+4,SUM(INDIRECT("H$3:H"&amp;DATA!$H$1+3)),""))</f>
        <v/>
      </c>
      <c r="I91" t="str">
        <f>IF(ROW()&lt;DATA!$H$1+5,SUM($C91:$F91),"")</f>
        <v/>
      </c>
      <c r="J91" t="str">
        <f>IF(ROW()&lt;DATA!$H$1+5,SUM($C91:$G91),"")</f>
        <v/>
      </c>
      <c r="K91" t="str">
        <f>IF(ROW()&lt;DATA!$H$1+5,SUM($C91:$H91),"")</f>
        <v/>
      </c>
    </row>
    <row r="92" spans="3:11" x14ac:dyDescent="0.25">
      <c r="C92" t="str">
        <f ca="1">IF(ROW()&lt;DATA!$H$1+4,INDIRECT("SKUPINY_PODIELY!"&amp;SUBSTITUTE(ADDRESS(1,ROW()-2,4),"1","")&amp;"3"),IF(ROW()=DATA!$H$1+4,SUM(INDIRECT("C$3:C"&amp;DATA!$H$1+3)),""))</f>
        <v/>
      </c>
      <c r="D92" t="str">
        <f ca="1">IF(ROW()&lt;DATA!$H$1+4,INDIRECT("SKUPINY_PODIELY!"&amp;SUBSTITUTE(ADDRESS(1,ROW()-2,4),"1","")&amp;"7"),IF(ROW()=DATA!$H$1+4,SUM(INDIRECT("D$3:D"&amp;DATA!$H$1+3)),""))</f>
        <v/>
      </c>
      <c r="E92" t="str">
        <f ca="1">IF(ROW()&lt;DATA!$H$1+4,INDIRECT("SKUPINY_PODIELY!"&amp;SUBSTITUTE(ADDRESS(1,ROW()-2,4),"1","")&amp;"16"),IF(ROW()=DATA!$H$1+4,SUM(INDIRECT("E$3:E"&amp;DATA!$H$1+3)),""))</f>
        <v/>
      </c>
      <c r="F92" t="str">
        <f ca="1">IF(ROW()&lt;DATA!$H$1+4,INDIRECT("SKUPINY_PODIELY!"&amp;SUBSTITUTE(ADDRESS(1,ROW()-2,4),"1","")&amp;"21"),IF(ROW()=DATA!$H$1+4,SUM(INDIRECT("F$3:F"&amp;DATA!$H$1+3)),""))</f>
        <v/>
      </c>
      <c r="G92" t="str">
        <f ca="1">IF(ROW()&lt;DATA!$H$1+4,INDIRECT("SKUPINY_PODIELY!"&amp;SUBSTITUTE(ADDRESS(1,ROW()-2,4),"1","")&amp;"24"),IF(ROW()=DATA!$H$1+4,SUM(INDIRECT("G$3:G"&amp;DATA!$H$1+3)),""))</f>
        <v/>
      </c>
      <c r="H92" t="str">
        <f ca="1">IF(ROW()&lt;DATA!$H$1+4,INDIRECT("SKUPINY_PODIELY!"&amp;SUBSTITUTE(ADDRESS(1,ROW()-2,4),"1","")&amp;"43"),IF(ROW()=DATA!$H$1+4,SUM(INDIRECT("H$3:H"&amp;DATA!$H$1+3)),""))</f>
        <v/>
      </c>
      <c r="I92" t="str">
        <f>IF(ROW()&lt;DATA!$H$1+5,SUM($C92:$F92),"")</f>
        <v/>
      </c>
      <c r="J92" t="str">
        <f>IF(ROW()&lt;DATA!$H$1+5,SUM($C92:$G92),"")</f>
        <v/>
      </c>
      <c r="K92" t="str">
        <f>IF(ROW()&lt;DATA!$H$1+5,SUM($C92:$H92),"")</f>
        <v/>
      </c>
    </row>
    <row r="93" spans="3:11" x14ac:dyDescent="0.25">
      <c r="C93" t="str">
        <f ca="1">IF(ROW()&lt;DATA!$H$1+4,INDIRECT("SKUPINY_PODIELY!"&amp;SUBSTITUTE(ADDRESS(1,ROW()-2,4),"1","")&amp;"3"),IF(ROW()=DATA!$H$1+4,SUM(INDIRECT("C$3:C"&amp;DATA!$H$1+3)),""))</f>
        <v/>
      </c>
      <c r="D93" t="str">
        <f ca="1">IF(ROW()&lt;DATA!$H$1+4,INDIRECT("SKUPINY_PODIELY!"&amp;SUBSTITUTE(ADDRESS(1,ROW()-2,4),"1","")&amp;"7"),IF(ROW()=DATA!$H$1+4,SUM(INDIRECT("D$3:D"&amp;DATA!$H$1+3)),""))</f>
        <v/>
      </c>
      <c r="E93" t="str">
        <f ca="1">IF(ROW()&lt;DATA!$H$1+4,INDIRECT("SKUPINY_PODIELY!"&amp;SUBSTITUTE(ADDRESS(1,ROW()-2,4),"1","")&amp;"16"),IF(ROW()=DATA!$H$1+4,SUM(INDIRECT("E$3:E"&amp;DATA!$H$1+3)),""))</f>
        <v/>
      </c>
      <c r="F93" t="str">
        <f ca="1">IF(ROW()&lt;DATA!$H$1+4,INDIRECT("SKUPINY_PODIELY!"&amp;SUBSTITUTE(ADDRESS(1,ROW()-2,4),"1","")&amp;"21"),IF(ROW()=DATA!$H$1+4,SUM(INDIRECT("F$3:F"&amp;DATA!$H$1+3)),""))</f>
        <v/>
      </c>
      <c r="G93" t="str">
        <f ca="1">IF(ROW()&lt;DATA!$H$1+4,INDIRECT("SKUPINY_PODIELY!"&amp;SUBSTITUTE(ADDRESS(1,ROW()-2,4),"1","")&amp;"24"),IF(ROW()=DATA!$H$1+4,SUM(INDIRECT("G$3:G"&amp;DATA!$H$1+3)),""))</f>
        <v/>
      </c>
      <c r="H93" t="str">
        <f ca="1">IF(ROW()&lt;DATA!$H$1+4,INDIRECT("SKUPINY_PODIELY!"&amp;SUBSTITUTE(ADDRESS(1,ROW()-2,4),"1","")&amp;"43"),IF(ROW()=DATA!$H$1+4,SUM(INDIRECT("H$3:H"&amp;DATA!$H$1+3)),""))</f>
        <v/>
      </c>
      <c r="I93" t="str">
        <f>IF(ROW()&lt;DATA!$H$1+5,SUM($C93:$F93),"")</f>
        <v/>
      </c>
      <c r="J93" t="str">
        <f>IF(ROW()&lt;DATA!$H$1+5,SUM($C93:$G93),"")</f>
        <v/>
      </c>
      <c r="K93" t="str">
        <f>IF(ROW()&lt;DATA!$H$1+5,SUM($C93:$H93),"")</f>
        <v/>
      </c>
    </row>
    <row r="94" spans="3:11" x14ac:dyDescent="0.25">
      <c r="C94" t="str">
        <f ca="1">IF(ROW()&lt;DATA!$H$1+4,INDIRECT("SKUPINY_PODIELY!"&amp;SUBSTITUTE(ADDRESS(1,ROW()-2,4),"1","")&amp;"3"),IF(ROW()=DATA!$H$1+4,SUM(INDIRECT("C$3:C"&amp;DATA!$H$1+3)),""))</f>
        <v/>
      </c>
      <c r="D94" t="str">
        <f ca="1">IF(ROW()&lt;DATA!$H$1+4,INDIRECT("SKUPINY_PODIELY!"&amp;SUBSTITUTE(ADDRESS(1,ROW()-2,4),"1","")&amp;"7"),IF(ROW()=DATA!$H$1+4,SUM(INDIRECT("D$3:D"&amp;DATA!$H$1+3)),""))</f>
        <v/>
      </c>
      <c r="E94" t="str">
        <f ca="1">IF(ROW()&lt;DATA!$H$1+4,INDIRECT("SKUPINY_PODIELY!"&amp;SUBSTITUTE(ADDRESS(1,ROW()-2,4),"1","")&amp;"16"),IF(ROW()=DATA!$H$1+4,SUM(INDIRECT("E$3:E"&amp;DATA!$H$1+3)),""))</f>
        <v/>
      </c>
      <c r="F94" t="str">
        <f ca="1">IF(ROW()&lt;DATA!$H$1+4,INDIRECT("SKUPINY_PODIELY!"&amp;SUBSTITUTE(ADDRESS(1,ROW()-2,4),"1","")&amp;"21"),IF(ROW()=DATA!$H$1+4,SUM(INDIRECT("F$3:F"&amp;DATA!$H$1+3)),""))</f>
        <v/>
      </c>
      <c r="G94" t="str">
        <f ca="1">IF(ROW()&lt;DATA!$H$1+4,INDIRECT("SKUPINY_PODIELY!"&amp;SUBSTITUTE(ADDRESS(1,ROW()-2,4),"1","")&amp;"24"),IF(ROW()=DATA!$H$1+4,SUM(INDIRECT("G$3:G"&amp;DATA!$H$1+3)),""))</f>
        <v/>
      </c>
      <c r="H94" t="str">
        <f ca="1">IF(ROW()&lt;DATA!$H$1+4,INDIRECT("SKUPINY_PODIELY!"&amp;SUBSTITUTE(ADDRESS(1,ROW()-2,4),"1","")&amp;"43"),IF(ROW()=DATA!$H$1+4,SUM(INDIRECT("H$3:H"&amp;DATA!$H$1+3)),""))</f>
        <v/>
      </c>
      <c r="I94" t="str">
        <f>IF(ROW()&lt;DATA!$H$1+5,SUM($C94:$F94),"")</f>
        <v/>
      </c>
      <c r="J94" t="str">
        <f>IF(ROW()&lt;DATA!$H$1+5,SUM($C94:$G94),"")</f>
        <v/>
      </c>
      <c r="K94" t="str">
        <f>IF(ROW()&lt;DATA!$H$1+5,SUM($C94:$H94),"")</f>
        <v/>
      </c>
    </row>
    <row r="95" spans="3:11" x14ac:dyDescent="0.25">
      <c r="C95" t="str">
        <f ca="1">IF(ROW()&lt;DATA!$H$1+4,INDIRECT("SKUPINY_PODIELY!"&amp;SUBSTITUTE(ADDRESS(1,ROW()-2,4),"1","")&amp;"3"),IF(ROW()=DATA!$H$1+4,SUM(INDIRECT("C$3:C"&amp;DATA!$H$1+3)),""))</f>
        <v/>
      </c>
      <c r="D95" t="str">
        <f ca="1">IF(ROW()&lt;DATA!$H$1+4,INDIRECT("SKUPINY_PODIELY!"&amp;SUBSTITUTE(ADDRESS(1,ROW()-2,4),"1","")&amp;"7"),IF(ROW()=DATA!$H$1+4,SUM(INDIRECT("D$3:D"&amp;DATA!$H$1+3)),""))</f>
        <v/>
      </c>
      <c r="E95" t="str">
        <f ca="1">IF(ROW()&lt;DATA!$H$1+4,INDIRECT("SKUPINY_PODIELY!"&amp;SUBSTITUTE(ADDRESS(1,ROW()-2,4),"1","")&amp;"16"),IF(ROW()=DATA!$H$1+4,SUM(INDIRECT("E$3:E"&amp;DATA!$H$1+3)),""))</f>
        <v/>
      </c>
      <c r="F95" t="str">
        <f ca="1">IF(ROW()&lt;DATA!$H$1+4,INDIRECT("SKUPINY_PODIELY!"&amp;SUBSTITUTE(ADDRESS(1,ROW()-2,4),"1","")&amp;"21"),IF(ROW()=DATA!$H$1+4,SUM(INDIRECT("F$3:F"&amp;DATA!$H$1+3)),""))</f>
        <v/>
      </c>
      <c r="G95" t="str">
        <f ca="1">IF(ROW()&lt;DATA!$H$1+4,INDIRECT("SKUPINY_PODIELY!"&amp;SUBSTITUTE(ADDRESS(1,ROW()-2,4),"1","")&amp;"24"),IF(ROW()=DATA!$H$1+4,SUM(INDIRECT("G$3:G"&amp;DATA!$H$1+3)),""))</f>
        <v/>
      </c>
      <c r="H95" t="str">
        <f ca="1">IF(ROW()&lt;DATA!$H$1+4,INDIRECT("SKUPINY_PODIELY!"&amp;SUBSTITUTE(ADDRESS(1,ROW()-2,4),"1","")&amp;"43"),IF(ROW()=DATA!$H$1+4,SUM(INDIRECT("H$3:H"&amp;DATA!$H$1+3)),""))</f>
        <v/>
      </c>
      <c r="I95" t="str">
        <f>IF(ROW()&lt;DATA!$H$1+5,SUM($C95:$F95),"")</f>
        <v/>
      </c>
      <c r="J95" t="str">
        <f>IF(ROW()&lt;DATA!$H$1+5,SUM($C95:$G95),"")</f>
        <v/>
      </c>
      <c r="K95" t="str">
        <f>IF(ROW()&lt;DATA!$H$1+5,SUM($C95:$H95),"")</f>
        <v/>
      </c>
    </row>
    <row r="96" spans="3:11" x14ac:dyDescent="0.25">
      <c r="C96" t="str">
        <f ca="1">IF(ROW()&lt;DATA!$H$1+4,INDIRECT("SKUPINY_PODIELY!"&amp;SUBSTITUTE(ADDRESS(1,ROW()-2,4),"1","")&amp;"3"),IF(ROW()=DATA!$H$1+4,SUM(INDIRECT("C$3:C"&amp;DATA!$H$1+3)),""))</f>
        <v/>
      </c>
      <c r="D96" t="str">
        <f ca="1">IF(ROW()&lt;DATA!$H$1+4,INDIRECT("SKUPINY_PODIELY!"&amp;SUBSTITUTE(ADDRESS(1,ROW()-2,4),"1","")&amp;"7"),IF(ROW()=DATA!$H$1+4,SUM(INDIRECT("D$3:D"&amp;DATA!$H$1+3)),""))</f>
        <v/>
      </c>
      <c r="E96" t="str">
        <f ca="1">IF(ROW()&lt;DATA!$H$1+4,INDIRECT("SKUPINY_PODIELY!"&amp;SUBSTITUTE(ADDRESS(1,ROW()-2,4),"1","")&amp;"16"),IF(ROW()=DATA!$H$1+4,SUM(INDIRECT("E$3:E"&amp;DATA!$H$1+3)),""))</f>
        <v/>
      </c>
      <c r="F96" t="str">
        <f ca="1">IF(ROW()&lt;DATA!$H$1+4,INDIRECT("SKUPINY_PODIELY!"&amp;SUBSTITUTE(ADDRESS(1,ROW()-2,4),"1","")&amp;"21"),IF(ROW()=DATA!$H$1+4,SUM(INDIRECT("F$3:F"&amp;DATA!$H$1+3)),""))</f>
        <v/>
      </c>
      <c r="G96" t="str">
        <f ca="1">IF(ROW()&lt;DATA!$H$1+4,INDIRECT("SKUPINY_PODIELY!"&amp;SUBSTITUTE(ADDRESS(1,ROW()-2,4),"1","")&amp;"24"),IF(ROW()=DATA!$H$1+4,SUM(INDIRECT("G$3:G"&amp;DATA!$H$1+3)),""))</f>
        <v/>
      </c>
      <c r="H96" t="str">
        <f ca="1">IF(ROW()&lt;DATA!$H$1+4,INDIRECT("SKUPINY_PODIELY!"&amp;SUBSTITUTE(ADDRESS(1,ROW()-2,4),"1","")&amp;"43"),IF(ROW()=DATA!$H$1+4,SUM(INDIRECT("H$3:H"&amp;DATA!$H$1+3)),""))</f>
        <v/>
      </c>
      <c r="I96" t="str">
        <f>IF(ROW()&lt;DATA!$H$1+5,SUM($C96:$F96),"")</f>
        <v/>
      </c>
      <c r="J96" t="str">
        <f>IF(ROW()&lt;DATA!$H$1+5,SUM($C96:$G96),"")</f>
        <v/>
      </c>
      <c r="K96" t="str">
        <f>IF(ROW()&lt;DATA!$H$1+5,SUM($C96:$H96),"")</f>
        <v/>
      </c>
    </row>
    <row r="97" spans="3:11" x14ac:dyDescent="0.25">
      <c r="C97" t="str">
        <f ca="1">IF(ROW()&lt;DATA!$H$1+4,INDIRECT("SKUPINY_PODIELY!"&amp;SUBSTITUTE(ADDRESS(1,ROW()-2,4),"1","")&amp;"3"),IF(ROW()=DATA!$H$1+4,SUM(INDIRECT("C$3:C"&amp;DATA!$H$1+3)),""))</f>
        <v/>
      </c>
      <c r="D97" t="str">
        <f ca="1">IF(ROW()&lt;DATA!$H$1+4,INDIRECT("SKUPINY_PODIELY!"&amp;SUBSTITUTE(ADDRESS(1,ROW()-2,4),"1","")&amp;"7"),IF(ROW()=DATA!$H$1+4,SUM(INDIRECT("D$3:D"&amp;DATA!$H$1+3)),""))</f>
        <v/>
      </c>
      <c r="E97" t="str">
        <f ca="1">IF(ROW()&lt;DATA!$H$1+4,INDIRECT("SKUPINY_PODIELY!"&amp;SUBSTITUTE(ADDRESS(1,ROW()-2,4),"1","")&amp;"16"),IF(ROW()=DATA!$H$1+4,SUM(INDIRECT("E$3:E"&amp;DATA!$H$1+3)),""))</f>
        <v/>
      </c>
      <c r="F97" t="str">
        <f ca="1">IF(ROW()&lt;DATA!$H$1+4,INDIRECT("SKUPINY_PODIELY!"&amp;SUBSTITUTE(ADDRESS(1,ROW()-2,4),"1","")&amp;"21"),IF(ROW()=DATA!$H$1+4,SUM(INDIRECT("F$3:F"&amp;DATA!$H$1+3)),""))</f>
        <v/>
      </c>
      <c r="G97" t="str">
        <f ca="1">IF(ROW()&lt;DATA!$H$1+4,INDIRECT("SKUPINY_PODIELY!"&amp;SUBSTITUTE(ADDRESS(1,ROW()-2,4),"1","")&amp;"24"),IF(ROW()=DATA!$H$1+4,SUM(INDIRECT("G$3:G"&amp;DATA!$H$1+3)),""))</f>
        <v/>
      </c>
      <c r="H97" t="str">
        <f ca="1">IF(ROW()&lt;DATA!$H$1+4,INDIRECT("SKUPINY_PODIELY!"&amp;SUBSTITUTE(ADDRESS(1,ROW()-2,4),"1","")&amp;"43"),IF(ROW()=DATA!$H$1+4,SUM(INDIRECT("H$3:H"&amp;DATA!$H$1+3)),""))</f>
        <v/>
      </c>
      <c r="I97" t="str">
        <f>IF(ROW()&lt;DATA!$H$1+5,SUM($C97:$F97),"")</f>
        <v/>
      </c>
      <c r="J97" t="str">
        <f>IF(ROW()&lt;DATA!$H$1+5,SUM($C97:$G97),"")</f>
        <v/>
      </c>
      <c r="K97" t="str">
        <f>IF(ROW()&lt;DATA!$H$1+5,SUM($C97:$H97),"")</f>
        <v/>
      </c>
    </row>
    <row r="98" spans="3:11" x14ac:dyDescent="0.25">
      <c r="C98" t="str">
        <f ca="1">IF(ROW()&lt;DATA!$H$1+4,INDIRECT("SKUPINY_PODIELY!"&amp;SUBSTITUTE(ADDRESS(1,ROW()-2,4),"1","")&amp;"3"),IF(ROW()=DATA!$H$1+4,SUM(INDIRECT("C$3:C"&amp;DATA!$H$1+3)),""))</f>
        <v/>
      </c>
      <c r="D98" t="str">
        <f ca="1">IF(ROW()&lt;DATA!$H$1+4,INDIRECT("SKUPINY_PODIELY!"&amp;SUBSTITUTE(ADDRESS(1,ROW()-2,4),"1","")&amp;"7"),IF(ROW()=DATA!$H$1+4,SUM(INDIRECT("D$3:D"&amp;DATA!$H$1+3)),""))</f>
        <v/>
      </c>
      <c r="E98" t="str">
        <f ca="1">IF(ROW()&lt;DATA!$H$1+4,INDIRECT("SKUPINY_PODIELY!"&amp;SUBSTITUTE(ADDRESS(1,ROW()-2,4),"1","")&amp;"16"),IF(ROW()=DATA!$H$1+4,SUM(INDIRECT("E$3:E"&amp;DATA!$H$1+3)),""))</f>
        <v/>
      </c>
      <c r="F98" t="str">
        <f ca="1">IF(ROW()&lt;DATA!$H$1+4,INDIRECT("SKUPINY_PODIELY!"&amp;SUBSTITUTE(ADDRESS(1,ROW()-2,4),"1","")&amp;"21"),IF(ROW()=DATA!$H$1+4,SUM(INDIRECT("F$3:F"&amp;DATA!$H$1+3)),""))</f>
        <v/>
      </c>
      <c r="G98" t="str">
        <f ca="1">IF(ROW()&lt;DATA!$H$1+4,INDIRECT("SKUPINY_PODIELY!"&amp;SUBSTITUTE(ADDRESS(1,ROW()-2,4),"1","")&amp;"24"),IF(ROW()=DATA!$H$1+4,SUM(INDIRECT("G$3:G"&amp;DATA!$H$1+3)),""))</f>
        <v/>
      </c>
      <c r="H98" t="str">
        <f ca="1">IF(ROW()&lt;DATA!$H$1+4,INDIRECT("SKUPINY_PODIELY!"&amp;SUBSTITUTE(ADDRESS(1,ROW()-2,4),"1","")&amp;"43"),IF(ROW()=DATA!$H$1+4,SUM(INDIRECT("H$3:H"&amp;DATA!$H$1+3)),""))</f>
        <v/>
      </c>
      <c r="I98" t="str">
        <f>IF(ROW()&lt;DATA!$H$1+5,SUM($C98:$F98),"")</f>
        <v/>
      </c>
      <c r="J98" t="str">
        <f>IF(ROW()&lt;DATA!$H$1+5,SUM($C98:$G98),"")</f>
        <v/>
      </c>
      <c r="K98" t="str">
        <f>IF(ROW()&lt;DATA!$H$1+5,SUM($C98:$H98),"")</f>
        <v/>
      </c>
    </row>
    <row r="99" spans="3:11" x14ac:dyDescent="0.25">
      <c r="C99" t="str">
        <f ca="1">IF(ROW()&lt;DATA!$H$1+4,INDIRECT("SKUPINY_PODIELY!"&amp;SUBSTITUTE(ADDRESS(1,ROW()-2,4),"1","")&amp;"3"),IF(ROW()=DATA!$H$1+4,SUM(INDIRECT("C$3:C"&amp;DATA!$H$1+3)),""))</f>
        <v/>
      </c>
      <c r="D99" t="str">
        <f ca="1">IF(ROW()&lt;DATA!$H$1+4,INDIRECT("SKUPINY_PODIELY!"&amp;SUBSTITUTE(ADDRESS(1,ROW()-2,4),"1","")&amp;"7"),IF(ROW()=DATA!$H$1+4,SUM(INDIRECT("D$3:D"&amp;DATA!$H$1+3)),""))</f>
        <v/>
      </c>
      <c r="E99" t="str">
        <f ca="1">IF(ROW()&lt;DATA!$H$1+4,INDIRECT("SKUPINY_PODIELY!"&amp;SUBSTITUTE(ADDRESS(1,ROW()-2,4),"1","")&amp;"16"),IF(ROW()=DATA!$H$1+4,SUM(INDIRECT("E$3:E"&amp;DATA!$H$1+3)),""))</f>
        <v/>
      </c>
      <c r="F99" t="str">
        <f ca="1">IF(ROW()&lt;DATA!$H$1+4,INDIRECT("SKUPINY_PODIELY!"&amp;SUBSTITUTE(ADDRESS(1,ROW()-2,4),"1","")&amp;"21"),IF(ROW()=DATA!$H$1+4,SUM(INDIRECT("F$3:F"&amp;DATA!$H$1+3)),""))</f>
        <v/>
      </c>
      <c r="G99" t="str">
        <f ca="1">IF(ROW()&lt;DATA!$H$1+4,INDIRECT("SKUPINY_PODIELY!"&amp;SUBSTITUTE(ADDRESS(1,ROW()-2,4),"1","")&amp;"24"),IF(ROW()=DATA!$H$1+4,SUM(INDIRECT("G$3:G"&amp;DATA!$H$1+3)),""))</f>
        <v/>
      </c>
      <c r="H99" t="str">
        <f ca="1">IF(ROW()&lt;DATA!$H$1+4,INDIRECT("SKUPINY_PODIELY!"&amp;SUBSTITUTE(ADDRESS(1,ROW()-2,4),"1","")&amp;"43"),IF(ROW()=DATA!$H$1+4,SUM(INDIRECT("H$3:H"&amp;DATA!$H$1+3)),""))</f>
        <v/>
      </c>
      <c r="I99" t="str">
        <f>IF(ROW()&lt;DATA!$H$1+5,SUM($C99:$F99),"")</f>
        <v/>
      </c>
      <c r="J99" t="str">
        <f>IF(ROW()&lt;DATA!$H$1+5,SUM($C99:$G99),"")</f>
        <v/>
      </c>
      <c r="K99" t="str">
        <f>IF(ROW()&lt;DATA!$H$1+5,SUM($C99:$H99),"")</f>
        <v/>
      </c>
    </row>
    <row r="100" spans="3:11" x14ac:dyDescent="0.25">
      <c r="C100" t="str">
        <f ca="1">IF(ROW()&lt;DATA!$H$1+4,INDIRECT("SKUPINY_PODIELY!"&amp;SUBSTITUTE(ADDRESS(1,ROW()-2,4),"1","")&amp;"3"),IF(ROW()=DATA!$H$1+4,SUM(INDIRECT("C$3:C"&amp;DATA!$H$1+3)),""))</f>
        <v/>
      </c>
      <c r="D100" t="str">
        <f ca="1">IF(ROW()&lt;DATA!$H$1+4,INDIRECT("SKUPINY_PODIELY!"&amp;SUBSTITUTE(ADDRESS(1,ROW()-2,4),"1","")&amp;"7"),IF(ROW()=DATA!$H$1+4,SUM(INDIRECT("D$3:D"&amp;DATA!$H$1+3)),""))</f>
        <v/>
      </c>
      <c r="E100" t="str">
        <f ca="1">IF(ROW()&lt;DATA!$H$1+4,INDIRECT("SKUPINY_PODIELY!"&amp;SUBSTITUTE(ADDRESS(1,ROW()-2,4),"1","")&amp;"16"),IF(ROW()=DATA!$H$1+4,SUM(INDIRECT("E$3:E"&amp;DATA!$H$1+3)),""))</f>
        <v/>
      </c>
      <c r="F100" t="str">
        <f ca="1">IF(ROW()&lt;DATA!$H$1+4,INDIRECT("SKUPINY_PODIELY!"&amp;SUBSTITUTE(ADDRESS(1,ROW()-2,4),"1","")&amp;"21"),IF(ROW()=DATA!$H$1+4,SUM(INDIRECT("F$3:F"&amp;DATA!$H$1+3)),""))</f>
        <v/>
      </c>
      <c r="G100" t="str">
        <f ca="1">IF(ROW()&lt;DATA!$H$1+4,INDIRECT("SKUPINY_PODIELY!"&amp;SUBSTITUTE(ADDRESS(1,ROW()-2,4),"1","")&amp;"24"),IF(ROW()=DATA!$H$1+4,SUM(INDIRECT("G$3:G"&amp;DATA!$H$1+3)),""))</f>
        <v/>
      </c>
      <c r="H100" t="str">
        <f ca="1">IF(ROW()&lt;DATA!$H$1+4,INDIRECT("SKUPINY_PODIELY!"&amp;SUBSTITUTE(ADDRESS(1,ROW()-2,4),"1","")&amp;"43"),IF(ROW()=DATA!$H$1+4,SUM(INDIRECT("H$3:H"&amp;DATA!$H$1+3)),""))</f>
        <v/>
      </c>
      <c r="I100" t="str">
        <f>IF(ROW()&lt;DATA!$H$1+5,SUM($C100:$F100),"")</f>
        <v/>
      </c>
      <c r="J100" t="str">
        <f>IF(ROW()&lt;DATA!$H$1+5,SUM($C100:$G100),"")</f>
        <v/>
      </c>
      <c r="K100" t="str">
        <f>IF(ROW()&lt;DATA!$H$1+5,SUM($C100:$H100),"")</f>
        <v/>
      </c>
    </row>
    <row r="101" spans="3:11" x14ac:dyDescent="0.25">
      <c r="C101" t="str">
        <f ca="1">IF(ROW()&lt;DATA!$H$1+4,INDIRECT("SKUPINY_PODIELY!"&amp;SUBSTITUTE(ADDRESS(1,ROW()-2,4),"1","")&amp;"3"),IF(ROW()=DATA!$H$1+4,SUM(INDIRECT("C$3:C"&amp;DATA!$H$1+3)),""))</f>
        <v/>
      </c>
      <c r="D101" t="str">
        <f ca="1">IF(ROW()&lt;DATA!$H$1+4,INDIRECT("SKUPINY_PODIELY!"&amp;SUBSTITUTE(ADDRESS(1,ROW()-2,4),"1","")&amp;"7"),IF(ROW()=DATA!$H$1+4,SUM(INDIRECT("D$3:D"&amp;DATA!$H$1+3)),""))</f>
        <v/>
      </c>
      <c r="E101" t="str">
        <f ca="1">IF(ROW()&lt;DATA!$H$1+4,INDIRECT("SKUPINY_PODIELY!"&amp;SUBSTITUTE(ADDRESS(1,ROW()-2,4),"1","")&amp;"16"),IF(ROW()=DATA!$H$1+4,SUM(INDIRECT("E$3:E"&amp;DATA!$H$1+3)),""))</f>
        <v/>
      </c>
      <c r="F101" t="str">
        <f ca="1">IF(ROW()&lt;DATA!$H$1+4,INDIRECT("SKUPINY_PODIELY!"&amp;SUBSTITUTE(ADDRESS(1,ROW()-2,4),"1","")&amp;"21"),IF(ROW()=DATA!$H$1+4,SUM(INDIRECT("F$3:F"&amp;DATA!$H$1+3)),""))</f>
        <v/>
      </c>
      <c r="G101" t="str">
        <f ca="1">IF(ROW()&lt;DATA!$H$1+4,INDIRECT("SKUPINY_PODIELY!"&amp;SUBSTITUTE(ADDRESS(1,ROW()-2,4),"1","")&amp;"24"),IF(ROW()=DATA!$H$1+4,SUM(INDIRECT("G$3:G"&amp;DATA!$H$1+3)),""))</f>
        <v/>
      </c>
      <c r="H101" t="str">
        <f ca="1">IF(ROW()&lt;DATA!$H$1+4,INDIRECT("SKUPINY_PODIELY!"&amp;SUBSTITUTE(ADDRESS(1,ROW()-2,4),"1","")&amp;"43"),IF(ROW()=DATA!$H$1+4,SUM(INDIRECT("H$3:H"&amp;DATA!$H$1+3)),""))</f>
        <v/>
      </c>
      <c r="I101" t="str">
        <f>IF(ROW()&lt;DATA!$H$1+5,SUM($C101:$F101),"")</f>
        <v/>
      </c>
      <c r="J101" t="str">
        <f>IF(ROW()&lt;DATA!$H$1+5,SUM($C101:$G101),"")</f>
        <v/>
      </c>
      <c r="K101" t="str">
        <f>IF(ROW()&lt;DATA!$H$1+5,SUM($C101:$H101),"")</f>
        <v/>
      </c>
    </row>
    <row r="102" spans="3:11" x14ac:dyDescent="0.25">
      <c r="C102" t="str">
        <f ca="1">IF(ROW()&lt;DATA!$H$1+4,INDIRECT("SKUPINY_PODIELY!"&amp;SUBSTITUTE(ADDRESS(1,ROW()-2,4),"1","")&amp;"3"),IF(ROW()=DATA!$H$1+4,SUM(INDIRECT("C$3:C"&amp;DATA!$H$1+3)),""))</f>
        <v/>
      </c>
      <c r="D102" t="str">
        <f ca="1">IF(ROW()&lt;DATA!$H$1+4,INDIRECT("SKUPINY_PODIELY!"&amp;SUBSTITUTE(ADDRESS(1,ROW()-2,4),"1","")&amp;"7"),IF(ROW()=DATA!$H$1+4,SUM(INDIRECT("D$3:D"&amp;DATA!$H$1+3)),""))</f>
        <v/>
      </c>
      <c r="E102" t="str">
        <f ca="1">IF(ROW()&lt;DATA!$H$1+4,INDIRECT("SKUPINY_PODIELY!"&amp;SUBSTITUTE(ADDRESS(1,ROW()-2,4),"1","")&amp;"16"),IF(ROW()=DATA!$H$1+4,SUM(INDIRECT("E$3:E"&amp;DATA!$H$1+3)),""))</f>
        <v/>
      </c>
      <c r="F102" t="str">
        <f ca="1">IF(ROW()&lt;DATA!$H$1+4,INDIRECT("SKUPINY_PODIELY!"&amp;SUBSTITUTE(ADDRESS(1,ROW()-2,4),"1","")&amp;"21"),IF(ROW()=DATA!$H$1+4,SUM(INDIRECT("F$3:F"&amp;DATA!$H$1+3)),""))</f>
        <v/>
      </c>
      <c r="G102" t="str">
        <f ca="1">IF(ROW()&lt;DATA!$H$1+4,INDIRECT("SKUPINY_PODIELY!"&amp;SUBSTITUTE(ADDRESS(1,ROW()-2,4),"1","")&amp;"24"),IF(ROW()=DATA!$H$1+4,SUM(INDIRECT("G$3:G"&amp;DATA!$H$1+3)),""))</f>
        <v/>
      </c>
      <c r="H102" t="str">
        <f ca="1">IF(ROW()&lt;DATA!$H$1+4,INDIRECT("SKUPINY_PODIELY!"&amp;SUBSTITUTE(ADDRESS(1,ROW()-2,4),"1","")&amp;"43"),IF(ROW()=DATA!$H$1+4,SUM(INDIRECT("H$3:H"&amp;DATA!$H$1+3)),""))</f>
        <v/>
      </c>
      <c r="I102" t="str">
        <f>IF(ROW()&lt;DATA!$H$1+5,SUM($C102:$F102),"")</f>
        <v/>
      </c>
      <c r="J102" t="str">
        <f>IF(ROW()&lt;DATA!$H$1+5,SUM($C102:$G102),"")</f>
        <v/>
      </c>
      <c r="K102" t="str">
        <f>IF(ROW()&lt;DATA!$H$1+5,SUM($C102:$H102),"")</f>
        <v/>
      </c>
    </row>
    <row r="103" spans="3:11" x14ac:dyDescent="0.25">
      <c r="C103" t="str">
        <f ca="1">IF(ROW()&lt;DATA!$H$1+4,INDIRECT("SKUPINY_PODIELY!"&amp;SUBSTITUTE(ADDRESS(1,ROW()-2,4),"1","")&amp;"3"),IF(ROW()=DATA!$H$1+4,SUM(INDIRECT("C$3:C"&amp;DATA!$H$1+3)),""))</f>
        <v/>
      </c>
      <c r="D103" t="str">
        <f ca="1">IF(ROW()&lt;DATA!$H$1+4,INDIRECT("SKUPINY_PODIELY!"&amp;SUBSTITUTE(ADDRESS(1,ROW()-2,4),"1","")&amp;"7"),IF(ROW()=DATA!$H$1+4,SUM(INDIRECT("D$3:D"&amp;DATA!$H$1+3)),""))</f>
        <v/>
      </c>
      <c r="E103" t="str">
        <f ca="1">IF(ROW()&lt;DATA!$H$1+4,INDIRECT("SKUPINY_PODIELY!"&amp;SUBSTITUTE(ADDRESS(1,ROW()-2,4),"1","")&amp;"16"),IF(ROW()=DATA!$H$1+4,SUM(INDIRECT("E$3:E"&amp;DATA!$H$1+3)),""))</f>
        <v/>
      </c>
      <c r="F103" t="str">
        <f ca="1">IF(ROW()&lt;DATA!$H$1+4,INDIRECT("SKUPINY_PODIELY!"&amp;SUBSTITUTE(ADDRESS(1,ROW()-2,4),"1","")&amp;"21"),IF(ROW()=DATA!$H$1+4,SUM(INDIRECT("F$3:F"&amp;DATA!$H$1+3)),""))</f>
        <v/>
      </c>
      <c r="G103" t="str">
        <f ca="1">IF(ROW()&lt;DATA!$H$1+4,INDIRECT("SKUPINY_PODIELY!"&amp;SUBSTITUTE(ADDRESS(1,ROW()-2,4),"1","")&amp;"24"),IF(ROW()=DATA!$H$1+4,SUM(INDIRECT("G$3:G"&amp;DATA!$H$1+3)),""))</f>
        <v/>
      </c>
      <c r="H103" t="str">
        <f ca="1">IF(ROW()&lt;DATA!$H$1+4,INDIRECT("SKUPINY_PODIELY!"&amp;SUBSTITUTE(ADDRESS(1,ROW()-2,4),"1","")&amp;"43"),IF(ROW()=DATA!$H$1+4,SUM(INDIRECT("H$3:H"&amp;DATA!$H$1+3)),""))</f>
        <v/>
      </c>
      <c r="I103" t="str">
        <f>IF(ROW()&lt;DATA!$H$1+5,SUM($C103:$F103),"")</f>
        <v/>
      </c>
      <c r="J103" t="str">
        <f>IF(ROW()&lt;DATA!$H$1+5,SUM($C103:$G103),"")</f>
        <v/>
      </c>
      <c r="K103" t="str">
        <f>IF(ROW()&lt;DATA!$H$1+5,SUM($C103:$H103),"")</f>
        <v/>
      </c>
    </row>
    <row r="104" spans="3:11" x14ac:dyDescent="0.25">
      <c r="C104" t="str">
        <f ca="1">IF(ROW()&lt;DATA!$H$1+4,INDIRECT("SKUPINY_PODIELY!"&amp;SUBSTITUTE(ADDRESS(1,ROW()-2,4),"1","")&amp;"3"),IF(ROW()=DATA!$H$1+4,SUM(INDIRECT("C$3:C"&amp;DATA!$H$1+3)),""))</f>
        <v/>
      </c>
      <c r="D104" t="str">
        <f ca="1">IF(ROW()&lt;DATA!$H$1+4,INDIRECT("SKUPINY_PODIELY!"&amp;SUBSTITUTE(ADDRESS(1,ROW()-2,4),"1","")&amp;"7"),IF(ROW()=DATA!$H$1+4,SUM(INDIRECT("D$3:D"&amp;DATA!$H$1+3)),""))</f>
        <v/>
      </c>
      <c r="E104" t="str">
        <f ca="1">IF(ROW()&lt;DATA!$H$1+4,INDIRECT("SKUPINY_PODIELY!"&amp;SUBSTITUTE(ADDRESS(1,ROW()-2,4),"1","")&amp;"16"),IF(ROW()=DATA!$H$1+4,SUM(INDIRECT("E$3:E"&amp;DATA!$H$1+3)),""))</f>
        <v/>
      </c>
      <c r="F104" t="str">
        <f ca="1">IF(ROW()&lt;DATA!$H$1+4,INDIRECT("SKUPINY_PODIELY!"&amp;SUBSTITUTE(ADDRESS(1,ROW()-2,4),"1","")&amp;"21"),IF(ROW()=DATA!$H$1+4,SUM(INDIRECT("F$3:F"&amp;DATA!$H$1+3)),""))</f>
        <v/>
      </c>
      <c r="G104" t="str">
        <f ca="1">IF(ROW()&lt;DATA!$H$1+4,INDIRECT("SKUPINY_PODIELY!"&amp;SUBSTITUTE(ADDRESS(1,ROW()-2,4),"1","")&amp;"24"),IF(ROW()=DATA!$H$1+4,SUM(INDIRECT("G$3:G"&amp;DATA!$H$1+3)),""))</f>
        <v/>
      </c>
      <c r="H104" t="str">
        <f ca="1">IF(ROW()&lt;DATA!$H$1+4,INDIRECT("SKUPINY_PODIELY!"&amp;SUBSTITUTE(ADDRESS(1,ROW()-2,4),"1","")&amp;"43"),IF(ROW()=DATA!$H$1+4,SUM(INDIRECT("H$3:H"&amp;DATA!$H$1+3)),""))</f>
        <v/>
      </c>
      <c r="I104" t="str">
        <f>IF(ROW()&lt;DATA!$H$1+5,SUM($C104:$F104),"")</f>
        <v/>
      </c>
      <c r="J104" t="str">
        <f>IF(ROW()&lt;DATA!$H$1+5,SUM($C104:$G104),"")</f>
        <v/>
      </c>
      <c r="K104" t="str">
        <f>IF(ROW()&lt;DATA!$H$1+5,SUM($C104:$H104),"")</f>
        <v/>
      </c>
    </row>
    <row r="105" spans="3:11" x14ac:dyDescent="0.25">
      <c r="C105" t="str">
        <f ca="1">IF(ROW()&lt;DATA!$H$1+4,INDIRECT("SKUPINY_PODIELY!"&amp;SUBSTITUTE(ADDRESS(1,ROW()-2,4),"1","")&amp;"3"),IF(ROW()=DATA!$H$1+4,SUM(INDIRECT("C$3:C"&amp;DATA!$H$1+3)),""))</f>
        <v/>
      </c>
      <c r="D105" t="str">
        <f ca="1">IF(ROW()&lt;DATA!$H$1+4,INDIRECT("SKUPINY_PODIELY!"&amp;SUBSTITUTE(ADDRESS(1,ROW()-2,4),"1","")&amp;"7"),IF(ROW()=DATA!$H$1+4,SUM(INDIRECT("D$3:D"&amp;DATA!$H$1+3)),""))</f>
        <v/>
      </c>
      <c r="E105" t="str">
        <f ca="1">IF(ROW()&lt;DATA!$H$1+4,INDIRECT("SKUPINY_PODIELY!"&amp;SUBSTITUTE(ADDRESS(1,ROW()-2,4),"1","")&amp;"16"),IF(ROW()=DATA!$H$1+4,SUM(INDIRECT("E$3:E"&amp;DATA!$H$1+3)),""))</f>
        <v/>
      </c>
      <c r="F105" t="str">
        <f ca="1">IF(ROW()&lt;DATA!$H$1+4,INDIRECT("SKUPINY_PODIELY!"&amp;SUBSTITUTE(ADDRESS(1,ROW()-2,4),"1","")&amp;"21"),IF(ROW()=DATA!$H$1+4,SUM(INDIRECT("F$3:F"&amp;DATA!$H$1+3)),""))</f>
        <v/>
      </c>
      <c r="G105" t="str">
        <f ca="1">IF(ROW()&lt;DATA!$H$1+4,INDIRECT("SKUPINY_PODIELY!"&amp;SUBSTITUTE(ADDRESS(1,ROW()-2,4),"1","")&amp;"24"),IF(ROW()=DATA!$H$1+4,SUM(INDIRECT("G$3:G"&amp;DATA!$H$1+3)),""))</f>
        <v/>
      </c>
      <c r="H105" t="str">
        <f ca="1">IF(ROW()&lt;DATA!$H$1+4,INDIRECT("SKUPINY_PODIELY!"&amp;SUBSTITUTE(ADDRESS(1,ROW()-2,4),"1","")&amp;"43"),IF(ROW()=DATA!$H$1+4,SUM(INDIRECT("H$3:H"&amp;DATA!$H$1+3)),""))</f>
        <v/>
      </c>
      <c r="I105" t="str">
        <f>IF(ROW()&lt;DATA!$H$1+5,SUM($C105:$F105),"")</f>
        <v/>
      </c>
      <c r="J105" t="str">
        <f>IF(ROW()&lt;DATA!$H$1+5,SUM($C105:$G105),"")</f>
        <v/>
      </c>
      <c r="K105" t="str">
        <f>IF(ROW()&lt;DATA!$H$1+5,SUM($C105:$H105),"")</f>
        <v/>
      </c>
    </row>
    <row r="106" spans="3:11" x14ac:dyDescent="0.25">
      <c r="C106" t="str">
        <f ca="1">IF(ROW()&lt;DATA!$H$1+4,INDIRECT("SKUPINY_PODIELY!"&amp;SUBSTITUTE(ADDRESS(1,ROW()-2,4),"1","")&amp;"3"),IF(ROW()=DATA!$H$1+4,SUM(INDIRECT("C$3:C"&amp;DATA!$H$1+3)),""))</f>
        <v/>
      </c>
      <c r="D106" t="str">
        <f ca="1">IF(ROW()&lt;DATA!$H$1+4,INDIRECT("SKUPINY_PODIELY!"&amp;SUBSTITUTE(ADDRESS(1,ROW()-2,4),"1","")&amp;"7"),IF(ROW()=DATA!$H$1+4,SUM(INDIRECT("D$3:D"&amp;DATA!$H$1+3)),""))</f>
        <v/>
      </c>
      <c r="E106" t="str">
        <f ca="1">IF(ROW()&lt;DATA!$H$1+4,INDIRECT("SKUPINY_PODIELY!"&amp;SUBSTITUTE(ADDRESS(1,ROW()-2,4),"1","")&amp;"16"),IF(ROW()=DATA!$H$1+4,SUM(INDIRECT("E$3:E"&amp;DATA!$H$1+3)),""))</f>
        <v/>
      </c>
      <c r="F106" t="str">
        <f ca="1">IF(ROW()&lt;DATA!$H$1+4,INDIRECT("SKUPINY_PODIELY!"&amp;SUBSTITUTE(ADDRESS(1,ROW()-2,4),"1","")&amp;"21"),IF(ROW()=DATA!$H$1+4,SUM(INDIRECT("F$3:F"&amp;DATA!$H$1+3)),""))</f>
        <v/>
      </c>
      <c r="G106" t="str">
        <f ca="1">IF(ROW()&lt;DATA!$H$1+4,INDIRECT("SKUPINY_PODIELY!"&amp;SUBSTITUTE(ADDRESS(1,ROW()-2,4),"1","")&amp;"24"),IF(ROW()=DATA!$H$1+4,SUM(INDIRECT("G$3:G"&amp;DATA!$H$1+3)),""))</f>
        <v/>
      </c>
      <c r="H106" t="str">
        <f ca="1">IF(ROW()&lt;DATA!$H$1+4,INDIRECT("SKUPINY_PODIELY!"&amp;SUBSTITUTE(ADDRESS(1,ROW()-2,4),"1","")&amp;"43"),IF(ROW()=DATA!$H$1+4,SUM(INDIRECT("H$3:H"&amp;DATA!$H$1+3)),""))</f>
        <v/>
      </c>
      <c r="I106" t="str">
        <f>IF(ROW()&lt;DATA!$H$1+5,SUM($C106:$F106),"")</f>
        <v/>
      </c>
      <c r="J106" t="str">
        <f>IF(ROW()&lt;DATA!$H$1+5,SUM($C106:$G106),"")</f>
        <v/>
      </c>
      <c r="K106" t="str">
        <f>IF(ROW()&lt;DATA!$H$1+5,SUM($C106:$H106),"")</f>
        <v/>
      </c>
    </row>
    <row r="107" spans="3:11" x14ac:dyDescent="0.25">
      <c r="C107" t="str">
        <f ca="1">IF(ROW()&lt;DATA!$H$1+4,INDIRECT("SKUPINY_PODIELY!"&amp;SUBSTITUTE(ADDRESS(1,ROW()-2,4),"1","")&amp;"3"),IF(ROW()=DATA!$H$1+4,SUM(INDIRECT("C$3:C"&amp;DATA!$H$1+3)),""))</f>
        <v/>
      </c>
      <c r="D107" t="str">
        <f ca="1">IF(ROW()&lt;DATA!$H$1+4,INDIRECT("SKUPINY_PODIELY!"&amp;SUBSTITUTE(ADDRESS(1,ROW()-2,4),"1","")&amp;"7"),IF(ROW()=DATA!$H$1+4,SUM(INDIRECT("D$3:D"&amp;DATA!$H$1+3)),""))</f>
        <v/>
      </c>
      <c r="E107" t="str">
        <f ca="1">IF(ROW()&lt;DATA!$H$1+4,INDIRECT("SKUPINY_PODIELY!"&amp;SUBSTITUTE(ADDRESS(1,ROW()-2,4),"1","")&amp;"16"),IF(ROW()=DATA!$H$1+4,SUM(INDIRECT("E$3:E"&amp;DATA!$H$1+3)),""))</f>
        <v/>
      </c>
      <c r="F107" t="str">
        <f ca="1">IF(ROW()&lt;DATA!$H$1+4,INDIRECT("SKUPINY_PODIELY!"&amp;SUBSTITUTE(ADDRESS(1,ROW()-2,4),"1","")&amp;"21"),IF(ROW()=DATA!$H$1+4,SUM(INDIRECT("F$3:F"&amp;DATA!$H$1+3)),""))</f>
        <v/>
      </c>
      <c r="G107" t="str">
        <f ca="1">IF(ROW()&lt;DATA!$H$1+4,INDIRECT("SKUPINY_PODIELY!"&amp;SUBSTITUTE(ADDRESS(1,ROW()-2,4),"1","")&amp;"24"),IF(ROW()=DATA!$H$1+4,SUM(INDIRECT("G$3:G"&amp;DATA!$H$1+3)),""))</f>
        <v/>
      </c>
      <c r="H107" t="str">
        <f ca="1">IF(ROW()&lt;DATA!$H$1+4,INDIRECT("SKUPINY_PODIELY!"&amp;SUBSTITUTE(ADDRESS(1,ROW()-2,4),"1","")&amp;"43"),IF(ROW()=DATA!$H$1+4,SUM(INDIRECT("H$3:H"&amp;DATA!$H$1+3)),""))</f>
        <v/>
      </c>
      <c r="I107" t="str">
        <f>IF(ROW()&lt;DATA!$H$1+5,SUM($C107:$F107),"")</f>
        <v/>
      </c>
      <c r="J107" t="str">
        <f>IF(ROW()&lt;DATA!$H$1+5,SUM($C107:$G107),"")</f>
        <v/>
      </c>
      <c r="K107" t="str">
        <f>IF(ROW()&lt;DATA!$H$1+5,SUM($C107:$H107),"")</f>
        <v/>
      </c>
    </row>
    <row r="108" spans="3:11" x14ac:dyDescent="0.25">
      <c r="C108" t="str">
        <f ca="1">IF(ROW()&lt;DATA!$H$1+4,INDIRECT("SKUPINY_PODIELY!"&amp;SUBSTITUTE(ADDRESS(1,ROW()-2,4),"1","")&amp;"3"),IF(ROW()=DATA!$H$1+4,SUM(INDIRECT("C$3:C"&amp;DATA!$H$1+3)),""))</f>
        <v/>
      </c>
      <c r="D108" t="str">
        <f ca="1">IF(ROW()&lt;DATA!$H$1+4,INDIRECT("SKUPINY_PODIELY!"&amp;SUBSTITUTE(ADDRESS(1,ROW()-2,4),"1","")&amp;"7"),IF(ROW()=DATA!$H$1+4,SUM(INDIRECT("D$3:D"&amp;DATA!$H$1+3)),""))</f>
        <v/>
      </c>
      <c r="E108" t="str">
        <f ca="1">IF(ROW()&lt;DATA!$H$1+4,INDIRECT("SKUPINY_PODIELY!"&amp;SUBSTITUTE(ADDRESS(1,ROW()-2,4),"1","")&amp;"16"),IF(ROW()=DATA!$H$1+4,SUM(INDIRECT("E$3:E"&amp;DATA!$H$1+3)),""))</f>
        <v/>
      </c>
      <c r="F108" t="str">
        <f ca="1">IF(ROW()&lt;DATA!$H$1+4,INDIRECT("SKUPINY_PODIELY!"&amp;SUBSTITUTE(ADDRESS(1,ROW()-2,4),"1","")&amp;"21"),IF(ROW()=DATA!$H$1+4,SUM(INDIRECT("F$3:F"&amp;DATA!$H$1+3)),""))</f>
        <v/>
      </c>
      <c r="G108" t="str">
        <f ca="1">IF(ROW()&lt;DATA!$H$1+4,INDIRECT("SKUPINY_PODIELY!"&amp;SUBSTITUTE(ADDRESS(1,ROW()-2,4),"1","")&amp;"24"),IF(ROW()=DATA!$H$1+4,SUM(INDIRECT("G$3:G"&amp;DATA!$H$1+3)),""))</f>
        <v/>
      </c>
      <c r="H108" t="str">
        <f ca="1">IF(ROW()&lt;DATA!$H$1+4,INDIRECT("SKUPINY_PODIELY!"&amp;SUBSTITUTE(ADDRESS(1,ROW()-2,4),"1","")&amp;"43"),IF(ROW()=DATA!$H$1+4,SUM(INDIRECT("H$3:H"&amp;DATA!$H$1+3)),""))</f>
        <v/>
      </c>
      <c r="I108" t="str">
        <f>IF(ROW()&lt;DATA!$H$1+5,SUM($C108:$F108),"")</f>
        <v/>
      </c>
      <c r="J108" t="str">
        <f>IF(ROW()&lt;DATA!$H$1+5,SUM($C108:$G108),"")</f>
        <v/>
      </c>
      <c r="K108" t="str">
        <f>IF(ROW()&lt;DATA!$H$1+5,SUM($C108:$H108),"")</f>
        <v/>
      </c>
    </row>
    <row r="109" spans="3:11" x14ac:dyDescent="0.25">
      <c r="C109" t="str">
        <f ca="1">IF(ROW()&lt;DATA!$H$1+4,INDIRECT("SKUPINY_PODIELY!"&amp;SUBSTITUTE(ADDRESS(1,ROW()-2,4),"1","")&amp;"3"),IF(ROW()=DATA!$H$1+4,SUM(INDIRECT("C$3:C"&amp;DATA!$H$1+3)),""))</f>
        <v/>
      </c>
      <c r="D109" t="str">
        <f ca="1">IF(ROW()&lt;DATA!$H$1+4,INDIRECT("SKUPINY_PODIELY!"&amp;SUBSTITUTE(ADDRESS(1,ROW()-2,4),"1","")&amp;"7"),IF(ROW()=DATA!$H$1+4,SUM(INDIRECT("D$3:D"&amp;DATA!$H$1+3)),""))</f>
        <v/>
      </c>
      <c r="E109" t="str">
        <f ca="1">IF(ROW()&lt;DATA!$H$1+4,INDIRECT("SKUPINY_PODIELY!"&amp;SUBSTITUTE(ADDRESS(1,ROW()-2,4),"1","")&amp;"16"),IF(ROW()=DATA!$H$1+4,SUM(INDIRECT("E$3:E"&amp;DATA!$H$1+3)),""))</f>
        <v/>
      </c>
      <c r="F109" t="str">
        <f ca="1">IF(ROW()&lt;DATA!$H$1+4,INDIRECT("SKUPINY_PODIELY!"&amp;SUBSTITUTE(ADDRESS(1,ROW()-2,4),"1","")&amp;"21"),IF(ROW()=DATA!$H$1+4,SUM(INDIRECT("F$3:F"&amp;DATA!$H$1+3)),""))</f>
        <v/>
      </c>
      <c r="G109" t="str">
        <f ca="1">IF(ROW()&lt;DATA!$H$1+4,INDIRECT("SKUPINY_PODIELY!"&amp;SUBSTITUTE(ADDRESS(1,ROW()-2,4),"1","")&amp;"24"),IF(ROW()=DATA!$H$1+4,SUM(INDIRECT("G$3:G"&amp;DATA!$H$1+3)),""))</f>
        <v/>
      </c>
      <c r="H109" t="str">
        <f ca="1">IF(ROW()&lt;DATA!$H$1+4,INDIRECT("SKUPINY_PODIELY!"&amp;SUBSTITUTE(ADDRESS(1,ROW()-2,4),"1","")&amp;"43"),IF(ROW()=DATA!$H$1+4,SUM(INDIRECT("H$3:H"&amp;DATA!$H$1+3)),""))</f>
        <v/>
      </c>
      <c r="I109" t="str">
        <f>IF(ROW()&lt;DATA!$H$1+5,SUM($C109:$F109),"")</f>
        <v/>
      </c>
      <c r="J109" t="str">
        <f>IF(ROW()&lt;DATA!$H$1+5,SUM($C109:$G109),"")</f>
        <v/>
      </c>
      <c r="K109" t="str">
        <f>IF(ROW()&lt;DATA!$H$1+5,SUM($C109:$H109),"")</f>
        <v/>
      </c>
    </row>
    <row r="110" spans="3:11" x14ac:dyDescent="0.25">
      <c r="C110" t="str">
        <f ca="1">IF(ROW()&lt;DATA!$H$1+4,INDIRECT("SKUPINY_PODIELY!"&amp;SUBSTITUTE(ADDRESS(1,ROW()-2,4),"1","")&amp;"3"),IF(ROW()=DATA!$H$1+4,SUM(INDIRECT("C$3:C"&amp;DATA!$H$1+3)),""))</f>
        <v/>
      </c>
      <c r="D110" t="str">
        <f ca="1">IF(ROW()&lt;DATA!$H$1+4,INDIRECT("SKUPINY_PODIELY!"&amp;SUBSTITUTE(ADDRESS(1,ROW()-2,4),"1","")&amp;"7"),IF(ROW()=DATA!$H$1+4,SUM(INDIRECT("D$3:D"&amp;DATA!$H$1+3)),""))</f>
        <v/>
      </c>
      <c r="E110" t="str">
        <f ca="1">IF(ROW()&lt;DATA!$H$1+4,INDIRECT("SKUPINY_PODIELY!"&amp;SUBSTITUTE(ADDRESS(1,ROW()-2,4),"1","")&amp;"16"),IF(ROW()=DATA!$H$1+4,SUM(INDIRECT("E$3:E"&amp;DATA!$H$1+3)),""))</f>
        <v/>
      </c>
      <c r="F110" t="str">
        <f ca="1">IF(ROW()&lt;DATA!$H$1+4,INDIRECT("SKUPINY_PODIELY!"&amp;SUBSTITUTE(ADDRESS(1,ROW()-2,4),"1","")&amp;"21"),IF(ROW()=DATA!$H$1+4,SUM(INDIRECT("F$3:F"&amp;DATA!$H$1+3)),""))</f>
        <v/>
      </c>
      <c r="G110" t="str">
        <f ca="1">IF(ROW()&lt;DATA!$H$1+4,INDIRECT("SKUPINY_PODIELY!"&amp;SUBSTITUTE(ADDRESS(1,ROW()-2,4),"1","")&amp;"24"),IF(ROW()=DATA!$H$1+4,SUM(INDIRECT("G$3:G"&amp;DATA!$H$1+3)),""))</f>
        <v/>
      </c>
      <c r="H110" t="str">
        <f ca="1">IF(ROW()&lt;DATA!$H$1+4,INDIRECT("SKUPINY_PODIELY!"&amp;SUBSTITUTE(ADDRESS(1,ROW()-2,4),"1","")&amp;"43"),IF(ROW()=DATA!$H$1+4,SUM(INDIRECT("H$3:H"&amp;DATA!$H$1+3)),""))</f>
        <v/>
      </c>
      <c r="I110" t="str">
        <f>IF(ROW()&lt;DATA!$H$1+5,SUM($C110:$F110),"")</f>
        <v/>
      </c>
      <c r="J110" t="str">
        <f>IF(ROW()&lt;DATA!$H$1+5,SUM($C110:$G110),"")</f>
        <v/>
      </c>
      <c r="K110" t="str">
        <f>IF(ROW()&lt;DATA!$H$1+5,SUM($C110:$H110),"")</f>
        <v/>
      </c>
    </row>
    <row r="111" spans="3:11" x14ac:dyDescent="0.25">
      <c r="C111" t="str">
        <f ca="1">IF(ROW()&lt;DATA!$H$1+4,INDIRECT("SKUPINY_PODIELY!"&amp;SUBSTITUTE(ADDRESS(1,ROW()-2,4),"1","")&amp;"3"),IF(ROW()=DATA!$H$1+4,SUM(INDIRECT("C$3:C"&amp;DATA!$H$1+3)),""))</f>
        <v/>
      </c>
      <c r="D111" t="str">
        <f ca="1">IF(ROW()&lt;DATA!$H$1+4,INDIRECT("SKUPINY_PODIELY!"&amp;SUBSTITUTE(ADDRESS(1,ROW()-2,4),"1","")&amp;"7"),IF(ROW()=DATA!$H$1+4,SUM(INDIRECT("D$3:D"&amp;DATA!$H$1+3)),""))</f>
        <v/>
      </c>
      <c r="E111" t="str">
        <f ca="1">IF(ROW()&lt;DATA!$H$1+4,INDIRECT("SKUPINY_PODIELY!"&amp;SUBSTITUTE(ADDRESS(1,ROW()-2,4),"1","")&amp;"16"),IF(ROW()=DATA!$H$1+4,SUM(INDIRECT("E$3:E"&amp;DATA!$H$1+3)),""))</f>
        <v/>
      </c>
      <c r="F111" t="str">
        <f ca="1">IF(ROW()&lt;DATA!$H$1+4,INDIRECT("SKUPINY_PODIELY!"&amp;SUBSTITUTE(ADDRESS(1,ROW()-2,4),"1","")&amp;"21"),IF(ROW()=DATA!$H$1+4,SUM(INDIRECT("F$3:F"&amp;DATA!$H$1+3)),""))</f>
        <v/>
      </c>
      <c r="G111" t="str">
        <f ca="1">IF(ROW()&lt;DATA!$H$1+4,INDIRECT("SKUPINY_PODIELY!"&amp;SUBSTITUTE(ADDRESS(1,ROW()-2,4),"1","")&amp;"24"),IF(ROW()=DATA!$H$1+4,SUM(INDIRECT("G$3:G"&amp;DATA!$H$1+3)),""))</f>
        <v/>
      </c>
      <c r="H111" t="str">
        <f ca="1">IF(ROW()&lt;DATA!$H$1+4,INDIRECT("SKUPINY_PODIELY!"&amp;SUBSTITUTE(ADDRESS(1,ROW()-2,4),"1","")&amp;"43"),IF(ROW()=DATA!$H$1+4,SUM(INDIRECT("H$3:H"&amp;DATA!$H$1+3)),""))</f>
        <v/>
      </c>
      <c r="I111" t="str">
        <f>IF(ROW()&lt;DATA!$H$1+5,SUM($C111:$F111),"")</f>
        <v/>
      </c>
      <c r="J111" t="str">
        <f>IF(ROW()&lt;DATA!$H$1+5,SUM($C111:$G111),"")</f>
        <v/>
      </c>
      <c r="K111" t="str">
        <f>IF(ROW()&lt;DATA!$H$1+5,SUM($C111:$H111),"")</f>
        <v/>
      </c>
    </row>
    <row r="112" spans="3:11" x14ac:dyDescent="0.25">
      <c r="C112" t="str">
        <f ca="1">IF(ROW()&lt;DATA!$H$1+4,INDIRECT("SKUPINY_PODIELY!"&amp;SUBSTITUTE(ADDRESS(1,ROW()-2,4),"1","")&amp;"3"),IF(ROW()=DATA!$H$1+4,SUM(INDIRECT("C$3:C"&amp;DATA!$H$1+3)),""))</f>
        <v/>
      </c>
      <c r="D112" t="str">
        <f ca="1">IF(ROW()&lt;DATA!$H$1+4,INDIRECT("SKUPINY_PODIELY!"&amp;SUBSTITUTE(ADDRESS(1,ROW()-2,4),"1","")&amp;"7"),IF(ROW()=DATA!$H$1+4,SUM(INDIRECT("D$3:D"&amp;DATA!$H$1+3)),""))</f>
        <v/>
      </c>
      <c r="E112" t="str">
        <f ca="1">IF(ROW()&lt;DATA!$H$1+4,INDIRECT("SKUPINY_PODIELY!"&amp;SUBSTITUTE(ADDRESS(1,ROW()-2,4),"1","")&amp;"16"),IF(ROW()=DATA!$H$1+4,SUM(INDIRECT("E$3:E"&amp;DATA!$H$1+3)),""))</f>
        <v/>
      </c>
      <c r="F112" t="str">
        <f ca="1">IF(ROW()&lt;DATA!$H$1+4,INDIRECT("SKUPINY_PODIELY!"&amp;SUBSTITUTE(ADDRESS(1,ROW()-2,4),"1","")&amp;"21"),IF(ROW()=DATA!$H$1+4,SUM(INDIRECT("F$3:F"&amp;DATA!$H$1+3)),""))</f>
        <v/>
      </c>
      <c r="G112" t="str">
        <f ca="1">IF(ROW()&lt;DATA!$H$1+4,INDIRECT("SKUPINY_PODIELY!"&amp;SUBSTITUTE(ADDRESS(1,ROW()-2,4),"1","")&amp;"24"),IF(ROW()=DATA!$H$1+4,SUM(INDIRECT("G$3:G"&amp;DATA!$H$1+3)),""))</f>
        <v/>
      </c>
      <c r="H112" t="str">
        <f ca="1">IF(ROW()&lt;DATA!$H$1+4,INDIRECT("SKUPINY_PODIELY!"&amp;SUBSTITUTE(ADDRESS(1,ROW()-2,4),"1","")&amp;"43"),IF(ROW()=DATA!$H$1+4,SUM(INDIRECT("H$3:H"&amp;DATA!$H$1+3)),""))</f>
        <v/>
      </c>
      <c r="I112" t="str">
        <f>IF(ROW()&lt;DATA!$H$1+5,SUM($C112:$F112),"")</f>
        <v/>
      </c>
      <c r="J112" t="str">
        <f>IF(ROW()&lt;DATA!$H$1+5,SUM($C112:$G112),"")</f>
        <v/>
      </c>
      <c r="K112" t="str">
        <f>IF(ROW()&lt;DATA!$H$1+5,SUM($C112:$H112),"")</f>
        <v/>
      </c>
    </row>
    <row r="113" spans="3:11" x14ac:dyDescent="0.25">
      <c r="C113" t="str">
        <f ca="1">IF(ROW()&lt;DATA!$H$1+4,INDIRECT("SKUPINY_PODIELY!"&amp;SUBSTITUTE(ADDRESS(1,ROW()-2,4),"1","")&amp;"3"),IF(ROW()=DATA!$H$1+4,SUM(INDIRECT("C$3:C"&amp;DATA!$H$1+3)),""))</f>
        <v/>
      </c>
      <c r="D113" t="str">
        <f ca="1">IF(ROW()&lt;DATA!$H$1+4,INDIRECT("SKUPINY_PODIELY!"&amp;SUBSTITUTE(ADDRESS(1,ROW()-2,4),"1","")&amp;"7"),IF(ROW()=DATA!$H$1+4,SUM(INDIRECT("D$3:D"&amp;DATA!$H$1+3)),""))</f>
        <v/>
      </c>
      <c r="E113" t="str">
        <f ca="1">IF(ROW()&lt;DATA!$H$1+4,INDIRECT("SKUPINY_PODIELY!"&amp;SUBSTITUTE(ADDRESS(1,ROW()-2,4),"1","")&amp;"16"),IF(ROW()=DATA!$H$1+4,SUM(INDIRECT("E$3:E"&amp;DATA!$H$1+3)),""))</f>
        <v/>
      </c>
      <c r="F113" t="str">
        <f ca="1">IF(ROW()&lt;DATA!$H$1+4,INDIRECT("SKUPINY_PODIELY!"&amp;SUBSTITUTE(ADDRESS(1,ROW()-2,4),"1","")&amp;"21"),IF(ROW()=DATA!$H$1+4,SUM(INDIRECT("F$3:F"&amp;DATA!$H$1+3)),""))</f>
        <v/>
      </c>
      <c r="G113" t="str">
        <f ca="1">IF(ROW()&lt;DATA!$H$1+4,INDIRECT("SKUPINY_PODIELY!"&amp;SUBSTITUTE(ADDRESS(1,ROW()-2,4),"1","")&amp;"24"),IF(ROW()=DATA!$H$1+4,SUM(INDIRECT("G$3:G"&amp;DATA!$H$1+3)),""))</f>
        <v/>
      </c>
      <c r="H113" t="str">
        <f ca="1">IF(ROW()&lt;DATA!$H$1+4,INDIRECT("SKUPINY_PODIELY!"&amp;SUBSTITUTE(ADDRESS(1,ROW()-2,4),"1","")&amp;"43"),IF(ROW()=DATA!$H$1+4,SUM(INDIRECT("H$3:H"&amp;DATA!$H$1+3)),""))</f>
        <v/>
      </c>
      <c r="I113" t="str">
        <f>IF(ROW()&lt;DATA!$H$1+5,SUM($C113:$F113),"")</f>
        <v/>
      </c>
      <c r="J113" t="str">
        <f>IF(ROW()&lt;DATA!$H$1+5,SUM($C113:$G113),"")</f>
        <v/>
      </c>
      <c r="K113" t="str">
        <f>IF(ROW()&lt;DATA!$H$1+5,SUM($C113:$H113),"")</f>
        <v/>
      </c>
    </row>
    <row r="114" spans="3:11" x14ac:dyDescent="0.25">
      <c r="C114" t="str">
        <f ca="1">IF(ROW()&lt;DATA!$H$1+4,INDIRECT("SKUPINY_PODIELY!"&amp;SUBSTITUTE(ADDRESS(1,ROW()-2,4),"1","")&amp;"3"),IF(ROW()=DATA!$H$1+4,SUM(INDIRECT("C$3:C"&amp;DATA!$H$1+3)),""))</f>
        <v/>
      </c>
      <c r="D114" t="str">
        <f ca="1">IF(ROW()&lt;DATA!$H$1+4,INDIRECT("SKUPINY_PODIELY!"&amp;SUBSTITUTE(ADDRESS(1,ROW()-2,4),"1","")&amp;"7"),IF(ROW()=DATA!$H$1+4,SUM(INDIRECT("D$3:D"&amp;DATA!$H$1+3)),""))</f>
        <v/>
      </c>
      <c r="E114" t="str">
        <f ca="1">IF(ROW()&lt;DATA!$H$1+4,INDIRECT("SKUPINY_PODIELY!"&amp;SUBSTITUTE(ADDRESS(1,ROW()-2,4),"1","")&amp;"16"),IF(ROW()=DATA!$H$1+4,SUM(INDIRECT("E$3:E"&amp;DATA!$H$1+3)),""))</f>
        <v/>
      </c>
      <c r="F114" t="str">
        <f ca="1">IF(ROW()&lt;DATA!$H$1+4,INDIRECT("SKUPINY_PODIELY!"&amp;SUBSTITUTE(ADDRESS(1,ROW()-2,4),"1","")&amp;"21"),IF(ROW()=DATA!$H$1+4,SUM(INDIRECT("F$3:F"&amp;DATA!$H$1+3)),""))</f>
        <v/>
      </c>
      <c r="G114" t="str">
        <f ca="1">IF(ROW()&lt;DATA!$H$1+4,INDIRECT("SKUPINY_PODIELY!"&amp;SUBSTITUTE(ADDRESS(1,ROW()-2,4),"1","")&amp;"24"),IF(ROW()=DATA!$H$1+4,SUM(INDIRECT("G$3:G"&amp;DATA!$H$1+3)),""))</f>
        <v/>
      </c>
      <c r="H114" t="str">
        <f ca="1">IF(ROW()&lt;DATA!$H$1+4,INDIRECT("SKUPINY_PODIELY!"&amp;SUBSTITUTE(ADDRESS(1,ROW()-2,4),"1","")&amp;"43"),IF(ROW()=DATA!$H$1+4,SUM(INDIRECT("H$3:H"&amp;DATA!$H$1+3)),""))</f>
        <v/>
      </c>
      <c r="I114" t="str">
        <f>IF(ROW()&lt;DATA!$H$1+5,SUM($C114:$F114),"")</f>
        <v/>
      </c>
      <c r="J114" t="str">
        <f>IF(ROW()&lt;DATA!$H$1+5,SUM($C114:$G114),"")</f>
        <v/>
      </c>
      <c r="K114" t="str">
        <f>IF(ROW()&lt;DATA!$H$1+5,SUM($C114:$H114),"")</f>
        <v/>
      </c>
    </row>
    <row r="115" spans="3:11" x14ac:dyDescent="0.25">
      <c r="C115" t="str">
        <f ca="1">IF(ROW()&lt;DATA!$H$1+4,INDIRECT("SKUPINY_PODIELY!"&amp;SUBSTITUTE(ADDRESS(1,ROW()-2,4),"1","")&amp;"3"),IF(ROW()=DATA!$H$1+4,SUM(INDIRECT("C$3:C"&amp;DATA!$H$1+3)),""))</f>
        <v/>
      </c>
      <c r="D115" t="str">
        <f ca="1">IF(ROW()&lt;DATA!$H$1+4,INDIRECT("SKUPINY_PODIELY!"&amp;SUBSTITUTE(ADDRESS(1,ROW()-2,4),"1","")&amp;"7"),IF(ROW()=DATA!$H$1+4,SUM(INDIRECT("D$3:D"&amp;DATA!$H$1+3)),""))</f>
        <v/>
      </c>
      <c r="E115" t="str">
        <f ca="1">IF(ROW()&lt;DATA!$H$1+4,INDIRECT("SKUPINY_PODIELY!"&amp;SUBSTITUTE(ADDRESS(1,ROW()-2,4),"1","")&amp;"16"),IF(ROW()=DATA!$H$1+4,SUM(INDIRECT("E$3:E"&amp;DATA!$H$1+3)),""))</f>
        <v/>
      </c>
      <c r="F115" t="str">
        <f ca="1">IF(ROW()&lt;DATA!$H$1+4,INDIRECT("SKUPINY_PODIELY!"&amp;SUBSTITUTE(ADDRESS(1,ROW()-2,4),"1","")&amp;"21"),IF(ROW()=DATA!$H$1+4,SUM(INDIRECT("F$3:F"&amp;DATA!$H$1+3)),""))</f>
        <v/>
      </c>
      <c r="G115" t="str">
        <f ca="1">IF(ROW()&lt;DATA!$H$1+4,INDIRECT("SKUPINY_PODIELY!"&amp;SUBSTITUTE(ADDRESS(1,ROW()-2,4),"1","")&amp;"24"),IF(ROW()=DATA!$H$1+4,SUM(INDIRECT("G$3:G"&amp;DATA!$H$1+3)),""))</f>
        <v/>
      </c>
      <c r="H115" t="str">
        <f ca="1">IF(ROW()&lt;DATA!$H$1+4,INDIRECT("SKUPINY_PODIELY!"&amp;SUBSTITUTE(ADDRESS(1,ROW()-2,4),"1","")&amp;"43"),IF(ROW()=DATA!$H$1+4,SUM(INDIRECT("H$3:H"&amp;DATA!$H$1+3)),""))</f>
        <v/>
      </c>
      <c r="I115" t="str">
        <f>IF(ROW()&lt;DATA!$H$1+5,SUM($C115:$F115),"")</f>
        <v/>
      </c>
      <c r="J115" t="str">
        <f>IF(ROW()&lt;DATA!$H$1+5,SUM($C115:$G115),"")</f>
        <v/>
      </c>
      <c r="K115" t="str">
        <f>IF(ROW()&lt;DATA!$H$1+5,SUM($C115:$H115),"")</f>
        <v/>
      </c>
    </row>
    <row r="116" spans="3:11" x14ac:dyDescent="0.25">
      <c r="C116" t="str">
        <f ca="1">IF(ROW()&lt;DATA!$H$1+4,INDIRECT("SKUPINY_PODIELY!"&amp;SUBSTITUTE(ADDRESS(1,ROW()-2,4),"1","")&amp;"3"),IF(ROW()=DATA!$H$1+4,SUM(INDIRECT("C$3:C"&amp;DATA!$H$1+3)),""))</f>
        <v/>
      </c>
      <c r="D116" t="str">
        <f ca="1">IF(ROW()&lt;DATA!$H$1+4,INDIRECT("SKUPINY_PODIELY!"&amp;SUBSTITUTE(ADDRESS(1,ROW()-2,4),"1","")&amp;"7"),IF(ROW()=DATA!$H$1+4,SUM(INDIRECT("D$3:D"&amp;DATA!$H$1+3)),""))</f>
        <v/>
      </c>
      <c r="E116" t="str">
        <f ca="1">IF(ROW()&lt;DATA!$H$1+4,INDIRECT("SKUPINY_PODIELY!"&amp;SUBSTITUTE(ADDRESS(1,ROW()-2,4),"1","")&amp;"16"),IF(ROW()=DATA!$H$1+4,SUM(INDIRECT("E$3:E"&amp;DATA!$H$1+3)),""))</f>
        <v/>
      </c>
      <c r="F116" t="str">
        <f ca="1">IF(ROW()&lt;DATA!$H$1+4,INDIRECT("SKUPINY_PODIELY!"&amp;SUBSTITUTE(ADDRESS(1,ROW()-2,4),"1","")&amp;"21"),IF(ROW()=DATA!$H$1+4,SUM(INDIRECT("F$3:F"&amp;DATA!$H$1+3)),""))</f>
        <v/>
      </c>
      <c r="G116" t="str">
        <f ca="1">IF(ROW()&lt;DATA!$H$1+4,INDIRECT("SKUPINY_PODIELY!"&amp;SUBSTITUTE(ADDRESS(1,ROW()-2,4),"1","")&amp;"24"),IF(ROW()=DATA!$H$1+4,SUM(INDIRECT("G$3:G"&amp;DATA!$H$1+3)),""))</f>
        <v/>
      </c>
      <c r="H116" t="str">
        <f ca="1">IF(ROW()&lt;DATA!$H$1+4,INDIRECT("SKUPINY_PODIELY!"&amp;SUBSTITUTE(ADDRESS(1,ROW()-2,4),"1","")&amp;"43"),IF(ROW()=DATA!$H$1+4,SUM(INDIRECT("H$3:H"&amp;DATA!$H$1+3)),""))</f>
        <v/>
      </c>
      <c r="I116" t="str">
        <f>IF(ROW()&lt;DATA!$H$1+5,SUM($C116:$F116),"")</f>
        <v/>
      </c>
      <c r="J116" t="str">
        <f>IF(ROW()&lt;DATA!$H$1+5,SUM($C116:$G116),"")</f>
        <v/>
      </c>
      <c r="K116" t="str">
        <f>IF(ROW()&lt;DATA!$H$1+5,SUM($C116:$H116),"")</f>
        <v/>
      </c>
    </row>
    <row r="117" spans="3:11" x14ac:dyDescent="0.25">
      <c r="C117" t="str">
        <f ca="1">IF(ROW()&lt;DATA!$H$1+4,INDIRECT("SKUPINY_PODIELY!"&amp;SUBSTITUTE(ADDRESS(1,ROW()-2,4),"1","")&amp;"3"),IF(ROW()=DATA!$H$1+4,SUM(INDIRECT("C$3:C"&amp;DATA!$H$1+3)),""))</f>
        <v/>
      </c>
      <c r="D117" t="str">
        <f ca="1">IF(ROW()&lt;DATA!$H$1+4,INDIRECT("SKUPINY_PODIELY!"&amp;SUBSTITUTE(ADDRESS(1,ROW()-2,4),"1","")&amp;"7"),IF(ROW()=DATA!$H$1+4,SUM(INDIRECT("D$3:D"&amp;DATA!$H$1+3)),""))</f>
        <v/>
      </c>
      <c r="E117" t="str">
        <f ca="1">IF(ROW()&lt;DATA!$H$1+4,INDIRECT("SKUPINY_PODIELY!"&amp;SUBSTITUTE(ADDRESS(1,ROW()-2,4),"1","")&amp;"16"),IF(ROW()=DATA!$H$1+4,SUM(INDIRECT("E$3:E"&amp;DATA!$H$1+3)),""))</f>
        <v/>
      </c>
      <c r="F117" t="str">
        <f ca="1">IF(ROW()&lt;DATA!$H$1+4,INDIRECT("SKUPINY_PODIELY!"&amp;SUBSTITUTE(ADDRESS(1,ROW()-2,4),"1","")&amp;"21"),IF(ROW()=DATA!$H$1+4,SUM(INDIRECT("F$3:F"&amp;DATA!$H$1+3)),""))</f>
        <v/>
      </c>
      <c r="G117" t="str">
        <f ca="1">IF(ROW()&lt;DATA!$H$1+4,INDIRECT("SKUPINY_PODIELY!"&amp;SUBSTITUTE(ADDRESS(1,ROW()-2,4),"1","")&amp;"24"),IF(ROW()=DATA!$H$1+4,SUM(INDIRECT("G$3:G"&amp;DATA!$H$1+3)),""))</f>
        <v/>
      </c>
      <c r="H117" t="str">
        <f ca="1">IF(ROW()&lt;DATA!$H$1+4,INDIRECT("SKUPINY_PODIELY!"&amp;SUBSTITUTE(ADDRESS(1,ROW()-2,4),"1","")&amp;"43"),IF(ROW()=DATA!$H$1+4,SUM(INDIRECT("H$3:H"&amp;DATA!$H$1+3)),""))</f>
        <v/>
      </c>
      <c r="I117" t="str">
        <f>IF(ROW()&lt;DATA!$H$1+5,SUM($C117:$F117),"")</f>
        <v/>
      </c>
      <c r="J117" t="str">
        <f>IF(ROW()&lt;DATA!$H$1+5,SUM($C117:$G117),"")</f>
        <v/>
      </c>
      <c r="K117" t="str">
        <f>IF(ROW()&lt;DATA!$H$1+5,SUM($C117:$H117),"")</f>
        <v/>
      </c>
    </row>
    <row r="118" spans="3:11" x14ac:dyDescent="0.25">
      <c r="C118" t="str">
        <f ca="1">IF(ROW()&lt;DATA!$H$1+4,INDIRECT("SKUPINY_PODIELY!"&amp;SUBSTITUTE(ADDRESS(1,ROW()-2,4),"1","")&amp;"3"),IF(ROW()=DATA!$H$1+4,SUM(INDIRECT("C$3:C"&amp;DATA!$H$1+3)),""))</f>
        <v/>
      </c>
      <c r="D118" t="str">
        <f ca="1">IF(ROW()&lt;DATA!$H$1+4,INDIRECT("SKUPINY_PODIELY!"&amp;SUBSTITUTE(ADDRESS(1,ROW()-2,4),"1","")&amp;"7"),IF(ROW()=DATA!$H$1+4,SUM(INDIRECT("D$3:D"&amp;DATA!$H$1+3)),""))</f>
        <v/>
      </c>
      <c r="E118" t="str">
        <f ca="1">IF(ROW()&lt;DATA!$H$1+4,INDIRECT("SKUPINY_PODIELY!"&amp;SUBSTITUTE(ADDRESS(1,ROW()-2,4),"1","")&amp;"16"),IF(ROW()=DATA!$H$1+4,SUM(INDIRECT("E$3:E"&amp;DATA!$H$1+3)),""))</f>
        <v/>
      </c>
      <c r="F118" t="str">
        <f ca="1">IF(ROW()&lt;DATA!$H$1+4,INDIRECT("SKUPINY_PODIELY!"&amp;SUBSTITUTE(ADDRESS(1,ROW()-2,4),"1","")&amp;"21"),IF(ROW()=DATA!$H$1+4,SUM(INDIRECT("F$3:F"&amp;DATA!$H$1+3)),""))</f>
        <v/>
      </c>
      <c r="G118" t="str">
        <f ca="1">IF(ROW()&lt;DATA!$H$1+4,INDIRECT("SKUPINY_PODIELY!"&amp;SUBSTITUTE(ADDRESS(1,ROW()-2,4),"1","")&amp;"24"),IF(ROW()=DATA!$H$1+4,SUM(INDIRECT("G$3:G"&amp;DATA!$H$1+3)),""))</f>
        <v/>
      </c>
      <c r="H118" t="str">
        <f ca="1">IF(ROW()&lt;DATA!$H$1+4,INDIRECT("SKUPINY_PODIELY!"&amp;SUBSTITUTE(ADDRESS(1,ROW()-2,4),"1","")&amp;"43"),IF(ROW()=DATA!$H$1+4,SUM(INDIRECT("H$3:H"&amp;DATA!$H$1+3)),""))</f>
        <v/>
      </c>
      <c r="I118" t="str">
        <f>IF(ROW()&lt;DATA!$H$1+5,SUM($C118:$F118),"")</f>
        <v/>
      </c>
      <c r="J118" t="str">
        <f>IF(ROW()&lt;DATA!$H$1+5,SUM($C118:$G118),"")</f>
        <v/>
      </c>
      <c r="K118" t="str">
        <f>IF(ROW()&lt;DATA!$H$1+5,SUM($C118:$H118),"")</f>
        <v/>
      </c>
    </row>
    <row r="119" spans="3:11" x14ac:dyDescent="0.25">
      <c r="C119" t="str">
        <f ca="1">IF(ROW()&lt;DATA!$H$1+4,INDIRECT("SKUPINY_PODIELY!"&amp;SUBSTITUTE(ADDRESS(1,ROW()-2,4),"1","")&amp;"3"),IF(ROW()=DATA!$H$1+4,SUM(INDIRECT("C$3:C"&amp;DATA!$H$1+3)),""))</f>
        <v/>
      </c>
      <c r="D119" t="str">
        <f ca="1">IF(ROW()&lt;DATA!$H$1+4,INDIRECT("SKUPINY_PODIELY!"&amp;SUBSTITUTE(ADDRESS(1,ROW()-2,4),"1","")&amp;"7"),IF(ROW()=DATA!$H$1+4,SUM(INDIRECT("D$3:D"&amp;DATA!$H$1+3)),""))</f>
        <v/>
      </c>
      <c r="E119" t="str">
        <f ca="1">IF(ROW()&lt;DATA!$H$1+4,INDIRECT("SKUPINY_PODIELY!"&amp;SUBSTITUTE(ADDRESS(1,ROW()-2,4),"1","")&amp;"16"),IF(ROW()=DATA!$H$1+4,SUM(INDIRECT("E$3:E"&amp;DATA!$H$1+3)),""))</f>
        <v/>
      </c>
      <c r="F119" t="str">
        <f ca="1">IF(ROW()&lt;DATA!$H$1+4,INDIRECT("SKUPINY_PODIELY!"&amp;SUBSTITUTE(ADDRESS(1,ROW()-2,4),"1","")&amp;"21"),IF(ROW()=DATA!$H$1+4,SUM(INDIRECT("F$3:F"&amp;DATA!$H$1+3)),""))</f>
        <v/>
      </c>
      <c r="G119" t="str">
        <f ca="1">IF(ROW()&lt;DATA!$H$1+4,INDIRECT("SKUPINY_PODIELY!"&amp;SUBSTITUTE(ADDRESS(1,ROW()-2,4),"1","")&amp;"24"),IF(ROW()=DATA!$H$1+4,SUM(INDIRECT("G$3:G"&amp;DATA!$H$1+3)),""))</f>
        <v/>
      </c>
      <c r="H119" t="str">
        <f ca="1">IF(ROW()&lt;DATA!$H$1+4,INDIRECT("SKUPINY_PODIELY!"&amp;SUBSTITUTE(ADDRESS(1,ROW()-2,4),"1","")&amp;"43"),IF(ROW()=DATA!$H$1+4,SUM(INDIRECT("H$3:H"&amp;DATA!$H$1+3)),""))</f>
        <v/>
      </c>
      <c r="I119" t="str">
        <f>IF(ROW()&lt;DATA!$H$1+5,SUM($C119:$F119),"")</f>
        <v/>
      </c>
      <c r="J119" t="str">
        <f>IF(ROW()&lt;DATA!$H$1+5,SUM($C119:$G119),"")</f>
        <v/>
      </c>
      <c r="K119" t="str">
        <f>IF(ROW()&lt;DATA!$H$1+5,SUM($C119:$H119),"")</f>
        <v/>
      </c>
    </row>
    <row r="120" spans="3:11" x14ac:dyDescent="0.25">
      <c r="C120" t="str">
        <f ca="1">IF(ROW()&lt;DATA!$H$1+4,INDIRECT("SKUPINY_PODIELY!"&amp;SUBSTITUTE(ADDRESS(1,ROW()-2,4),"1","")&amp;"3"),IF(ROW()=DATA!$H$1+4,SUM(INDIRECT("C$3:C"&amp;DATA!$H$1+3)),""))</f>
        <v/>
      </c>
      <c r="D120" t="str">
        <f ca="1">IF(ROW()&lt;DATA!$H$1+4,INDIRECT("SKUPINY_PODIELY!"&amp;SUBSTITUTE(ADDRESS(1,ROW()-2,4),"1","")&amp;"7"),IF(ROW()=DATA!$H$1+4,SUM(INDIRECT("D$3:D"&amp;DATA!$H$1+3)),""))</f>
        <v/>
      </c>
      <c r="E120" t="str">
        <f ca="1">IF(ROW()&lt;DATA!$H$1+4,INDIRECT("SKUPINY_PODIELY!"&amp;SUBSTITUTE(ADDRESS(1,ROW()-2,4),"1","")&amp;"16"),IF(ROW()=DATA!$H$1+4,SUM(INDIRECT("E$3:E"&amp;DATA!$H$1+3)),""))</f>
        <v/>
      </c>
      <c r="F120" t="str">
        <f ca="1">IF(ROW()&lt;DATA!$H$1+4,INDIRECT("SKUPINY_PODIELY!"&amp;SUBSTITUTE(ADDRESS(1,ROW()-2,4),"1","")&amp;"21"),IF(ROW()=DATA!$H$1+4,SUM(INDIRECT("F$3:F"&amp;DATA!$H$1+3)),""))</f>
        <v/>
      </c>
      <c r="G120" t="str">
        <f ca="1">IF(ROW()&lt;DATA!$H$1+4,INDIRECT("SKUPINY_PODIELY!"&amp;SUBSTITUTE(ADDRESS(1,ROW()-2,4),"1","")&amp;"24"),IF(ROW()=DATA!$H$1+4,SUM(INDIRECT("G$3:G"&amp;DATA!$H$1+3)),""))</f>
        <v/>
      </c>
      <c r="H120" t="str">
        <f ca="1">IF(ROW()&lt;DATA!$H$1+4,INDIRECT("SKUPINY_PODIELY!"&amp;SUBSTITUTE(ADDRESS(1,ROW()-2,4),"1","")&amp;"43"),IF(ROW()=DATA!$H$1+4,SUM(INDIRECT("H$3:H"&amp;DATA!$H$1+3)),""))</f>
        <v/>
      </c>
      <c r="I120" t="str">
        <f>IF(ROW()&lt;DATA!$H$1+5,SUM($C120:$F120),"")</f>
        <v/>
      </c>
      <c r="J120" t="str">
        <f>IF(ROW()&lt;DATA!$H$1+5,SUM($C120:$G120),"")</f>
        <v/>
      </c>
      <c r="K120" t="str">
        <f>IF(ROW()&lt;DATA!$H$1+5,SUM($C120:$H120),"")</f>
        <v/>
      </c>
    </row>
    <row r="121" spans="3:11" x14ac:dyDescent="0.25">
      <c r="C121" t="str">
        <f ca="1">IF(ROW()&lt;DATA!$H$1+4,INDIRECT("SKUPINY_PODIELY!"&amp;SUBSTITUTE(ADDRESS(1,ROW()-2,4),"1","")&amp;"3"),IF(ROW()=DATA!$H$1+4,SUM(INDIRECT("C$3:C"&amp;DATA!$H$1+3)),""))</f>
        <v/>
      </c>
      <c r="D121" t="str">
        <f ca="1">IF(ROW()&lt;DATA!$H$1+4,INDIRECT("SKUPINY_PODIELY!"&amp;SUBSTITUTE(ADDRESS(1,ROW()-2,4),"1","")&amp;"7"),IF(ROW()=DATA!$H$1+4,SUM(INDIRECT("D$3:D"&amp;DATA!$H$1+3)),""))</f>
        <v/>
      </c>
      <c r="E121" t="str">
        <f ca="1">IF(ROW()&lt;DATA!$H$1+4,INDIRECT("SKUPINY_PODIELY!"&amp;SUBSTITUTE(ADDRESS(1,ROW()-2,4),"1","")&amp;"16"),IF(ROW()=DATA!$H$1+4,SUM(INDIRECT("E$3:E"&amp;DATA!$H$1+3)),""))</f>
        <v/>
      </c>
      <c r="F121" t="str">
        <f ca="1">IF(ROW()&lt;DATA!$H$1+4,INDIRECT("SKUPINY_PODIELY!"&amp;SUBSTITUTE(ADDRESS(1,ROW()-2,4),"1","")&amp;"21"),IF(ROW()=DATA!$H$1+4,SUM(INDIRECT("F$3:F"&amp;DATA!$H$1+3)),""))</f>
        <v/>
      </c>
      <c r="G121" t="str">
        <f ca="1">IF(ROW()&lt;DATA!$H$1+4,INDIRECT("SKUPINY_PODIELY!"&amp;SUBSTITUTE(ADDRESS(1,ROW()-2,4),"1","")&amp;"24"),IF(ROW()=DATA!$H$1+4,SUM(INDIRECT("G$3:G"&amp;DATA!$H$1+3)),""))</f>
        <v/>
      </c>
      <c r="H121" t="str">
        <f ca="1">IF(ROW()&lt;DATA!$H$1+4,INDIRECT("SKUPINY_PODIELY!"&amp;SUBSTITUTE(ADDRESS(1,ROW()-2,4),"1","")&amp;"43"),IF(ROW()=DATA!$H$1+4,SUM(INDIRECT("H$3:H"&amp;DATA!$H$1+3)),""))</f>
        <v/>
      </c>
      <c r="I121" t="str">
        <f>IF(ROW()&lt;DATA!$H$1+5,SUM($C121:$F121),"")</f>
        <v/>
      </c>
      <c r="J121" t="str">
        <f>IF(ROW()&lt;DATA!$H$1+5,SUM($C121:$G121),"")</f>
        <v/>
      </c>
      <c r="K121" t="str">
        <f>IF(ROW()&lt;DATA!$H$1+5,SUM($C121:$H121),"")</f>
        <v/>
      </c>
    </row>
    <row r="122" spans="3:11" x14ac:dyDescent="0.25">
      <c r="C122" t="str">
        <f ca="1">IF(ROW()&lt;DATA!$H$1+4,INDIRECT("SKUPINY_PODIELY!"&amp;SUBSTITUTE(ADDRESS(1,ROW()-2,4),"1","")&amp;"3"),IF(ROW()=DATA!$H$1+4,SUM(INDIRECT("C$3:C"&amp;DATA!$H$1+3)),""))</f>
        <v/>
      </c>
      <c r="D122" t="str">
        <f ca="1">IF(ROW()&lt;DATA!$H$1+4,INDIRECT("SKUPINY_PODIELY!"&amp;SUBSTITUTE(ADDRESS(1,ROW()-2,4),"1","")&amp;"7"),IF(ROW()=DATA!$H$1+4,SUM(INDIRECT("D$3:D"&amp;DATA!$H$1+3)),""))</f>
        <v/>
      </c>
      <c r="E122" t="str">
        <f ca="1">IF(ROW()&lt;DATA!$H$1+4,INDIRECT("SKUPINY_PODIELY!"&amp;SUBSTITUTE(ADDRESS(1,ROW()-2,4),"1","")&amp;"16"),IF(ROW()=DATA!$H$1+4,SUM(INDIRECT("E$3:E"&amp;DATA!$H$1+3)),""))</f>
        <v/>
      </c>
      <c r="F122" t="str">
        <f ca="1">IF(ROW()&lt;DATA!$H$1+4,INDIRECT("SKUPINY_PODIELY!"&amp;SUBSTITUTE(ADDRESS(1,ROW()-2,4),"1","")&amp;"21"),IF(ROW()=DATA!$H$1+4,SUM(INDIRECT("F$3:F"&amp;DATA!$H$1+3)),""))</f>
        <v/>
      </c>
      <c r="G122" t="str">
        <f ca="1">IF(ROW()&lt;DATA!$H$1+4,INDIRECT("SKUPINY_PODIELY!"&amp;SUBSTITUTE(ADDRESS(1,ROW()-2,4),"1","")&amp;"24"),IF(ROW()=DATA!$H$1+4,SUM(INDIRECT("G$3:G"&amp;DATA!$H$1+3)),""))</f>
        <v/>
      </c>
      <c r="H122" t="str">
        <f ca="1">IF(ROW()&lt;DATA!$H$1+4,INDIRECT("SKUPINY_PODIELY!"&amp;SUBSTITUTE(ADDRESS(1,ROW()-2,4),"1","")&amp;"43"),IF(ROW()=DATA!$H$1+4,SUM(INDIRECT("H$3:H"&amp;DATA!$H$1+3)),""))</f>
        <v/>
      </c>
      <c r="I122" t="str">
        <f>IF(ROW()&lt;DATA!$H$1+5,SUM($C122:$F122),"")</f>
        <v/>
      </c>
      <c r="J122" t="str">
        <f>IF(ROW()&lt;DATA!$H$1+5,SUM($C122:$G122),"")</f>
        <v/>
      </c>
      <c r="K122" t="str">
        <f>IF(ROW()&lt;DATA!$H$1+5,SUM($C122:$H122),"")</f>
        <v/>
      </c>
    </row>
    <row r="123" spans="3:11" x14ac:dyDescent="0.25">
      <c r="C123" t="str">
        <f ca="1">IF(ROW()&lt;DATA!$H$1+4,INDIRECT("SKUPINY_PODIELY!"&amp;SUBSTITUTE(ADDRESS(1,ROW()-2,4),"1","")&amp;"3"),IF(ROW()=DATA!$H$1+4,SUM(INDIRECT("C$3:C"&amp;DATA!$H$1+3)),""))</f>
        <v/>
      </c>
      <c r="D123" t="str">
        <f ca="1">IF(ROW()&lt;DATA!$H$1+4,INDIRECT("SKUPINY_PODIELY!"&amp;SUBSTITUTE(ADDRESS(1,ROW()-2,4),"1","")&amp;"7"),IF(ROW()=DATA!$H$1+4,SUM(INDIRECT("D$3:D"&amp;DATA!$H$1+3)),""))</f>
        <v/>
      </c>
      <c r="E123" t="str">
        <f ca="1">IF(ROW()&lt;DATA!$H$1+4,INDIRECT("SKUPINY_PODIELY!"&amp;SUBSTITUTE(ADDRESS(1,ROW()-2,4),"1","")&amp;"16"),IF(ROW()=DATA!$H$1+4,SUM(INDIRECT("E$3:E"&amp;DATA!$H$1+3)),""))</f>
        <v/>
      </c>
      <c r="F123" t="str">
        <f ca="1">IF(ROW()&lt;DATA!$H$1+4,INDIRECT("SKUPINY_PODIELY!"&amp;SUBSTITUTE(ADDRESS(1,ROW()-2,4),"1","")&amp;"21"),IF(ROW()=DATA!$H$1+4,SUM(INDIRECT("F$3:F"&amp;DATA!$H$1+3)),""))</f>
        <v/>
      </c>
      <c r="G123" t="str">
        <f ca="1">IF(ROW()&lt;DATA!$H$1+4,INDIRECT("SKUPINY_PODIELY!"&amp;SUBSTITUTE(ADDRESS(1,ROW()-2,4),"1","")&amp;"24"),IF(ROW()=DATA!$H$1+4,SUM(INDIRECT("G$3:G"&amp;DATA!$H$1+3)),""))</f>
        <v/>
      </c>
      <c r="H123" t="str">
        <f ca="1">IF(ROW()&lt;DATA!$H$1+4,INDIRECT("SKUPINY_PODIELY!"&amp;SUBSTITUTE(ADDRESS(1,ROW()-2,4),"1","")&amp;"43"),IF(ROW()=DATA!$H$1+4,SUM(INDIRECT("H$3:H"&amp;DATA!$H$1+3)),""))</f>
        <v/>
      </c>
      <c r="I123" t="str">
        <f>IF(ROW()&lt;DATA!$H$1+5,SUM($C123:$F123),"")</f>
        <v/>
      </c>
      <c r="J123" t="str">
        <f>IF(ROW()&lt;DATA!$H$1+5,SUM($C123:$G123),"")</f>
        <v/>
      </c>
      <c r="K123" t="str">
        <f>IF(ROW()&lt;DATA!$H$1+5,SUM($C123:$H123),"")</f>
        <v/>
      </c>
    </row>
    <row r="124" spans="3:11" x14ac:dyDescent="0.25">
      <c r="C124" t="str">
        <f ca="1">IF(ROW()&lt;DATA!$H$1+4,INDIRECT("SKUPINY_PODIELY!"&amp;SUBSTITUTE(ADDRESS(1,ROW()-2,4),"1","")&amp;"3"),IF(ROW()=DATA!$H$1+4,SUM(INDIRECT("C$3:C"&amp;DATA!$H$1+3)),""))</f>
        <v/>
      </c>
      <c r="D124" t="str">
        <f ca="1">IF(ROW()&lt;DATA!$H$1+4,INDIRECT("SKUPINY_PODIELY!"&amp;SUBSTITUTE(ADDRESS(1,ROW()-2,4),"1","")&amp;"7"),IF(ROW()=DATA!$H$1+4,SUM(INDIRECT("D$3:D"&amp;DATA!$H$1+3)),""))</f>
        <v/>
      </c>
      <c r="E124" t="str">
        <f ca="1">IF(ROW()&lt;DATA!$H$1+4,INDIRECT("SKUPINY_PODIELY!"&amp;SUBSTITUTE(ADDRESS(1,ROW()-2,4),"1","")&amp;"16"),IF(ROW()=DATA!$H$1+4,SUM(INDIRECT("E$3:E"&amp;DATA!$H$1+3)),""))</f>
        <v/>
      </c>
      <c r="F124" t="str">
        <f ca="1">IF(ROW()&lt;DATA!$H$1+4,INDIRECT("SKUPINY_PODIELY!"&amp;SUBSTITUTE(ADDRESS(1,ROW()-2,4),"1","")&amp;"21"),IF(ROW()=DATA!$H$1+4,SUM(INDIRECT("F$3:F"&amp;DATA!$H$1+3)),""))</f>
        <v/>
      </c>
      <c r="G124" t="str">
        <f ca="1">IF(ROW()&lt;DATA!$H$1+4,INDIRECT("SKUPINY_PODIELY!"&amp;SUBSTITUTE(ADDRESS(1,ROW()-2,4),"1","")&amp;"24"),IF(ROW()=DATA!$H$1+4,SUM(INDIRECT("G$3:G"&amp;DATA!$H$1+3)),""))</f>
        <v/>
      </c>
      <c r="H124" t="str">
        <f ca="1">IF(ROW()&lt;DATA!$H$1+4,INDIRECT("SKUPINY_PODIELY!"&amp;SUBSTITUTE(ADDRESS(1,ROW()-2,4),"1","")&amp;"43"),IF(ROW()=DATA!$H$1+4,SUM(INDIRECT("H$3:H"&amp;DATA!$H$1+3)),""))</f>
        <v/>
      </c>
      <c r="I124" t="str">
        <f>IF(ROW()&lt;DATA!$H$1+5,SUM($C124:$F124),"")</f>
        <v/>
      </c>
      <c r="J124" t="str">
        <f>IF(ROW()&lt;DATA!$H$1+5,SUM($C124:$G124),"")</f>
        <v/>
      </c>
      <c r="K124" t="str">
        <f>IF(ROW()&lt;DATA!$H$1+5,SUM($C124:$H124),"")</f>
        <v/>
      </c>
    </row>
    <row r="125" spans="3:11" x14ac:dyDescent="0.25">
      <c r="C125" t="str">
        <f ca="1">IF(ROW()&lt;DATA!$H$1+4,INDIRECT("SKUPINY_PODIELY!"&amp;SUBSTITUTE(ADDRESS(1,ROW()-2,4),"1","")&amp;"3"),IF(ROW()=DATA!$H$1+4,SUM(INDIRECT("C$3:C"&amp;DATA!$H$1+3)),""))</f>
        <v/>
      </c>
      <c r="D125" t="str">
        <f ca="1">IF(ROW()&lt;DATA!$H$1+4,INDIRECT("SKUPINY_PODIELY!"&amp;SUBSTITUTE(ADDRESS(1,ROW()-2,4),"1","")&amp;"7"),IF(ROW()=DATA!$H$1+4,SUM(INDIRECT("D$3:D"&amp;DATA!$H$1+3)),""))</f>
        <v/>
      </c>
      <c r="E125" t="str">
        <f ca="1">IF(ROW()&lt;DATA!$H$1+4,INDIRECT("SKUPINY_PODIELY!"&amp;SUBSTITUTE(ADDRESS(1,ROW()-2,4),"1","")&amp;"16"),IF(ROW()=DATA!$H$1+4,SUM(INDIRECT("E$3:E"&amp;DATA!$H$1+3)),""))</f>
        <v/>
      </c>
      <c r="F125" t="str">
        <f ca="1">IF(ROW()&lt;DATA!$H$1+4,INDIRECT("SKUPINY_PODIELY!"&amp;SUBSTITUTE(ADDRESS(1,ROW()-2,4),"1","")&amp;"21"),IF(ROW()=DATA!$H$1+4,SUM(INDIRECT("F$3:F"&amp;DATA!$H$1+3)),""))</f>
        <v/>
      </c>
      <c r="G125" t="str">
        <f ca="1">IF(ROW()&lt;DATA!$H$1+4,INDIRECT("SKUPINY_PODIELY!"&amp;SUBSTITUTE(ADDRESS(1,ROW()-2,4),"1","")&amp;"24"),IF(ROW()=DATA!$H$1+4,SUM(INDIRECT("G$3:G"&amp;DATA!$H$1+3)),""))</f>
        <v/>
      </c>
      <c r="H125" t="str">
        <f ca="1">IF(ROW()&lt;DATA!$H$1+4,INDIRECT("SKUPINY_PODIELY!"&amp;SUBSTITUTE(ADDRESS(1,ROW()-2,4),"1","")&amp;"43"),IF(ROW()=DATA!$H$1+4,SUM(INDIRECT("H$3:H"&amp;DATA!$H$1+3)),""))</f>
        <v/>
      </c>
      <c r="I125" t="str">
        <f>IF(ROW()&lt;DATA!$H$1+5,SUM($C125:$F125),"")</f>
        <v/>
      </c>
      <c r="J125" t="str">
        <f>IF(ROW()&lt;DATA!$H$1+5,SUM($C125:$G125),"")</f>
        <v/>
      </c>
      <c r="K125" t="str">
        <f>IF(ROW()&lt;DATA!$H$1+5,SUM($C125:$H125),"")</f>
        <v/>
      </c>
    </row>
    <row r="126" spans="3:11" x14ac:dyDescent="0.25">
      <c r="C126" t="str">
        <f ca="1">IF(ROW()&lt;DATA!$H$1+4,INDIRECT("SKUPINY_PODIELY!"&amp;SUBSTITUTE(ADDRESS(1,ROW()-2,4),"1","")&amp;"3"),IF(ROW()=DATA!$H$1+4,SUM(INDIRECT("C$3:C"&amp;DATA!$H$1+3)),""))</f>
        <v/>
      </c>
      <c r="D126" t="str">
        <f ca="1">IF(ROW()&lt;DATA!$H$1+4,INDIRECT("SKUPINY_PODIELY!"&amp;SUBSTITUTE(ADDRESS(1,ROW()-2,4),"1","")&amp;"7"),IF(ROW()=DATA!$H$1+4,SUM(INDIRECT("D$3:D"&amp;DATA!$H$1+3)),""))</f>
        <v/>
      </c>
      <c r="E126" t="str">
        <f ca="1">IF(ROW()&lt;DATA!$H$1+4,INDIRECT("SKUPINY_PODIELY!"&amp;SUBSTITUTE(ADDRESS(1,ROW()-2,4),"1","")&amp;"16"),IF(ROW()=DATA!$H$1+4,SUM(INDIRECT("E$3:E"&amp;DATA!$H$1+3)),""))</f>
        <v/>
      </c>
      <c r="F126" t="str">
        <f ca="1">IF(ROW()&lt;DATA!$H$1+4,INDIRECT("SKUPINY_PODIELY!"&amp;SUBSTITUTE(ADDRESS(1,ROW()-2,4),"1","")&amp;"21"),IF(ROW()=DATA!$H$1+4,SUM(INDIRECT("F$3:F"&amp;DATA!$H$1+3)),""))</f>
        <v/>
      </c>
      <c r="G126" t="str">
        <f ca="1">IF(ROW()&lt;DATA!$H$1+4,INDIRECT("SKUPINY_PODIELY!"&amp;SUBSTITUTE(ADDRESS(1,ROW()-2,4),"1","")&amp;"24"),IF(ROW()=DATA!$H$1+4,SUM(INDIRECT("G$3:G"&amp;DATA!$H$1+3)),""))</f>
        <v/>
      </c>
      <c r="H126" t="str">
        <f ca="1">IF(ROW()&lt;DATA!$H$1+4,INDIRECT("SKUPINY_PODIELY!"&amp;SUBSTITUTE(ADDRESS(1,ROW()-2,4),"1","")&amp;"43"),IF(ROW()=DATA!$H$1+4,SUM(INDIRECT("H$3:H"&amp;DATA!$H$1+3)),""))</f>
        <v/>
      </c>
      <c r="I126" t="str">
        <f>IF(ROW()&lt;DATA!$H$1+5,SUM($C126:$F126),"")</f>
        <v/>
      </c>
      <c r="J126" t="str">
        <f>IF(ROW()&lt;DATA!$H$1+5,SUM($C126:$G126),"")</f>
        <v/>
      </c>
      <c r="K126" t="str">
        <f>IF(ROW()&lt;DATA!$H$1+5,SUM($C126:$H126),"")</f>
        <v/>
      </c>
    </row>
    <row r="127" spans="3:11" x14ac:dyDescent="0.25">
      <c r="C127" t="str">
        <f ca="1">IF(ROW()&lt;DATA!$H$1+4,INDIRECT("SKUPINY_PODIELY!"&amp;SUBSTITUTE(ADDRESS(1,ROW()-2,4),"1","")&amp;"3"),IF(ROW()=DATA!$H$1+4,SUM(INDIRECT("C$3:C"&amp;DATA!$H$1+3)),""))</f>
        <v/>
      </c>
      <c r="D127" t="str">
        <f ca="1">IF(ROW()&lt;DATA!$H$1+4,INDIRECT("SKUPINY_PODIELY!"&amp;SUBSTITUTE(ADDRESS(1,ROW()-2,4),"1","")&amp;"7"),IF(ROW()=DATA!$H$1+4,SUM(INDIRECT("D$3:D"&amp;DATA!$H$1+3)),""))</f>
        <v/>
      </c>
      <c r="E127" t="str">
        <f ca="1">IF(ROW()&lt;DATA!$H$1+4,INDIRECT("SKUPINY_PODIELY!"&amp;SUBSTITUTE(ADDRESS(1,ROW()-2,4),"1","")&amp;"16"),IF(ROW()=DATA!$H$1+4,SUM(INDIRECT("E$3:E"&amp;DATA!$H$1+3)),""))</f>
        <v/>
      </c>
      <c r="F127" t="str">
        <f ca="1">IF(ROW()&lt;DATA!$H$1+4,INDIRECT("SKUPINY_PODIELY!"&amp;SUBSTITUTE(ADDRESS(1,ROW()-2,4),"1","")&amp;"21"),IF(ROW()=DATA!$H$1+4,SUM(INDIRECT("F$3:F"&amp;DATA!$H$1+3)),""))</f>
        <v/>
      </c>
      <c r="G127" t="str">
        <f ca="1">IF(ROW()&lt;DATA!$H$1+4,INDIRECT("SKUPINY_PODIELY!"&amp;SUBSTITUTE(ADDRESS(1,ROW()-2,4),"1","")&amp;"24"),IF(ROW()=DATA!$H$1+4,SUM(INDIRECT("G$3:G"&amp;DATA!$H$1+3)),""))</f>
        <v/>
      </c>
      <c r="H127" t="str">
        <f ca="1">IF(ROW()&lt;DATA!$H$1+4,INDIRECT("SKUPINY_PODIELY!"&amp;SUBSTITUTE(ADDRESS(1,ROW()-2,4),"1","")&amp;"43"),IF(ROW()=DATA!$H$1+4,SUM(INDIRECT("H$3:H"&amp;DATA!$H$1+3)),""))</f>
        <v/>
      </c>
      <c r="I127" t="str">
        <f>IF(ROW()&lt;DATA!$H$1+5,SUM($C127:$F127),"")</f>
        <v/>
      </c>
      <c r="J127" t="str">
        <f>IF(ROW()&lt;DATA!$H$1+5,SUM($C127:$G127),"")</f>
        <v/>
      </c>
      <c r="K127" t="str">
        <f>IF(ROW()&lt;DATA!$H$1+5,SUM($C127:$H127),"")</f>
        <v/>
      </c>
    </row>
    <row r="128" spans="3:11" x14ac:dyDescent="0.25">
      <c r="C128" t="str">
        <f ca="1">IF(ROW()&lt;DATA!$H$1+4,INDIRECT("SKUPINY_PODIELY!"&amp;SUBSTITUTE(ADDRESS(1,ROW()-2,4),"1","")&amp;"3"),IF(ROW()=DATA!$H$1+4,SUM(INDIRECT("C$3:C"&amp;DATA!$H$1+3)),""))</f>
        <v/>
      </c>
      <c r="D128" t="str">
        <f ca="1">IF(ROW()&lt;DATA!$H$1+4,INDIRECT("SKUPINY_PODIELY!"&amp;SUBSTITUTE(ADDRESS(1,ROW()-2,4),"1","")&amp;"7"),IF(ROW()=DATA!$H$1+4,SUM(INDIRECT("D$3:D"&amp;DATA!$H$1+3)),""))</f>
        <v/>
      </c>
      <c r="E128" t="str">
        <f ca="1">IF(ROW()&lt;DATA!$H$1+4,INDIRECT("SKUPINY_PODIELY!"&amp;SUBSTITUTE(ADDRESS(1,ROW()-2,4),"1","")&amp;"16"),IF(ROW()=DATA!$H$1+4,SUM(INDIRECT("E$3:E"&amp;DATA!$H$1+3)),""))</f>
        <v/>
      </c>
      <c r="F128" t="str">
        <f ca="1">IF(ROW()&lt;DATA!$H$1+4,INDIRECT("SKUPINY_PODIELY!"&amp;SUBSTITUTE(ADDRESS(1,ROW()-2,4),"1","")&amp;"21"),IF(ROW()=DATA!$H$1+4,SUM(INDIRECT("F$3:F"&amp;DATA!$H$1+3)),""))</f>
        <v/>
      </c>
      <c r="G128" t="str">
        <f ca="1">IF(ROW()&lt;DATA!$H$1+4,INDIRECT("SKUPINY_PODIELY!"&amp;SUBSTITUTE(ADDRESS(1,ROW()-2,4),"1","")&amp;"24"),IF(ROW()=DATA!$H$1+4,SUM(INDIRECT("G$3:G"&amp;DATA!$H$1+3)),""))</f>
        <v/>
      </c>
      <c r="H128" t="str">
        <f ca="1">IF(ROW()&lt;DATA!$H$1+4,INDIRECT("SKUPINY_PODIELY!"&amp;SUBSTITUTE(ADDRESS(1,ROW()-2,4),"1","")&amp;"43"),IF(ROW()=DATA!$H$1+4,SUM(INDIRECT("H$3:H"&amp;DATA!$H$1+3)),""))</f>
        <v/>
      </c>
      <c r="I128" t="str">
        <f>IF(ROW()&lt;DATA!$H$1+5,SUM($C128:$F128),"")</f>
        <v/>
      </c>
      <c r="J128" t="str">
        <f>IF(ROW()&lt;DATA!$H$1+5,SUM($C128:$G128),"")</f>
        <v/>
      </c>
      <c r="K128" t="str">
        <f>IF(ROW()&lt;DATA!$H$1+5,SUM($C128:$H128),"")</f>
        <v/>
      </c>
    </row>
    <row r="129" spans="3:11" x14ac:dyDescent="0.25">
      <c r="C129" t="str">
        <f ca="1">IF(ROW()&lt;DATA!$H$1+4,INDIRECT("SKUPINY_PODIELY!"&amp;SUBSTITUTE(ADDRESS(1,ROW()-2,4),"1","")&amp;"3"),IF(ROW()=DATA!$H$1+4,SUM(INDIRECT("C$3:C"&amp;DATA!$H$1+3)),""))</f>
        <v/>
      </c>
      <c r="D129" t="str">
        <f ca="1">IF(ROW()&lt;DATA!$H$1+4,INDIRECT("SKUPINY_PODIELY!"&amp;SUBSTITUTE(ADDRESS(1,ROW()-2,4),"1","")&amp;"7"),IF(ROW()=DATA!$H$1+4,SUM(INDIRECT("D$3:D"&amp;DATA!$H$1+3)),""))</f>
        <v/>
      </c>
      <c r="E129" t="str">
        <f ca="1">IF(ROW()&lt;DATA!$H$1+4,INDIRECT("SKUPINY_PODIELY!"&amp;SUBSTITUTE(ADDRESS(1,ROW()-2,4),"1","")&amp;"16"),IF(ROW()=DATA!$H$1+4,SUM(INDIRECT("E$3:E"&amp;DATA!$H$1+3)),""))</f>
        <v/>
      </c>
      <c r="F129" t="str">
        <f ca="1">IF(ROW()&lt;DATA!$H$1+4,INDIRECT("SKUPINY_PODIELY!"&amp;SUBSTITUTE(ADDRESS(1,ROW()-2,4),"1","")&amp;"21"),IF(ROW()=DATA!$H$1+4,SUM(INDIRECT("F$3:F"&amp;DATA!$H$1+3)),""))</f>
        <v/>
      </c>
      <c r="G129" t="str">
        <f ca="1">IF(ROW()&lt;DATA!$H$1+4,INDIRECT("SKUPINY_PODIELY!"&amp;SUBSTITUTE(ADDRESS(1,ROW()-2,4),"1","")&amp;"24"),IF(ROW()=DATA!$H$1+4,SUM(INDIRECT("G$3:G"&amp;DATA!$H$1+3)),""))</f>
        <v/>
      </c>
      <c r="H129" t="str">
        <f ca="1">IF(ROW()&lt;DATA!$H$1+4,INDIRECT("SKUPINY_PODIELY!"&amp;SUBSTITUTE(ADDRESS(1,ROW()-2,4),"1","")&amp;"43"),IF(ROW()=DATA!$H$1+4,SUM(INDIRECT("H$3:H"&amp;DATA!$H$1+3)),""))</f>
        <v/>
      </c>
      <c r="I129" t="str">
        <f>IF(ROW()&lt;DATA!$H$1+5,SUM($C129:$F129),"")</f>
        <v/>
      </c>
      <c r="J129" t="str">
        <f>IF(ROW()&lt;DATA!$H$1+5,SUM($C129:$G129),"")</f>
        <v/>
      </c>
      <c r="K129" t="str">
        <f>IF(ROW()&lt;DATA!$H$1+5,SUM($C129:$H129),"")</f>
        <v/>
      </c>
    </row>
    <row r="130" spans="3:11" x14ac:dyDescent="0.25">
      <c r="C130" t="str">
        <f ca="1">IF(ROW()&lt;DATA!$H$1+4,INDIRECT("SKUPINY_PODIELY!"&amp;SUBSTITUTE(ADDRESS(1,ROW()-2,4),"1","")&amp;"3"),IF(ROW()=DATA!$H$1+4,SUM(INDIRECT("C$3:C"&amp;DATA!$H$1+3)),""))</f>
        <v/>
      </c>
      <c r="D130" t="str">
        <f ca="1">IF(ROW()&lt;DATA!$H$1+4,INDIRECT("SKUPINY_PODIELY!"&amp;SUBSTITUTE(ADDRESS(1,ROW()-2,4),"1","")&amp;"7"),IF(ROW()=DATA!$H$1+4,SUM(INDIRECT("D$3:D"&amp;DATA!$H$1+3)),""))</f>
        <v/>
      </c>
      <c r="E130" t="str">
        <f ca="1">IF(ROW()&lt;DATA!$H$1+4,INDIRECT("SKUPINY_PODIELY!"&amp;SUBSTITUTE(ADDRESS(1,ROW()-2,4),"1","")&amp;"16"),IF(ROW()=DATA!$H$1+4,SUM(INDIRECT("E$3:E"&amp;DATA!$H$1+3)),""))</f>
        <v/>
      </c>
      <c r="F130" t="str">
        <f ca="1">IF(ROW()&lt;DATA!$H$1+4,INDIRECT("SKUPINY_PODIELY!"&amp;SUBSTITUTE(ADDRESS(1,ROW()-2,4),"1","")&amp;"21"),IF(ROW()=DATA!$H$1+4,SUM(INDIRECT("F$3:F"&amp;DATA!$H$1+3)),""))</f>
        <v/>
      </c>
      <c r="G130" t="str">
        <f ca="1">IF(ROW()&lt;DATA!$H$1+4,INDIRECT("SKUPINY_PODIELY!"&amp;SUBSTITUTE(ADDRESS(1,ROW()-2,4),"1","")&amp;"24"),IF(ROW()=DATA!$H$1+4,SUM(INDIRECT("G$3:G"&amp;DATA!$H$1+3)),""))</f>
        <v/>
      </c>
      <c r="H130" t="str">
        <f ca="1">IF(ROW()&lt;DATA!$H$1+4,INDIRECT("SKUPINY_PODIELY!"&amp;SUBSTITUTE(ADDRESS(1,ROW()-2,4),"1","")&amp;"43"),IF(ROW()=DATA!$H$1+4,SUM(INDIRECT("H$3:H"&amp;DATA!$H$1+3)),""))</f>
        <v/>
      </c>
      <c r="I130" t="str">
        <f>IF(ROW()&lt;DATA!$H$1+5,SUM($C130:$F130),"")</f>
        <v/>
      </c>
      <c r="J130" t="str">
        <f>IF(ROW()&lt;DATA!$H$1+5,SUM($C130:$G130),"")</f>
        <v/>
      </c>
      <c r="K130" t="str">
        <f>IF(ROW()&lt;DATA!$H$1+5,SUM($C130:$H130),"")</f>
        <v/>
      </c>
    </row>
    <row r="131" spans="3:11" x14ac:dyDescent="0.25">
      <c r="C131" t="str">
        <f ca="1">IF(ROW()&lt;DATA!$H$1+4,INDIRECT("SKUPINY_PODIELY!"&amp;SUBSTITUTE(ADDRESS(1,ROW()-2,4),"1","")&amp;"3"),IF(ROW()=DATA!$H$1+4,SUM(INDIRECT("C$3:C"&amp;DATA!$H$1+3)),""))</f>
        <v/>
      </c>
      <c r="D131" t="str">
        <f ca="1">IF(ROW()&lt;DATA!$H$1+4,INDIRECT("SKUPINY_PODIELY!"&amp;SUBSTITUTE(ADDRESS(1,ROW()-2,4),"1","")&amp;"7"),IF(ROW()=DATA!$H$1+4,SUM(INDIRECT("D$3:D"&amp;DATA!$H$1+3)),""))</f>
        <v/>
      </c>
      <c r="E131" t="str">
        <f ca="1">IF(ROW()&lt;DATA!$H$1+4,INDIRECT("SKUPINY_PODIELY!"&amp;SUBSTITUTE(ADDRESS(1,ROW()-2,4),"1","")&amp;"16"),IF(ROW()=DATA!$H$1+4,SUM(INDIRECT("E$3:E"&amp;DATA!$H$1+3)),""))</f>
        <v/>
      </c>
      <c r="F131" t="str">
        <f ca="1">IF(ROW()&lt;DATA!$H$1+4,INDIRECT("SKUPINY_PODIELY!"&amp;SUBSTITUTE(ADDRESS(1,ROW()-2,4),"1","")&amp;"21"),IF(ROW()=DATA!$H$1+4,SUM(INDIRECT("F$3:F"&amp;DATA!$H$1+3)),""))</f>
        <v/>
      </c>
      <c r="G131" t="str">
        <f ca="1">IF(ROW()&lt;DATA!$H$1+4,INDIRECT("SKUPINY_PODIELY!"&amp;SUBSTITUTE(ADDRESS(1,ROW()-2,4),"1","")&amp;"24"),IF(ROW()=DATA!$H$1+4,SUM(INDIRECT("G$3:G"&amp;DATA!$H$1+3)),""))</f>
        <v/>
      </c>
      <c r="H131" t="str">
        <f ca="1">IF(ROW()&lt;DATA!$H$1+4,INDIRECT("SKUPINY_PODIELY!"&amp;SUBSTITUTE(ADDRESS(1,ROW()-2,4),"1","")&amp;"43"),IF(ROW()=DATA!$H$1+4,SUM(INDIRECT("H$3:H"&amp;DATA!$H$1+3)),""))</f>
        <v/>
      </c>
      <c r="I131" t="str">
        <f>IF(ROW()&lt;DATA!$H$1+5,SUM($C131:$F131),"")</f>
        <v/>
      </c>
      <c r="J131" t="str">
        <f>IF(ROW()&lt;DATA!$H$1+5,SUM($C131:$G131),"")</f>
        <v/>
      </c>
      <c r="K131" t="str">
        <f>IF(ROW()&lt;DATA!$H$1+5,SUM($C131:$H131),"")</f>
        <v/>
      </c>
    </row>
    <row r="132" spans="3:11" x14ac:dyDescent="0.25">
      <c r="C132" t="str">
        <f ca="1">IF(ROW()&lt;DATA!$H$1+4,INDIRECT("SKUPINY_PODIELY!"&amp;SUBSTITUTE(ADDRESS(1,ROW()-2,4),"1","")&amp;"3"),IF(ROW()=DATA!$H$1+4,SUM(INDIRECT("C$3:C"&amp;DATA!$H$1+3)),""))</f>
        <v/>
      </c>
      <c r="D132" t="str">
        <f ca="1">IF(ROW()&lt;DATA!$H$1+4,INDIRECT("SKUPINY_PODIELY!"&amp;SUBSTITUTE(ADDRESS(1,ROW()-2,4),"1","")&amp;"7"),IF(ROW()=DATA!$H$1+4,SUM(INDIRECT("D$3:D"&amp;DATA!$H$1+3)),""))</f>
        <v/>
      </c>
      <c r="E132" t="str">
        <f ca="1">IF(ROW()&lt;DATA!$H$1+4,INDIRECT("SKUPINY_PODIELY!"&amp;SUBSTITUTE(ADDRESS(1,ROW()-2,4),"1","")&amp;"16"),IF(ROW()=DATA!$H$1+4,SUM(INDIRECT("E$3:E"&amp;DATA!$H$1+3)),""))</f>
        <v/>
      </c>
      <c r="F132" t="str">
        <f ca="1">IF(ROW()&lt;DATA!$H$1+4,INDIRECT("SKUPINY_PODIELY!"&amp;SUBSTITUTE(ADDRESS(1,ROW()-2,4),"1","")&amp;"21"),IF(ROW()=DATA!$H$1+4,SUM(INDIRECT("F$3:F"&amp;DATA!$H$1+3)),""))</f>
        <v/>
      </c>
      <c r="G132" t="str">
        <f ca="1">IF(ROW()&lt;DATA!$H$1+4,INDIRECT("SKUPINY_PODIELY!"&amp;SUBSTITUTE(ADDRESS(1,ROW()-2,4),"1","")&amp;"24"),IF(ROW()=DATA!$H$1+4,SUM(INDIRECT("G$3:G"&amp;DATA!$H$1+3)),""))</f>
        <v/>
      </c>
      <c r="H132" t="str">
        <f ca="1">IF(ROW()&lt;DATA!$H$1+4,INDIRECT("SKUPINY_PODIELY!"&amp;SUBSTITUTE(ADDRESS(1,ROW()-2,4),"1","")&amp;"43"),IF(ROW()=DATA!$H$1+4,SUM(INDIRECT("H$3:H"&amp;DATA!$H$1+3)),""))</f>
        <v/>
      </c>
      <c r="I132" t="str">
        <f>IF(ROW()&lt;DATA!$H$1+5,SUM($C132:$F132),"")</f>
        <v/>
      </c>
      <c r="J132" t="str">
        <f>IF(ROW()&lt;DATA!$H$1+5,SUM($C132:$G132),"")</f>
        <v/>
      </c>
      <c r="K132" t="str">
        <f>IF(ROW()&lt;DATA!$H$1+5,SUM($C132:$H132),"")</f>
        <v/>
      </c>
    </row>
    <row r="133" spans="3:11" x14ac:dyDescent="0.25">
      <c r="C133" t="str">
        <f ca="1">IF(ROW()&lt;DATA!$H$1+4,INDIRECT("SKUPINY_PODIELY!"&amp;SUBSTITUTE(ADDRESS(1,ROW()-2,4),"1","")&amp;"3"),IF(ROW()=DATA!$H$1+4,SUM(INDIRECT("C$3:C"&amp;DATA!$H$1+3)),""))</f>
        <v/>
      </c>
      <c r="D133" t="str">
        <f ca="1">IF(ROW()&lt;DATA!$H$1+4,INDIRECT("SKUPINY_PODIELY!"&amp;SUBSTITUTE(ADDRESS(1,ROW()-2,4),"1","")&amp;"7"),IF(ROW()=DATA!$H$1+4,SUM(INDIRECT("D$3:D"&amp;DATA!$H$1+3)),""))</f>
        <v/>
      </c>
      <c r="E133" t="str">
        <f ca="1">IF(ROW()&lt;DATA!$H$1+4,INDIRECT("SKUPINY_PODIELY!"&amp;SUBSTITUTE(ADDRESS(1,ROW()-2,4),"1","")&amp;"16"),IF(ROW()=DATA!$H$1+4,SUM(INDIRECT("E$3:E"&amp;DATA!$H$1+3)),""))</f>
        <v/>
      </c>
      <c r="F133" t="str">
        <f ca="1">IF(ROW()&lt;DATA!$H$1+4,INDIRECT("SKUPINY_PODIELY!"&amp;SUBSTITUTE(ADDRESS(1,ROW()-2,4),"1","")&amp;"21"),IF(ROW()=DATA!$H$1+4,SUM(INDIRECT("F$3:F"&amp;DATA!$H$1+3)),""))</f>
        <v/>
      </c>
      <c r="G133" t="str">
        <f ca="1">IF(ROW()&lt;DATA!$H$1+4,INDIRECT("SKUPINY_PODIELY!"&amp;SUBSTITUTE(ADDRESS(1,ROW()-2,4),"1","")&amp;"24"),IF(ROW()=DATA!$H$1+4,SUM(INDIRECT("G$3:G"&amp;DATA!$H$1+3)),""))</f>
        <v/>
      </c>
      <c r="H133" t="str">
        <f ca="1">IF(ROW()&lt;DATA!$H$1+4,INDIRECT("SKUPINY_PODIELY!"&amp;SUBSTITUTE(ADDRESS(1,ROW()-2,4),"1","")&amp;"43"),IF(ROW()=DATA!$H$1+4,SUM(INDIRECT("H$3:H"&amp;DATA!$H$1+3)),""))</f>
        <v/>
      </c>
      <c r="I133" t="str">
        <f>IF(ROW()&lt;DATA!$H$1+5,SUM($C133:$F133),"")</f>
        <v/>
      </c>
      <c r="J133" t="str">
        <f>IF(ROW()&lt;DATA!$H$1+5,SUM($C133:$G133),"")</f>
        <v/>
      </c>
      <c r="K133" t="str">
        <f>IF(ROW()&lt;DATA!$H$1+5,SUM($C133:$H133),"")</f>
        <v/>
      </c>
    </row>
    <row r="134" spans="3:11" x14ac:dyDescent="0.25">
      <c r="C134" t="str">
        <f ca="1">IF(ROW()&lt;DATA!$H$1+4,INDIRECT("SKUPINY_PODIELY!"&amp;SUBSTITUTE(ADDRESS(1,ROW()-2,4),"1","")&amp;"3"),IF(ROW()=DATA!$H$1+4,SUM(INDIRECT("C$3:C"&amp;DATA!$H$1+3)),""))</f>
        <v/>
      </c>
      <c r="D134" t="str">
        <f ca="1">IF(ROW()&lt;DATA!$H$1+4,INDIRECT("SKUPINY_PODIELY!"&amp;SUBSTITUTE(ADDRESS(1,ROW()-2,4),"1","")&amp;"7"),IF(ROW()=DATA!$H$1+4,SUM(INDIRECT("D$3:D"&amp;DATA!$H$1+3)),""))</f>
        <v/>
      </c>
      <c r="E134" t="str">
        <f ca="1">IF(ROW()&lt;DATA!$H$1+4,INDIRECT("SKUPINY_PODIELY!"&amp;SUBSTITUTE(ADDRESS(1,ROW()-2,4),"1","")&amp;"16"),IF(ROW()=DATA!$H$1+4,SUM(INDIRECT("E$3:E"&amp;DATA!$H$1+3)),""))</f>
        <v/>
      </c>
      <c r="F134" t="str">
        <f ca="1">IF(ROW()&lt;DATA!$H$1+4,INDIRECT("SKUPINY_PODIELY!"&amp;SUBSTITUTE(ADDRESS(1,ROW()-2,4),"1","")&amp;"21"),IF(ROW()=DATA!$H$1+4,SUM(INDIRECT("F$3:F"&amp;DATA!$H$1+3)),""))</f>
        <v/>
      </c>
      <c r="G134" t="str">
        <f ca="1">IF(ROW()&lt;DATA!$H$1+4,INDIRECT("SKUPINY_PODIELY!"&amp;SUBSTITUTE(ADDRESS(1,ROW()-2,4),"1","")&amp;"24"),IF(ROW()=DATA!$H$1+4,SUM(INDIRECT("G$3:G"&amp;DATA!$H$1+3)),""))</f>
        <v/>
      </c>
      <c r="H134" t="str">
        <f ca="1">IF(ROW()&lt;DATA!$H$1+4,INDIRECT("SKUPINY_PODIELY!"&amp;SUBSTITUTE(ADDRESS(1,ROW()-2,4),"1","")&amp;"43"),IF(ROW()=DATA!$H$1+4,SUM(INDIRECT("H$3:H"&amp;DATA!$H$1+3)),""))</f>
        <v/>
      </c>
      <c r="I134" t="str">
        <f>IF(ROW()&lt;DATA!$H$1+5,SUM($C134:$F134),"")</f>
        <v/>
      </c>
      <c r="J134" t="str">
        <f>IF(ROW()&lt;DATA!$H$1+5,SUM($C134:$G134),"")</f>
        <v/>
      </c>
      <c r="K134" t="str">
        <f>IF(ROW()&lt;DATA!$H$1+5,SUM($C134:$H134),"")</f>
        <v/>
      </c>
    </row>
    <row r="135" spans="3:11" x14ac:dyDescent="0.25">
      <c r="C135" t="str">
        <f ca="1">IF(ROW()&lt;DATA!$H$1+4,INDIRECT("SKUPINY_PODIELY!"&amp;SUBSTITUTE(ADDRESS(1,ROW()-2,4),"1","")&amp;"3"),IF(ROW()=DATA!$H$1+4,SUM(INDIRECT("C$3:C"&amp;DATA!$H$1+3)),""))</f>
        <v/>
      </c>
      <c r="D135" t="str">
        <f ca="1">IF(ROW()&lt;DATA!$H$1+4,INDIRECT("SKUPINY_PODIELY!"&amp;SUBSTITUTE(ADDRESS(1,ROW()-2,4),"1","")&amp;"7"),IF(ROW()=DATA!$H$1+4,SUM(INDIRECT("D$3:D"&amp;DATA!$H$1+3)),""))</f>
        <v/>
      </c>
      <c r="E135" t="str">
        <f ca="1">IF(ROW()&lt;DATA!$H$1+4,INDIRECT("SKUPINY_PODIELY!"&amp;SUBSTITUTE(ADDRESS(1,ROW()-2,4),"1","")&amp;"16"),IF(ROW()=DATA!$H$1+4,SUM(INDIRECT("E$3:E"&amp;DATA!$H$1+3)),""))</f>
        <v/>
      </c>
      <c r="F135" t="str">
        <f ca="1">IF(ROW()&lt;DATA!$H$1+4,INDIRECT("SKUPINY_PODIELY!"&amp;SUBSTITUTE(ADDRESS(1,ROW()-2,4),"1","")&amp;"21"),IF(ROW()=DATA!$H$1+4,SUM(INDIRECT("F$3:F"&amp;DATA!$H$1+3)),""))</f>
        <v/>
      </c>
      <c r="G135" t="str">
        <f ca="1">IF(ROW()&lt;DATA!$H$1+4,INDIRECT("SKUPINY_PODIELY!"&amp;SUBSTITUTE(ADDRESS(1,ROW()-2,4),"1","")&amp;"24"),IF(ROW()=DATA!$H$1+4,SUM(INDIRECT("G$3:G"&amp;DATA!$H$1+3)),""))</f>
        <v/>
      </c>
      <c r="H135" t="str">
        <f ca="1">IF(ROW()&lt;DATA!$H$1+4,INDIRECT("SKUPINY_PODIELY!"&amp;SUBSTITUTE(ADDRESS(1,ROW()-2,4),"1","")&amp;"43"),IF(ROW()=DATA!$H$1+4,SUM(INDIRECT("H$3:H"&amp;DATA!$H$1+3)),""))</f>
        <v/>
      </c>
      <c r="I135" t="str">
        <f>IF(ROW()&lt;DATA!$H$1+5,SUM($C135:$F135),"")</f>
        <v/>
      </c>
      <c r="J135" t="str">
        <f>IF(ROW()&lt;DATA!$H$1+5,SUM($C135:$G135),"")</f>
        <v/>
      </c>
      <c r="K135" t="str">
        <f>IF(ROW()&lt;DATA!$H$1+5,SUM($C135:$H135),"")</f>
        <v/>
      </c>
    </row>
    <row r="136" spans="3:11" x14ac:dyDescent="0.25">
      <c r="C136" t="str">
        <f ca="1">IF(ROW()&lt;DATA!$H$1+4,INDIRECT("SKUPINY_PODIELY!"&amp;SUBSTITUTE(ADDRESS(1,ROW()-2,4),"1","")&amp;"3"),IF(ROW()=DATA!$H$1+4,SUM(INDIRECT("C$3:C"&amp;DATA!$H$1+3)),""))</f>
        <v/>
      </c>
      <c r="D136" t="str">
        <f ca="1">IF(ROW()&lt;DATA!$H$1+4,INDIRECT("SKUPINY_PODIELY!"&amp;SUBSTITUTE(ADDRESS(1,ROW()-2,4),"1","")&amp;"7"),IF(ROW()=DATA!$H$1+4,SUM(INDIRECT("D$3:D"&amp;DATA!$H$1+3)),""))</f>
        <v/>
      </c>
      <c r="E136" t="str">
        <f ca="1">IF(ROW()&lt;DATA!$H$1+4,INDIRECT("SKUPINY_PODIELY!"&amp;SUBSTITUTE(ADDRESS(1,ROW()-2,4),"1","")&amp;"16"),IF(ROW()=DATA!$H$1+4,SUM(INDIRECT("E$3:E"&amp;DATA!$H$1+3)),""))</f>
        <v/>
      </c>
      <c r="F136" t="str">
        <f ca="1">IF(ROW()&lt;DATA!$H$1+4,INDIRECT("SKUPINY_PODIELY!"&amp;SUBSTITUTE(ADDRESS(1,ROW()-2,4),"1","")&amp;"21"),IF(ROW()=DATA!$H$1+4,SUM(INDIRECT("F$3:F"&amp;DATA!$H$1+3)),""))</f>
        <v/>
      </c>
      <c r="G136" t="str">
        <f ca="1">IF(ROW()&lt;DATA!$H$1+4,INDIRECT("SKUPINY_PODIELY!"&amp;SUBSTITUTE(ADDRESS(1,ROW()-2,4),"1","")&amp;"24"),IF(ROW()=DATA!$H$1+4,SUM(INDIRECT("G$3:G"&amp;DATA!$H$1+3)),""))</f>
        <v/>
      </c>
      <c r="H136" t="str">
        <f ca="1">IF(ROW()&lt;DATA!$H$1+4,INDIRECT("SKUPINY_PODIELY!"&amp;SUBSTITUTE(ADDRESS(1,ROW()-2,4),"1","")&amp;"43"),IF(ROW()=DATA!$H$1+4,SUM(INDIRECT("H$3:H"&amp;DATA!$H$1+3)),""))</f>
        <v/>
      </c>
      <c r="I136" t="str">
        <f>IF(ROW()&lt;DATA!$H$1+5,SUM($C136:$F136),"")</f>
        <v/>
      </c>
      <c r="J136" t="str">
        <f>IF(ROW()&lt;DATA!$H$1+5,SUM($C136:$G136),"")</f>
        <v/>
      </c>
      <c r="K136" t="str">
        <f>IF(ROW()&lt;DATA!$H$1+5,SUM($C136:$H136),"")</f>
        <v/>
      </c>
    </row>
    <row r="137" spans="3:11" x14ac:dyDescent="0.25">
      <c r="C137" t="str">
        <f ca="1">IF(ROW()&lt;DATA!$H$1+4,INDIRECT("SKUPINY_PODIELY!"&amp;SUBSTITUTE(ADDRESS(1,ROW()-2,4),"1","")&amp;"3"),IF(ROW()=DATA!$H$1+4,SUM(INDIRECT("C$3:C"&amp;DATA!$H$1+3)),""))</f>
        <v/>
      </c>
      <c r="D137" t="str">
        <f ca="1">IF(ROW()&lt;DATA!$H$1+4,INDIRECT("SKUPINY_PODIELY!"&amp;SUBSTITUTE(ADDRESS(1,ROW()-2,4),"1","")&amp;"7"),IF(ROW()=DATA!$H$1+4,SUM(INDIRECT("D$3:D"&amp;DATA!$H$1+3)),""))</f>
        <v/>
      </c>
      <c r="E137" t="str">
        <f ca="1">IF(ROW()&lt;DATA!$H$1+4,INDIRECT("SKUPINY_PODIELY!"&amp;SUBSTITUTE(ADDRESS(1,ROW()-2,4),"1","")&amp;"16"),IF(ROW()=DATA!$H$1+4,SUM(INDIRECT("E$3:E"&amp;DATA!$H$1+3)),""))</f>
        <v/>
      </c>
      <c r="F137" t="str">
        <f ca="1">IF(ROW()&lt;DATA!$H$1+4,INDIRECT("SKUPINY_PODIELY!"&amp;SUBSTITUTE(ADDRESS(1,ROW()-2,4),"1","")&amp;"21"),IF(ROW()=DATA!$H$1+4,SUM(INDIRECT("F$3:F"&amp;DATA!$H$1+3)),""))</f>
        <v/>
      </c>
      <c r="G137" t="str">
        <f ca="1">IF(ROW()&lt;DATA!$H$1+4,INDIRECT("SKUPINY_PODIELY!"&amp;SUBSTITUTE(ADDRESS(1,ROW()-2,4),"1","")&amp;"24"),IF(ROW()=DATA!$H$1+4,SUM(INDIRECT("G$3:G"&amp;DATA!$H$1+3)),""))</f>
        <v/>
      </c>
      <c r="H137" t="str">
        <f ca="1">IF(ROW()&lt;DATA!$H$1+4,INDIRECT("SKUPINY_PODIELY!"&amp;SUBSTITUTE(ADDRESS(1,ROW()-2,4),"1","")&amp;"43"),IF(ROW()=DATA!$H$1+4,SUM(INDIRECT("H$3:H"&amp;DATA!$H$1+3)),""))</f>
        <v/>
      </c>
      <c r="I137" t="str">
        <f>IF(ROW()&lt;DATA!$H$1+5,SUM($C137:$F137),"")</f>
        <v/>
      </c>
      <c r="J137" t="str">
        <f>IF(ROW()&lt;DATA!$H$1+5,SUM($C137:$G137),"")</f>
        <v/>
      </c>
      <c r="K137" t="str">
        <f>IF(ROW()&lt;DATA!$H$1+5,SUM($C137:$H137),"")</f>
        <v/>
      </c>
    </row>
    <row r="138" spans="3:11" x14ac:dyDescent="0.25">
      <c r="C138" t="str">
        <f ca="1">IF(ROW()&lt;DATA!$H$1+4,INDIRECT("SKUPINY_PODIELY!"&amp;SUBSTITUTE(ADDRESS(1,ROW()-2,4),"1","")&amp;"3"),IF(ROW()=DATA!$H$1+4,SUM(INDIRECT("C$3:C"&amp;DATA!$H$1+3)),""))</f>
        <v/>
      </c>
      <c r="D138" t="str">
        <f ca="1">IF(ROW()&lt;DATA!$H$1+4,INDIRECT("SKUPINY_PODIELY!"&amp;SUBSTITUTE(ADDRESS(1,ROW()-2,4),"1","")&amp;"7"),IF(ROW()=DATA!$H$1+4,SUM(INDIRECT("D$3:D"&amp;DATA!$H$1+3)),""))</f>
        <v/>
      </c>
      <c r="E138" t="str">
        <f ca="1">IF(ROW()&lt;DATA!$H$1+4,INDIRECT("SKUPINY_PODIELY!"&amp;SUBSTITUTE(ADDRESS(1,ROW()-2,4),"1","")&amp;"16"),IF(ROW()=DATA!$H$1+4,SUM(INDIRECT("E$3:E"&amp;DATA!$H$1+3)),""))</f>
        <v/>
      </c>
      <c r="F138" t="str">
        <f ca="1">IF(ROW()&lt;DATA!$H$1+4,INDIRECT("SKUPINY_PODIELY!"&amp;SUBSTITUTE(ADDRESS(1,ROW()-2,4),"1","")&amp;"21"),IF(ROW()=DATA!$H$1+4,SUM(INDIRECT("F$3:F"&amp;DATA!$H$1+3)),""))</f>
        <v/>
      </c>
      <c r="G138" t="str">
        <f ca="1">IF(ROW()&lt;DATA!$H$1+4,INDIRECT("SKUPINY_PODIELY!"&amp;SUBSTITUTE(ADDRESS(1,ROW()-2,4),"1","")&amp;"24"),IF(ROW()=DATA!$H$1+4,SUM(INDIRECT("G$3:G"&amp;DATA!$H$1+3)),""))</f>
        <v/>
      </c>
      <c r="H138" t="str">
        <f ca="1">IF(ROW()&lt;DATA!$H$1+4,INDIRECT("SKUPINY_PODIELY!"&amp;SUBSTITUTE(ADDRESS(1,ROW()-2,4),"1","")&amp;"43"),IF(ROW()=DATA!$H$1+4,SUM(INDIRECT("H$3:H"&amp;DATA!$H$1+3)),""))</f>
        <v/>
      </c>
      <c r="I138" t="str">
        <f>IF(ROW()&lt;DATA!$H$1+5,SUM($C138:$F138),"")</f>
        <v/>
      </c>
      <c r="J138" t="str">
        <f>IF(ROW()&lt;DATA!$H$1+5,SUM($C138:$G138),"")</f>
        <v/>
      </c>
      <c r="K138" t="str">
        <f>IF(ROW()&lt;DATA!$H$1+5,SUM($C138:$H138),"")</f>
        <v/>
      </c>
    </row>
    <row r="139" spans="3:11" x14ac:dyDescent="0.25">
      <c r="C139" t="str">
        <f ca="1">IF(ROW()&lt;DATA!$H$1+4,INDIRECT("SKUPINY_PODIELY!"&amp;SUBSTITUTE(ADDRESS(1,ROW()-2,4),"1","")&amp;"3"),IF(ROW()=DATA!$H$1+4,SUM(INDIRECT("C$3:C"&amp;DATA!$H$1+3)),""))</f>
        <v/>
      </c>
      <c r="D139" t="str">
        <f ca="1">IF(ROW()&lt;DATA!$H$1+4,INDIRECT("SKUPINY_PODIELY!"&amp;SUBSTITUTE(ADDRESS(1,ROW()-2,4),"1","")&amp;"7"),IF(ROW()=DATA!$H$1+4,SUM(INDIRECT("D$3:D"&amp;DATA!$H$1+3)),""))</f>
        <v/>
      </c>
      <c r="E139" t="str">
        <f ca="1">IF(ROW()&lt;DATA!$H$1+4,INDIRECT("SKUPINY_PODIELY!"&amp;SUBSTITUTE(ADDRESS(1,ROW()-2,4),"1","")&amp;"16"),IF(ROW()=DATA!$H$1+4,SUM(INDIRECT("E$3:E"&amp;DATA!$H$1+3)),""))</f>
        <v/>
      </c>
      <c r="F139" t="str">
        <f ca="1">IF(ROW()&lt;DATA!$H$1+4,INDIRECT("SKUPINY_PODIELY!"&amp;SUBSTITUTE(ADDRESS(1,ROW()-2,4),"1","")&amp;"21"),IF(ROW()=DATA!$H$1+4,SUM(INDIRECT("F$3:F"&amp;DATA!$H$1+3)),""))</f>
        <v/>
      </c>
      <c r="G139" t="str">
        <f ca="1">IF(ROW()&lt;DATA!$H$1+4,INDIRECT("SKUPINY_PODIELY!"&amp;SUBSTITUTE(ADDRESS(1,ROW()-2,4),"1","")&amp;"24"),IF(ROW()=DATA!$H$1+4,SUM(INDIRECT("G$3:G"&amp;DATA!$H$1+3)),""))</f>
        <v/>
      </c>
      <c r="H139" t="str">
        <f ca="1">IF(ROW()&lt;DATA!$H$1+4,INDIRECT("SKUPINY_PODIELY!"&amp;SUBSTITUTE(ADDRESS(1,ROW()-2,4),"1","")&amp;"43"),IF(ROW()=DATA!$H$1+4,SUM(INDIRECT("H$3:H"&amp;DATA!$H$1+3)),""))</f>
        <v/>
      </c>
      <c r="I139" t="str">
        <f>IF(ROW()&lt;DATA!$H$1+5,SUM($C139:$F139),"")</f>
        <v/>
      </c>
      <c r="J139" t="str">
        <f>IF(ROW()&lt;DATA!$H$1+5,SUM($C139:$G139),"")</f>
        <v/>
      </c>
      <c r="K139" t="str">
        <f>IF(ROW()&lt;DATA!$H$1+5,SUM($C139:$H139),"")</f>
        <v/>
      </c>
    </row>
    <row r="140" spans="3:11" x14ac:dyDescent="0.25">
      <c r="C140" t="str">
        <f ca="1">IF(ROW()&lt;DATA!$H$1+4,INDIRECT("SKUPINY_PODIELY!"&amp;SUBSTITUTE(ADDRESS(1,ROW()-2,4),"1","")&amp;"3"),IF(ROW()=DATA!$H$1+4,SUM(INDIRECT("C$3:C"&amp;DATA!$H$1+3)),""))</f>
        <v/>
      </c>
      <c r="D140" t="str">
        <f ca="1">IF(ROW()&lt;DATA!$H$1+4,INDIRECT("SKUPINY_PODIELY!"&amp;SUBSTITUTE(ADDRESS(1,ROW()-2,4),"1","")&amp;"7"),IF(ROW()=DATA!$H$1+4,SUM(INDIRECT("D$3:D"&amp;DATA!$H$1+3)),""))</f>
        <v/>
      </c>
      <c r="E140" t="str">
        <f ca="1">IF(ROW()&lt;DATA!$H$1+4,INDIRECT("SKUPINY_PODIELY!"&amp;SUBSTITUTE(ADDRESS(1,ROW()-2,4),"1","")&amp;"16"),IF(ROW()=DATA!$H$1+4,SUM(INDIRECT("E$3:E"&amp;DATA!$H$1+3)),""))</f>
        <v/>
      </c>
      <c r="F140" t="str">
        <f ca="1">IF(ROW()&lt;DATA!$H$1+4,INDIRECT("SKUPINY_PODIELY!"&amp;SUBSTITUTE(ADDRESS(1,ROW()-2,4),"1","")&amp;"21"),IF(ROW()=DATA!$H$1+4,SUM(INDIRECT("F$3:F"&amp;DATA!$H$1+3)),""))</f>
        <v/>
      </c>
      <c r="G140" t="str">
        <f ca="1">IF(ROW()&lt;DATA!$H$1+4,INDIRECT("SKUPINY_PODIELY!"&amp;SUBSTITUTE(ADDRESS(1,ROW()-2,4),"1","")&amp;"24"),IF(ROW()=DATA!$H$1+4,SUM(INDIRECT("G$3:G"&amp;DATA!$H$1+3)),""))</f>
        <v/>
      </c>
      <c r="H140" t="str">
        <f ca="1">IF(ROW()&lt;DATA!$H$1+4,INDIRECT("SKUPINY_PODIELY!"&amp;SUBSTITUTE(ADDRESS(1,ROW()-2,4),"1","")&amp;"43"),IF(ROW()=DATA!$H$1+4,SUM(INDIRECT("H$3:H"&amp;DATA!$H$1+3)),""))</f>
        <v/>
      </c>
      <c r="I140" t="str">
        <f>IF(ROW()&lt;DATA!$H$1+5,SUM($C140:$F140),"")</f>
        <v/>
      </c>
      <c r="J140" t="str">
        <f>IF(ROW()&lt;DATA!$H$1+5,SUM($C140:$G140),"")</f>
        <v/>
      </c>
      <c r="K140" t="str">
        <f>IF(ROW()&lt;DATA!$H$1+5,SUM($C140:$H140),"")</f>
        <v/>
      </c>
    </row>
    <row r="141" spans="3:11" x14ac:dyDescent="0.25">
      <c r="C141" t="str">
        <f ca="1">IF(ROW()&lt;DATA!$H$1+4,INDIRECT("SKUPINY_PODIELY!"&amp;SUBSTITUTE(ADDRESS(1,ROW()-2,4),"1","")&amp;"3"),IF(ROW()=DATA!$H$1+4,SUM(INDIRECT("C$3:C"&amp;DATA!$H$1+3)),""))</f>
        <v/>
      </c>
      <c r="D141" t="str">
        <f ca="1">IF(ROW()&lt;DATA!$H$1+4,INDIRECT("SKUPINY_PODIELY!"&amp;SUBSTITUTE(ADDRESS(1,ROW()-2,4),"1","")&amp;"7"),IF(ROW()=DATA!$H$1+4,SUM(INDIRECT("D$3:D"&amp;DATA!$H$1+3)),""))</f>
        <v/>
      </c>
      <c r="E141" t="str">
        <f ca="1">IF(ROW()&lt;DATA!$H$1+4,INDIRECT("SKUPINY_PODIELY!"&amp;SUBSTITUTE(ADDRESS(1,ROW()-2,4),"1","")&amp;"16"),IF(ROW()=DATA!$H$1+4,SUM(INDIRECT("E$3:E"&amp;DATA!$H$1+3)),""))</f>
        <v/>
      </c>
      <c r="F141" t="str">
        <f ca="1">IF(ROW()&lt;DATA!$H$1+4,INDIRECT("SKUPINY_PODIELY!"&amp;SUBSTITUTE(ADDRESS(1,ROW()-2,4),"1","")&amp;"21"),IF(ROW()=DATA!$H$1+4,SUM(INDIRECT("F$3:F"&amp;DATA!$H$1+3)),""))</f>
        <v/>
      </c>
      <c r="G141" t="str">
        <f ca="1">IF(ROW()&lt;DATA!$H$1+4,INDIRECT("SKUPINY_PODIELY!"&amp;SUBSTITUTE(ADDRESS(1,ROW()-2,4),"1","")&amp;"24"),IF(ROW()=DATA!$H$1+4,SUM(INDIRECT("G$3:G"&amp;DATA!$H$1+3)),""))</f>
        <v/>
      </c>
      <c r="H141" t="str">
        <f ca="1">IF(ROW()&lt;DATA!$H$1+4,INDIRECT("SKUPINY_PODIELY!"&amp;SUBSTITUTE(ADDRESS(1,ROW()-2,4),"1","")&amp;"43"),IF(ROW()=DATA!$H$1+4,SUM(INDIRECT("H$3:H"&amp;DATA!$H$1+3)),""))</f>
        <v/>
      </c>
      <c r="I141" t="str">
        <f>IF(ROW()&lt;DATA!$H$1+5,SUM($C141:$F141),"")</f>
        <v/>
      </c>
      <c r="J141" t="str">
        <f>IF(ROW()&lt;DATA!$H$1+5,SUM($C141:$G141),"")</f>
        <v/>
      </c>
      <c r="K141" t="str">
        <f>IF(ROW()&lt;DATA!$H$1+5,SUM($C141:$H141),"")</f>
        <v/>
      </c>
    </row>
    <row r="142" spans="3:11" x14ac:dyDescent="0.25">
      <c r="C142" t="str">
        <f ca="1">IF(ROW()&lt;DATA!$H$1+4,INDIRECT("SKUPINY_PODIELY!"&amp;SUBSTITUTE(ADDRESS(1,ROW()-2,4),"1","")&amp;"3"),IF(ROW()=DATA!$H$1+4,SUM(INDIRECT("C$3:C"&amp;DATA!$H$1+3)),""))</f>
        <v/>
      </c>
      <c r="D142" t="str">
        <f ca="1">IF(ROW()&lt;DATA!$H$1+4,INDIRECT("SKUPINY_PODIELY!"&amp;SUBSTITUTE(ADDRESS(1,ROW()-2,4),"1","")&amp;"7"),IF(ROW()=DATA!$H$1+4,SUM(INDIRECT("D$3:D"&amp;DATA!$H$1+3)),""))</f>
        <v/>
      </c>
      <c r="E142" t="str">
        <f ca="1">IF(ROW()&lt;DATA!$H$1+4,INDIRECT("SKUPINY_PODIELY!"&amp;SUBSTITUTE(ADDRESS(1,ROW()-2,4),"1","")&amp;"16"),IF(ROW()=DATA!$H$1+4,SUM(INDIRECT("E$3:E"&amp;DATA!$H$1+3)),""))</f>
        <v/>
      </c>
      <c r="F142" t="str">
        <f ca="1">IF(ROW()&lt;DATA!$H$1+4,INDIRECT("SKUPINY_PODIELY!"&amp;SUBSTITUTE(ADDRESS(1,ROW()-2,4),"1","")&amp;"21"),IF(ROW()=DATA!$H$1+4,SUM(INDIRECT("F$3:F"&amp;DATA!$H$1+3)),""))</f>
        <v/>
      </c>
      <c r="G142" t="str">
        <f ca="1">IF(ROW()&lt;DATA!$H$1+4,INDIRECT("SKUPINY_PODIELY!"&amp;SUBSTITUTE(ADDRESS(1,ROW()-2,4),"1","")&amp;"24"),IF(ROW()=DATA!$H$1+4,SUM(INDIRECT("G$3:G"&amp;DATA!$H$1+3)),""))</f>
        <v/>
      </c>
      <c r="H142" t="str">
        <f ca="1">IF(ROW()&lt;DATA!$H$1+4,INDIRECT("SKUPINY_PODIELY!"&amp;SUBSTITUTE(ADDRESS(1,ROW()-2,4),"1","")&amp;"43"),IF(ROW()=DATA!$H$1+4,SUM(INDIRECT("H$3:H"&amp;DATA!$H$1+3)),""))</f>
        <v/>
      </c>
      <c r="I142" t="str">
        <f>IF(ROW()&lt;DATA!$H$1+5,SUM($C142:$F142),"")</f>
        <v/>
      </c>
      <c r="J142" t="str">
        <f>IF(ROW()&lt;DATA!$H$1+5,SUM($C142:$G142),"")</f>
        <v/>
      </c>
      <c r="K142" t="str">
        <f>IF(ROW()&lt;DATA!$H$1+5,SUM($C142:$H142),"")</f>
        <v/>
      </c>
    </row>
    <row r="143" spans="3:11" x14ac:dyDescent="0.25">
      <c r="C143" t="str">
        <f ca="1">IF(ROW()&lt;DATA!$H$1+4,INDIRECT("SKUPINY_PODIELY!"&amp;SUBSTITUTE(ADDRESS(1,ROW()-2,4),"1","")&amp;"3"),IF(ROW()=DATA!$H$1+4,SUM(INDIRECT("C$3:C"&amp;DATA!$H$1+3)),""))</f>
        <v/>
      </c>
      <c r="D143" t="str">
        <f ca="1">IF(ROW()&lt;DATA!$H$1+4,INDIRECT("SKUPINY_PODIELY!"&amp;SUBSTITUTE(ADDRESS(1,ROW()-2,4),"1","")&amp;"7"),IF(ROW()=DATA!$H$1+4,SUM(INDIRECT("D$3:D"&amp;DATA!$H$1+3)),""))</f>
        <v/>
      </c>
      <c r="E143" t="str">
        <f ca="1">IF(ROW()&lt;DATA!$H$1+4,INDIRECT("SKUPINY_PODIELY!"&amp;SUBSTITUTE(ADDRESS(1,ROW()-2,4),"1","")&amp;"16"),IF(ROW()=DATA!$H$1+4,SUM(INDIRECT("E$3:E"&amp;DATA!$H$1+3)),""))</f>
        <v/>
      </c>
      <c r="F143" t="str">
        <f ca="1">IF(ROW()&lt;DATA!$H$1+4,INDIRECT("SKUPINY_PODIELY!"&amp;SUBSTITUTE(ADDRESS(1,ROW()-2,4),"1","")&amp;"21"),IF(ROW()=DATA!$H$1+4,SUM(INDIRECT("F$3:F"&amp;DATA!$H$1+3)),""))</f>
        <v/>
      </c>
      <c r="G143" t="str">
        <f ca="1">IF(ROW()&lt;DATA!$H$1+4,INDIRECT("SKUPINY_PODIELY!"&amp;SUBSTITUTE(ADDRESS(1,ROW()-2,4),"1","")&amp;"24"),IF(ROW()=DATA!$H$1+4,SUM(INDIRECT("G$3:G"&amp;DATA!$H$1+3)),""))</f>
        <v/>
      </c>
      <c r="H143" t="str">
        <f ca="1">IF(ROW()&lt;DATA!$H$1+4,INDIRECT("SKUPINY_PODIELY!"&amp;SUBSTITUTE(ADDRESS(1,ROW()-2,4),"1","")&amp;"43"),IF(ROW()=DATA!$H$1+4,SUM(INDIRECT("H$3:H"&amp;DATA!$H$1+3)),""))</f>
        <v/>
      </c>
      <c r="I143" t="str">
        <f>IF(ROW()&lt;DATA!$H$1+5,SUM($C143:$F143),"")</f>
        <v/>
      </c>
      <c r="J143" t="str">
        <f>IF(ROW()&lt;DATA!$H$1+5,SUM($C143:$G143),"")</f>
        <v/>
      </c>
      <c r="K143" t="str">
        <f>IF(ROW()&lt;DATA!$H$1+5,SUM($C143:$H143),"")</f>
        <v/>
      </c>
    </row>
    <row r="144" spans="3:11" x14ac:dyDescent="0.25">
      <c r="C144" t="str">
        <f ca="1">IF(ROW()&lt;DATA!$H$1+4,INDIRECT("SKUPINY_PODIELY!"&amp;SUBSTITUTE(ADDRESS(1,ROW()-2,4),"1","")&amp;"3"),IF(ROW()=DATA!$H$1+4,SUM(INDIRECT("C$3:C"&amp;DATA!$H$1+3)),""))</f>
        <v/>
      </c>
      <c r="D144" t="str">
        <f ca="1">IF(ROW()&lt;DATA!$H$1+4,INDIRECT("SKUPINY_PODIELY!"&amp;SUBSTITUTE(ADDRESS(1,ROW()-2,4),"1","")&amp;"7"),IF(ROW()=DATA!$H$1+4,SUM(INDIRECT("D$3:D"&amp;DATA!$H$1+3)),""))</f>
        <v/>
      </c>
      <c r="E144" t="str">
        <f ca="1">IF(ROW()&lt;DATA!$H$1+4,INDIRECT("SKUPINY_PODIELY!"&amp;SUBSTITUTE(ADDRESS(1,ROW()-2,4),"1","")&amp;"16"),IF(ROW()=DATA!$H$1+4,SUM(INDIRECT("E$3:E"&amp;DATA!$H$1+3)),""))</f>
        <v/>
      </c>
      <c r="F144" t="str">
        <f ca="1">IF(ROW()&lt;DATA!$H$1+4,INDIRECT("SKUPINY_PODIELY!"&amp;SUBSTITUTE(ADDRESS(1,ROW()-2,4),"1","")&amp;"21"),IF(ROW()=DATA!$H$1+4,SUM(INDIRECT("F$3:F"&amp;DATA!$H$1+3)),""))</f>
        <v/>
      </c>
      <c r="G144" t="str">
        <f ca="1">IF(ROW()&lt;DATA!$H$1+4,INDIRECT("SKUPINY_PODIELY!"&amp;SUBSTITUTE(ADDRESS(1,ROW()-2,4),"1","")&amp;"24"),IF(ROW()=DATA!$H$1+4,SUM(INDIRECT("G$3:G"&amp;DATA!$H$1+3)),""))</f>
        <v/>
      </c>
      <c r="H144" t="str">
        <f ca="1">IF(ROW()&lt;DATA!$H$1+4,INDIRECT("SKUPINY_PODIELY!"&amp;SUBSTITUTE(ADDRESS(1,ROW()-2,4),"1","")&amp;"43"),IF(ROW()=DATA!$H$1+4,SUM(INDIRECT("H$3:H"&amp;DATA!$H$1+3)),""))</f>
        <v/>
      </c>
      <c r="I144" t="str">
        <f>IF(ROW()&lt;DATA!$H$1+5,SUM($C144:$F144),"")</f>
        <v/>
      </c>
      <c r="J144" t="str">
        <f>IF(ROW()&lt;DATA!$H$1+5,SUM($C144:$G144),"")</f>
        <v/>
      </c>
      <c r="K144" t="str">
        <f>IF(ROW()&lt;DATA!$H$1+5,SUM($C144:$H144),"")</f>
        <v/>
      </c>
    </row>
    <row r="145" spans="3:11" x14ac:dyDescent="0.25">
      <c r="C145" t="str">
        <f ca="1">IF(ROW()&lt;DATA!$H$1+4,INDIRECT("SKUPINY_PODIELY!"&amp;SUBSTITUTE(ADDRESS(1,ROW()-2,4),"1","")&amp;"3"),IF(ROW()=DATA!$H$1+4,SUM(INDIRECT("C$3:C"&amp;DATA!$H$1+3)),""))</f>
        <v/>
      </c>
      <c r="D145" t="str">
        <f ca="1">IF(ROW()&lt;DATA!$H$1+4,INDIRECT("SKUPINY_PODIELY!"&amp;SUBSTITUTE(ADDRESS(1,ROW()-2,4),"1","")&amp;"7"),IF(ROW()=DATA!$H$1+4,SUM(INDIRECT("D$3:D"&amp;DATA!$H$1+3)),""))</f>
        <v/>
      </c>
      <c r="E145" t="str">
        <f ca="1">IF(ROW()&lt;DATA!$H$1+4,INDIRECT("SKUPINY_PODIELY!"&amp;SUBSTITUTE(ADDRESS(1,ROW()-2,4),"1","")&amp;"16"),IF(ROW()=DATA!$H$1+4,SUM(INDIRECT("E$3:E"&amp;DATA!$H$1+3)),""))</f>
        <v/>
      </c>
      <c r="F145" t="str">
        <f ca="1">IF(ROW()&lt;DATA!$H$1+4,INDIRECT("SKUPINY_PODIELY!"&amp;SUBSTITUTE(ADDRESS(1,ROW()-2,4),"1","")&amp;"21"),IF(ROW()=DATA!$H$1+4,SUM(INDIRECT("F$3:F"&amp;DATA!$H$1+3)),""))</f>
        <v/>
      </c>
      <c r="G145" t="str">
        <f ca="1">IF(ROW()&lt;DATA!$H$1+4,INDIRECT("SKUPINY_PODIELY!"&amp;SUBSTITUTE(ADDRESS(1,ROW()-2,4),"1","")&amp;"24"),IF(ROW()=DATA!$H$1+4,SUM(INDIRECT("G$3:G"&amp;DATA!$H$1+3)),""))</f>
        <v/>
      </c>
      <c r="H145" t="str">
        <f ca="1">IF(ROW()&lt;DATA!$H$1+4,INDIRECT("SKUPINY_PODIELY!"&amp;SUBSTITUTE(ADDRESS(1,ROW()-2,4),"1","")&amp;"43"),IF(ROW()=DATA!$H$1+4,SUM(INDIRECT("H$3:H"&amp;DATA!$H$1+3)),""))</f>
        <v/>
      </c>
      <c r="I145" t="str">
        <f>IF(ROW()&lt;DATA!$H$1+5,SUM($C145:$F145),"")</f>
        <v/>
      </c>
      <c r="J145" t="str">
        <f>IF(ROW()&lt;DATA!$H$1+5,SUM($C145:$G145),"")</f>
        <v/>
      </c>
      <c r="K145" t="str">
        <f>IF(ROW()&lt;DATA!$H$1+5,SUM($C145:$H145),"")</f>
        <v/>
      </c>
    </row>
    <row r="146" spans="3:11" x14ac:dyDescent="0.25">
      <c r="C146" t="str">
        <f ca="1">IF(ROW()&lt;DATA!$H$1+4,INDIRECT("SKUPINY_PODIELY!"&amp;SUBSTITUTE(ADDRESS(1,ROW()-2,4),"1","")&amp;"3"),IF(ROW()=DATA!$H$1+4,SUM(INDIRECT("C$3:C"&amp;DATA!$H$1+3)),""))</f>
        <v/>
      </c>
      <c r="D146" t="str">
        <f ca="1">IF(ROW()&lt;DATA!$H$1+4,INDIRECT("SKUPINY_PODIELY!"&amp;SUBSTITUTE(ADDRESS(1,ROW()-2,4),"1","")&amp;"7"),IF(ROW()=DATA!$H$1+4,SUM(INDIRECT("D$3:D"&amp;DATA!$H$1+3)),""))</f>
        <v/>
      </c>
      <c r="E146" t="str">
        <f ca="1">IF(ROW()&lt;DATA!$H$1+4,INDIRECT("SKUPINY_PODIELY!"&amp;SUBSTITUTE(ADDRESS(1,ROW()-2,4),"1","")&amp;"16"),IF(ROW()=DATA!$H$1+4,SUM(INDIRECT("E$3:E"&amp;DATA!$H$1+3)),""))</f>
        <v/>
      </c>
      <c r="F146" t="str">
        <f ca="1">IF(ROW()&lt;DATA!$H$1+4,INDIRECT("SKUPINY_PODIELY!"&amp;SUBSTITUTE(ADDRESS(1,ROW()-2,4),"1","")&amp;"21"),IF(ROW()=DATA!$H$1+4,SUM(INDIRECT("F$3:F"&amp;DATA!$H$1+3)),""))</f>
        <v/>
      </c>
      <c r="G146" t="str">
        <f ca="1">IF(ROW()&lt;DATA!$H$1+4,INDIRECT("SKUPINY_PODIELY!"&amp;SUBSTITUTE(ADDRESS(1,ROW()-2,4),"1","")&amp;"24"),IF(ROW()=DATA!$H$1+4,SUM(INDIRECT("G$3:G"&amp;DATA!$H$1+3)),""))</f>
        <v/>
      </c>
      <c r="H146" t="str">
        <f ca="1">IF(ROW()&lt;DATA!$H$1+4,INDIRECT("SKUPINY_PODIELY!"&amp;SUBSTITUTE(ADDRESS(1,ROW()-2,4),"1","")&amp;"43"),IF(ROW()=DATA!$H$1+4,SUM(INDIRECT("H$3:H"&amp;DATA!$H$1+3)),""))</f>
        <v/>
      </c>
      <c r="I146" t="str">
        <f>IF(ROW()&lt;DATA!$H$1+5,SUM($C146:$F146),"")</f>
        <v/>
      </c>
      <c r="J146" t="str">
        <f>IF(ROW()&lt;DATA!$H$1+5,SUM($C146:$G146),"")</f>
        <v/>
      </c>
      <c r="K146" t="str">
        <f>IF(ROW()&lt;DATA!$H$1+5,SUM($C146:$H146),"")</f>
        <v/>
      </c>
    </row>
    <row r="147" spans="3:11" x14ac:dyDescent="0.25">
      <c r="C147" t="str">
        <f ca="1">IF(ROW()&lt;DATA!$H$1+4,INDIRECT("SKUPINY_PODIELY!"&amp;SUBSTITUTE(ADDRESS(1,ROW()-2,4),"1","")&amp;"3"),IF(ROW()=DATA!$H$1+4,SUM(INDIRECT("C$3:C"&amp;DATA!$H$1+3)),""))</f>
        <v/>
      </c>
      <c r="D147" t="str">
        <f ca="1">IF(ROW()&lt;DATA!$H$1+4,INDIRECT("SKUPINY_PODIELY!"&amp;SUBSTITUTE(ADDRESS(1,ROW()-2,4),"1","")&amp;"7"),IF(ROW()=DATA!$H$1+4,SUM(INDIRECT("D$3:D"&amp;DATA!$H$1+3)),""))</f>
        <v/>
      </c>
      <c r="E147" t="str">
        <f ca="1">IF(ROW()&lt;DATA!$H$1+4,INDIRECT("SKUPINY_PODIELY!"&amp;SUBSTITUTE(ADDRESS(1,ROW()-2,4),"1","")&amp;"16"),IF(ROW()=DATA!$H$1+4,SUM(INDIRECT("E$3:E"&amp;DATA!$H$1+3)),""))</f>
        <v/>
      </c>
      <c r="F147" t="str">
        <f ca="1">IF(ROW()&lt;DATA!$H$1+4,INDIRECT("SKUPINY_PODIELY!"&amp;SUBSTITUTE(ADDRESS(1,ROW()-2,4),"1","")&amp;"21"),IF(ROW()=DATA!$H$1+4,SUM(INDIRECT("F$3:F"&amp;DATA!$H$1+3)),""))</f>
        <v/>
      </c>
      <c r="G147" t="str">
        <f ca="1">IF(ROW()&lt;DATA!$H$1+4,INDIRECT("SKUPINY_PODIELY!"&amp;SUBSTITUTE(ADDRESS(1,ROW()-2,4),"1","")&amp;"24"),IF(ROW()=DATA!$H$1+4,SUM(INDIRECT("G$3:G"&amp;DATA!$H$1+3)),""))</f>
        <v/>
      </c>
      <c r="H147" t="str">
        <f ca="1">IF(ROW()&lt;DATA!$H$1+4,INDIRECT("SKUPINY_PODIELY!"&amp;SUBSTITUTE(ADDRESS(1,ROW()-2,4),"1","")&amp;"43"),IF(ROW()=DATA!$H$1+4,SUM(INDIRECT("H$3:H"&amp;DATA!$H$1+3)),""))</f>
        <v/>
      </c>
      <c r="I147" t="str">
        <f>IF(ROW()&lt;DATA!$H$1+5,SUM($C147:$F147),"")</f>
        <v/>
      </c>
      <c r="J147" t="str">
        <f>IF(ROW()&lt;DATA!$H$1+5,SUM($C147:$G147),"")</f>
        <v/>
      </c>
      <c r="K147" t="str">
        <f>IF(ROW()&lt;DATA!$H$1+5,SUM($C147:$H147),"")</f>
        <v/>
      </c>
    </row>
    <row r="148" spans="3:11" x14ac:dyDescent="0.25">
      <c r="C148" t="str">
        <f ca="1">IF(ROW()&lt;DATA!$H$1+4,INDIRECT("SKUPINY_PODIELY!"&amp;SUBSTITUTE(ADDRESS(1,ROW()-2,4),"1","")&amp;"3"),IF(ROW()=DATA!$H$1+4,SUM(INDIRECT("C$3:C"&amp;DATA!$H$1+3)),""))</f>
        <v/>
      </c>
      <c r="D148" t="str">
        <f ca="1">IF(ROW()&lt;DATA!$H$1+4,INDIRECT("SKUPINY_PODIELY!"&amp;SUBSTITUTE(ADDRESS(1,ROW()-2,4),"1","")&amp;"7"),IF(ROW()=DATA!$H$1+4,SUM(INDIRECT("D$3:D"&amp;DATA!$H$1+3)),""))</f>
        <v/>
      </c>
      <c r="E148" t="str">
        <f ca="1">IF(ROW()&lt;DATA!$H$1+4,INDIRECT("SKUPINY_PODIELY!"&amp;SUBSTITUTE(ADDRESS(1,ROW()-2,4),"1","")&amp;"16"),IF(ROW()=DATA!$H$1+4,SUM(INDIRECT("E$3:E"&amp;DATA!$H$1+3)),""))</f>
        <v/>
      </c>
      <c r="F148" t="str">
        <f ca="1">IF(ROW()&lt;DATA!$H$1+4,INDIRECT("SKUPINY_PODIELY!"&amp;SUBSTITUTE(ADDRESS(1,ROW()-2,4),"1","")&amp;"21"),IF(ROW()=DATA!$H$1+4,SUM(INDIRECT("F$3:F"&amp;DATA!$H$1+3)),""))</f>
        <v/>
      </c>
      <c r="G148" t="str">
        <f ca="1">IF(ROW()&lt;DATA!$H$1+4,INDIRECT("SKUPINY_PODIELY!"&amp;SUBSTITUTE(ADDRESS(1,ROW()-2,4),"1","")&amp;"24"),IF(ROW()=DATA!$H$1+4,SUM(INDIRECT("G$3:G"&amp;DATA!$H$1+3)),""))</f>
        <v/>
      </c>
      <c r="H148" t="str">
        <f ca="1">IF(ROW()&lt;DATA!$H$1+4,INDIRECT("SKUPINY_PODIELY!"&amp;SUBSTITUTE(ADDRESS(1,ROW()-2,4),"1","")&amp;"43"),IF(ROW()=DATA!$H$1+4,SUM(INDIRECT("H$3:H"&amp;DATA!$H$1+3)),""))</f>
        <v/>
      </c>
      <c r="I148" t="str">
        <f>IF(ROW()&lt;DATA!$H$1+5,SUM($C148:$F148),"")</f>
        <v/>
      </c>
      <c r="J148" t="str">
        <f>IF(ROW()&lt;DATA!$H$1+5,SUM($C148:$G148),"")</f>
        <v/>
      </c>
      <c r="K148" t="str">
        <f>IF(ROW()&lt;DATA!$H$1+5,SUM($C148:$H148),"")</f>
        <v/>
      </c>
    </row>
    <row r="149" spans="3:11" x14ac:dyDescent="0.25">
      <c r="C149" t="str">
        <f ca="1">IF(ROW()&lt;DATA!$H$1+4,INDIRECT("SKUPINY_PODIELY!"&amp;SUBSTITUTE(ADDRESS(1,ROW()-2,4),"1","")&amp;"3"),IF(ROW()=DATA!$H$1+4,SUM(INDIRECT("C$3:C"&amp;DATA!$H$1+3)),""))</f>
        <v/>
      </c>
      <c r="D149" t="str">
        <f ca="1">IF(ROW()&lt;DATA!$H$1+4,INDIRECT("SKUPINY_PODIELY!"&amp;SUBSTITUTE(ADDRESS(1,ROW()-2,4),"1","")&amp;"7"),IF(ROW()=DATA!$H$1+4,SUM(INDIRECT("D$3:D"&amp;DATA!$H$1+3)),""))</f>
        <v/>
      </c>
      <c r="E149" t="str">
        <f ca="1">IF(ROW()&lt;DATA!$H$1+4,INDIRECT("SKUPINY_PODIELY!"&amp;SUBSTITUTE(ADDRESS(1,ROW()-2,4),"1","")&amp;"16"),IF(ROW()=DATA!$H$1+4,SUM(INDIRECT("E$3:E"&amp;DATA!$H$1+3)),""))</f>
        <v/>
      </c>
      <c r="F149" t="str">
        <f ca="1">IF(ROW()&lt;DATA!$H$1+4,INDIRECT("SKUPINY_PODIELY!"&amp;SUBSTITUTE(ADDRESS(1,ROW()-2,4),"1","")&amp;"21"),IF(ROW()=DATA!$H$1+4,SUM(INDIRECT("F$3:F"&amp;DATA!$H$1+3)),""))</f>
        <v/>
      </c>
      <c r="G149" t="str">
        <f ca="1">IF(ROW()&lt;DATA!$H$1+4,INDIRECT("SKUPINY_PODIELY!"&amp;SUBSTITUTE(ADDRESS(1,ROW()-2,4),"1","")&amp;"24"),IF(ROW()=DATA!$H$1+4,SUM(INDIRECT("G$3:G"&amp;DATA!$H$1+3)),""))</f>
        <v/>
      </c>
      <c r="H149" t="str">
        <f ca="1">IF(ROW()&lt;DATA!$H$1+4,INDIRECT("SKUPINY_PODIELY!"&amp;SUBSTITUTE(ADDRESS(1,ROW()-2,4),"1","")&amp;"43"),IF(ROW()=DATA!$H$1+4,SUM(INDIRECT("H$3:H"&amp;DATA!$H$1+3)),""))</f>
        <v/>
      </c>
      <c r="I149" t="str">
        <f>IF(ROW()&lt;DATA!$H$1+5,SUM($C149:$F149),"")</f>
        <v/>
      </c>
      <c r="J149" t="str">
        <f>IF(ROW()&lt;DATA!$H$1+5,SUM($C149:$G149),"")</f>
        <v/>
      </c>
      <c r="K149" t="str">
        <f>IF(ROW()&lt;DATA!$H$1+5,SUM($C149:$H149),"")</f>
        <v/>
      </c>
    </row>
    <row r="150" spans="3:11" x14ac:dyDescent="0.25">
      <c r="C150" t="str">
        <f ca="1">IF(ROW()&lt;DATA!$H$1+4,INDIRECT("SKUPINY_PODIELY!"&amp;SUBSTITUTE(ADDRESS(1,ROW()-2,4),"1","")&amp;"3"),IF(ROW()=DATA!$H$1+4,SUM(INDIRECT("C$3:C"&amp;DATA!$H$1+3)),""))</f>
        <v/>
      </c>
      <c r="D150" t="str">
        <f ca="1">IF(ROW()&lt;DATA!$H$1+4,INDIRECT("SKUPINY_PODIELY!"&amp;SUBSTITUTE(ADDRESS(1,ROW()-2,4),"1","")&amp;"7"),IF(ROW()=DATA!$H$1+4,SUM(INDIRECT("D$3:D"&amp;DATA!$H$1+3)),""))</f>
        <v/>
      </c>
      <c r="E150" t="str">
        <f ca="1">IF(ROW()&lt;DATA!$H$1+4,INDIRECT("SKUPINY_PODIELY!"&amp;SUBSTITUTE(ADDRESS(1,ROW()-2,4),"1","")&amp;"16"),IF(ROW()=DATA!$H$1+4,SUM(INDIRECT("E$3:E"&amp;DATA!$H$1+3)),""))</f>
        <v/>
      </c>
      <c r="F150" t="str">
        <f ca="1">IF(ROW()&lt;DATA!$H$1+4,INDIRECT("SKUPINY_PODIELY!"&amp;SUBSTITUTE(ADDRESS(1,ROW()-2,4),"1","")&amp;"21"),IF(ROW()=DATA!$H$1+4,SUM(INDIRECT("F$3:F"&amp;DATA!$H$1+3)),""))</f>
        <v/>
      </c>
      <c r="G150" t="str">
        <f ca="1">IF(ROW()&lt;DATA!$H$1+4,INDIRECT("SKUPINY_PODIELY!"&amp;SUBSTITUTE(ADDRESS(1,ROW()-2,4),"1","")&amp;"24"),IF(ROW()=DATA!$H$1+4,SUM(INDIRECT("G$3:G"&amp;DATA!$H$1+3)),""))</f>
        <v/>
      </c>
      <c r="H150" t="str">
        <f ca="1">IF(ROW()&lt;DATA!$H$1+4,INDIRECT("SKUPINY_PODIELY!"&amp;SUBSTITUTE(ADDRESS(1,ROW()-2,4),"1","")&amp;"43"),IF(ROW()=DATA!$H$1+4,SUM(INDIRECT("H$3:H"&amp;DATA!$H$1+3)),""))</f>
        <v/>
      </c>
      <c r="I150" t="str">
        <f>IF(ROW()&lt;DATA!$H$1+5,SUM($C150:$F150),"")</f>
        <v/>
      </c>
      <c r="J150" t="str">
        <f>IF(ROW()&lt;DATA!$H$1+5,SUM($C150:$G150),"")</f>
        <v/>
      </c>
      <c r="K150" t="str">
        <f>IF(ROW()&lt;DATA!$H$1+5,SUM($C150:$H150),"")</f>
        <v/>
      </c>
    </row>
    <row r="151" spans="3:11" x14ac:dyDescent="0.25">
      <c r="C151" t="str">
        <f ca="1">IF(ROW()&lt;DATA!$H$1+4,INDIRECT("SKUPINY_PODIELY!"&amp;SUBSTITUTE(ADDRESS(1,ROW()-2,4),"1","")&amp;"3"),IF(ROW()=DATA!$H$1+4,SUM(INDIRECT("C$3:C"&amp;DATA!$H$1+3)),""))</f>
        <v/>
      </c>
      <c r="D151" t="str">
        <f ca="1">IF(ROW()&lt;DATA!$H$1+4,INDIRECT("SKUPINY_PODIELY!"&amp;SUBSTITUTE(ADDRESS(1,ROW()-2,4),"1","")&amp;"7"),IF(ROW()=DATA!$H$1+4,SUM(INDIRECT("D$3:D"&amp;DATA!$H$1+3)),""))</f>
        <v/>
      </c>
      <c r="E151" t="str">
        <f ca="1">IF(ROW()&lt;DATA!$H$1+4,INDIRECT("SKUPINY_PODIELY!"&amp;SUBSTITUTE(ADDRESS(1,ROW()-2,4),"1","")&amp;"16"),IF(ROW()=DATA!$H$1+4,SUM(INDIRECT("E$3:E"&amp;DATA!$H$1+3)),""))</f>
        <v/>
      </c>
      <c r="F151" t="str">
        <f ca="1">IF(ROW()&lt;DATA!$H$1+4,INDIRECT("SKUPINY_PODIELY!"&amp;SUBSTITUTE(ADDRESS(1,ROW()-2,4),"1","")&amp;"21"),IF(ROW()=DATA!$H$1+4,SUM(INDIRECT("F$3:F"&amp;DATA!$H$1+3)),""))</f>
        <v/>
      </c>
      <c r="G151" t="str">
        <f ca="1">IF(ROW()&lt;DATA!$H$1+4,INDIRECT("SKUPINY_PODIELY!"&amp;SUBSTITUTE(ADDRESS(1,ROW()-2,4),"1","")&amp;"24"),IF(ROW()=DATA!$H$1+4,SUM(INDIRECT("G$3:G"&amp;DATA!$H$1+3)),""))</f>
        <v/>
      </c>
      <c r="H151" t="str">
        <f ca="1">IF(ROW()&lt;DATA!$H$1+4,INDIRECT("SKUPINY_PODIELY!"&amp;SUBSTITUTE(ADDRESS(1,ROW()-2,4),"1","")&amp;"43"),IF(ROW()=DATA!$H$1+4,SUM(INDIRECT("H$3:H"&amp;DATA!$H$1+3)),""))</f>
        <v/>
      </c>
      <c r="I151" t="str">
        <f>IF(ROW()&lt;DATA!$H$1+5,SUM($C151:$F151),"")</f>
        <v/>
      </c>
      <c r="J151" t="str">
        <f>IF(ROW()&lt;DATA!$H$1+5,SUM($C151:$G151),"")</f>
        <v/>
      </c>
      <c r="K151" t="str">
        <f>IF(ROW()&lt;DATA!$H$1+5,SUM($C151:$H151),"")</f>
        <v/>
      </c>
    </row>
    <row r="152" spans="3:11" x14ac:dyDescent="0.25">
      <c r="C152" t="str">
        <f ca="1">IF(ROW()&lt;DATA!$H$1+4,INDIRECT("SKUPINY_PODIELY!"&amp;SUBSTITUTE(ADDRESS(1,ROW()-2,4),"1","")&amp;"3"),IF(ROW()=DATA!$H$1+4,SUM(INDIRECT("C$3:C"&amp;DATA!$H$1+3)),""))</f>
        <v/>
      </c>
      <c r="D152" t="str">
        <f ca="1">IF(ROW()&lt;DATA!$H$1+4,INDIRECT("SKUPINY_PODIELY!"&amp;SUBSTITUTE(ADDRESS(1,ROW()-2,4),"1","")&amp;"7"),IF(ROW()=DATA!$H$1+4,SUM(INDIRECT("D$3:D"&amp;DATA!$H$1+3)),""))</f>
        <v/>
      </c>
      <c r="E152" t="str">
        <f ca="1">IF(ROW()&lt;DATA!$H$1+4,INDIRECT("SKUPINY_PODIELY!"&amp;SUBSTITUTE(ADDRESS(1,ROW()-2,4),"1","")&amp;"16"),IF(ROW()=DATA!$H$1+4,SUM(INDIRECT("E$3:E"&amp;DATA!$H$1+3)),""))</f>
        <v/>
      </c>
      <c r="F152" t="str">
        <f ca="1">IF(ROW()&lt;DATA!$H$1+4,INDIRECT("SKUPINY_PODIELY!"&amp;SUBSTITUTE(ADDRESS(1,ROW()-2,4),"1","")&amp;"21"),IF(ROW()=DATA!$H$1+4,SUM(INDIRECT("F$3:F"&amp;DATA!$H$1+3)),""))</f>
        <v/>
      </c>
      <c r="G152" t="str">
        <f ca="1">IF(ROW()&lt;DATA!$H$1+4,INDIRECT("SKUPINY_PODIELY!"&amp;SUBSTITUTE(ADDRESS(1,ROW()-2,4),"1","")&amp;"24"),IF(ROW()=DATA!$H$1+4,SUM(INDIRECT("G$3:G"&amp;DATA!$H$1+3)),""))</f>
        <v/>
      </c>
      <c r="H152" t="str">
        <f ca="1">IF(ROW()&lt;DATA!$H$1+4,INDIRECT("SKUPINY_PODIELY!"&amp;SUBSTITUTE(ADDRESS(1,ROW()-2,4),"1","")&amp;"43"),IF(ROW()=DATA!$H$1+4,SUM(INDIRECT("H$3:H"&amp;DATA!$H$1+3)),""))</f>
        <v/>
      </c>
      <c r="I152" t="str">
        <f>IF(ROW()&lt;DATA!$H$1+5,SUM($C152:$F152),"")</f>
        <v/>
      </c>
      <c r="J152" t="str">
        <f>IF(ROW()&lt;DATA!$H$1+5,SUM($C152:$G152),"")</f>
        <v/>
      </c>
      <c r="K152" t="str">
        <f>IF(ROW()&lt;DATA!$H$1+5,SUM($C152:$H152),"")</f>
        <v/>
      </c>
    </row>
    <row r="153" spans="3:11" x14ac:dyDescent="0.25">
      <c r="C153" t="str">
        <f ca="1">IF(ROW()&lt;DATA!$H$1+4,INDIRECT("SKUPINY_PODIELY!"&amp;SUBSTITUTE(ADDRESS(1,ROW()-2,4),"1","")&amp;"3"),IF(ROW()=DATA!$H$1+4,SUM(INDIRECT("C$3:C"&amp;DATA!$H$1+3)),""))</f>
        <v/>
      </c>
      <c r="D153" t="str">
        <f ca="1">IF(ROW()&lt;DATA!$H$1+4,INDIRECT("SKUPINY_PODIELY!"&amp;SUBSTITUTE(ADDRESS(1,ROW()-2,4),"1","")&amp;"7"),IF(ROW()=DATA!$H$1+4,SUM(INDIRECT("D$3:D"&amp;DATA!$H$1+3)),""))</f>
        <v/>
      </c>
      <c r="E153" t="str">
        <f ca="1">IF(ROW()&lt;DATA!$H$1+4,INDIRECT("SKUPINY_PODIELY!"&amp;SUBSTITUTE(ADDRESS(1,ROW()-2,4),"1","")&amp;"16"),IF(ROW()=DATA!$H$1+4,SUM(INDIRECT("E$3:E"&amp;DATA!$H$1+3)),""))</f>
        <v/>
      </c>
      <c r="F153" t="str">
        <f ca="1">IF(ROW()&lt;DATA!$H$1+4,INDIRECT("SKUPINY_PODIELY!"&amp;SUBSTITUTE(ADDRESS(1,ROW()-2,4),"1","")&amp;"21"),IF(ROW()=DATA!$H$1+4,SUM(INDIRECT("F$3:F"&amp;DATA!$H$1+3)),""))</f>
        <v/>
      </c>
      <c r="G153" t="str">
        <f ca="1">IF(ROW()&lt;DATA!$H$1+4,INDIRECT("SKUPINY_PODIELY!"&amp;SUBSTITUTE(ADDRESS(1,ROW()-2,4),"1","")&amp;"24"),IF(ROW()=DATA!$H$1+4,SUM(INDIRECT("G$3:G"&amp;DATA!$H$1+3)),""))</f>
        <v/>
      </c>
      <c r="H153" t="str">
        <f ca="1">IF(ROW()&lt;DATA!$H$1+4,INDIRECT("SKUPINY_PODIELY!"&amp;SUBSTITUTE(ADDRESS(1,ROW()-2,4),"1","")&amp;"43"),IF(ROW()=DATA!$H$1+4,SUM(INDIRECT("H$3:H"&amp;DATA!$H$1+3)),""))</f>
        <v/>
      </c>
      <c r="I153" t="str">
        <f>IF(ROW()&lt;DATA!$H$1+5,SUM($C153:$F153),"")</f>
        <v/>
      </c>
      <c r="J153" t="str">
        <f>IF(ROW()&lt;DATA!$H$1+5,SUM($C153:$G153),"")</f>
        <v/>
      </c>
      <c r="K153" t="str">
        <f>IF(ROW()&lt;DATA!$H$1+5,SUM($C153:$H153),"")</f>
        <v/>
      </c>
    </row>
    <row r="154" spans="3:11" x14ac:dyDescent="0.25">
      <c r="C154" t="str">
        <f ca="1">IF(ROW()&lt;DATA!$H$1+4,INDIRECT("SKUPINY_PODIELY!"&amp;SUBSTITUTE(ADDRESS(1,ROW()-2,4),"1","")&amp;"3"),IF(ROW()=DATA!$H$1+4,SUM(INDIRECT("C$3:C"&amp;DATA!$H$1+3)),""))</f>
        <v/>
      </c>
      <c r="D154" t="str">
        <f ca="1">IF(ROW()&lt;DATA!$H$1+4,INDIRECT("SKUPINY_PODIELY!"&amp;SUBSTITUTE(ADDRESS(1,ROW()-2,4),"1","")&amp;"7"),IF(ROW()=DATA!$H$1+4,SUM(INDIRECT("D$3:D"&amp;DATA!$H$1+3)),""))</f>
        <v/>
      </c>
      <c r="E154" t="str">
        <f ca="1">IF(ROW()&lt;DATA!$H$1+4,INDIRECT("SKUPINY_PODIELY!"&amp;SUBSTITUTE(ADDRESS(1,ROW()-2,4),"1","")&amp;"16"),IF(ROW()=DATA!$H$1+4,SUM(INDIRECT("E$3:E"&amp;DATA!$H$1+3)),""))</f>
        <v/>
      </c>
      <c r="F154" t="str">
        <f ca="1">IF(ROW()&lt;DATA!$H$1+4,INDIRECT("SKUPINY_PODIELY!"&amp;SUBSTITUTE(ADDRESS(1,ROW()-2,4),"1","")&amp;"21"),IF(ROW()=DATA!$H$1+4,SUM(INDIRECT("F$3:F"&amp;DATA!$H$1+3)),""))</f>
        <v/>
      </c>
      <c r="G154" t="str">
        <f ca="1">IF(ROW()&lt;DATA!$H$1+4,INDIRECT("SKUPINY_PODIELY!"&amp;SUBSTITUTE(ADDRESS(1,ROW()-2,4),"1","")&amp;"24"),IF(ROW()=DATA!$H$1+4,SUM(INDIRECT("G$3:G"&amp;DATA!$H$1+3)),""))</f>
        <v/>
      </c>
      <c r="H154" t="str">
        <f ca="1">IF(ROW()&lt;DATA!$H$1+4,INDIRECT("SKUPINY_PODIELY!"&amp;SUBSTITUTE(ADDRESS(1,ROW()-2,4),"1","")&amp;"43"),IF(ROW()=DATA!$H$1+4,SUM(INDIRECT("H$3:H"&amp;DATA!$H$1+3)),""))</f>
        <v/>
      </c>
      <c r="I154" t="str">
        <f>IF(ROW()&lt;DATA!$H$1+5,SUM($C154:$F154),"")</f>
        <v/>
      </c>
      <c r="J154" t="str">
        <f>IF(ROW()&lt;DATA!$H$1+5,SUM($C154:$G154),"")</f>
        <v/>
      </c>
      <c r="K154" t="str">
        <f>IF(ROW()&lt;DATA!$H$1+5,SUM($C154:$H154),"")</f>
        <v/>
      </c>
    </row>
    <row r="155" spans="3:11" x14ac:dyDescent="0.25">
      <c r="C155" t="str">
        <f ca="1">IF(ROW()&lt;DATA!$H$1+4,INDIRECT("SKUPINY_PODIELY!"&amp;SUBSTITUTE(ADDRESS(1,ROW()-2,4),"1","")&amp;"3"),IF(ROW()=DATA!$H$1+4,SUM(INDIRECT("C$3:C"&amp;DATA!$H$1+3)),""))</f>
        <v/>
      </c>
      <c r="D155" t="str">
        <f ca="1">IF(ROW()&lt;DATA!$H$1+4,INDIRECT("SKUPINY_PODIELY!"&amp;SUBSTITUTE(ADDRESS(1,ROW()-2,4),"1","")&amp;"7"),IF(ROW()=DATA!$H$1+4,SUM(INDIRECT("D$3:D"&amp;DATA!$H$1+3)),""))</f>
        <v/>
      </c>
      <c r="E155" t="str">
        <f ca="1">IF(ROW()&lt;DATA!$H$1+4,INDIRECT("SKUPINY_PODIELY!"&amp;SUBSTITUTE(ADDRESS(1,ROW()-2,4),"1","")&amp;"16"),IF(ROW()=DATA!$H$1+4,SUM(INDIRECT("E$3:E"&amp;DATA!$H$1+3)),""))</f>
        <v/>
      </c>
      <c r="F155" t="str">
        <f ca="1">IF(ROW()&lt;DATA!$H$1+4,INDIRECT("SKUPINY_PODIELY!"&amp;SUBSTITUTE(ADDRESS(1,ROW()-2,4),"1","")&amp;"21"),IF(ROW()=DATA!$H$1+4,SUM(INDIRECT("F$3:F"&amp;DATA!$H$1+3)),""))</f>
        <v/>
      </c>
      <c r="G155" t="str">
        <f ca="1">IF(ROW()&lt;DATA!$H$1+4,INDIRECT("SKUPINY_PODIELY!"&amp;SUBSTITUTE(ADDRESS(1,ROW()-2,4),"1","")&amp;"24"),IF(ROW()=DATA!$H$1+4,SUM(INDIRECT("G$3:G"&amp;DATA!$H$1+3)),""))</f>
        <v/>
      </c>
      <c r="H155" t="str">
        <f ca="1">IF(ROW()&lt;DATA!$H$1+4,INDIRECT("SKUPINY_PODIELY!"&amp;SUBSTITUTE(ADDRESS(1,ROW()-2,4),"1","")&amp;"43"),IF(ROW()=DATA!$H$1+4,SUM(INDIRECT("H$3:H"&amp;DATA!$H$1+3)),""))</f>
        <v/>
      </c>
      <c r="I155" t="str">
        <f>IF(ROW()&lt;DATA!$H$1+5,SUM($C155:$F155),"")</f>
        <v/>
      </c>
      <c r="J155" t="str">
        <f>IF(ROW()&lt;DATA!$H$1+5,SUM($C155:$G155),"")</f>
        <v/>
      </c>
      <c r="K155" t="str">
        <f>IF(ROW()&lt;DATA!$H$1+5,SUM($C155:$H155),"")</f>
        <v/>
      </c>
    </row>
    <row r="156" spans="3:11" x14ac:dyDescent="0.25">
      <c r="C156" t="str">
        <f ca="1">IF(ROW()&lt;DATA!$H$1+4,INDIRECT("SKUPINY_PODIELY!"&amp;SUBSTITUTE(ADDRESS(1,ROW()-2,4),"1","")&amp;"3"),IF(ROW()=DATA!$H$1+4,SUM(INDIRECT("C$3:C"&amp;DATA!$H$1+3)),""))</f>
        <v/>
      </c>
      <c r="D156" t="str">
        <f ca="1">IF(ROW()&lt;DATA!$H$1+4,INDIRECT("SKUPINY_PODIELY!"&amp;SUBSTITUTE(ADDRESS(1,ROW()-2,4),"1","")&amp;"7"),IF(ROW()=DATA!$H$1+4,SUM(INDIRECT("D$3:D"&amp;DATA!$H$1+3)),""))</f>
        <v/>
      </c>
      <c r="E156" t="str">
        <f ca="1">IF(ROW()&lt;DATA!$H$1+4,INDIRECT("SKUPINY_PODIELY!"&amp;SUBSTITUTE(ADDRESS(1,ROW()-2,4),"1","")&amp;"16"),IF(ROW()=DATA!$H$1+4,SUM(INDIRECT("E$3:E"&amp;DATA!$H$1+3)),""))</f>
        <v/>
      </c>
      <c r="F156" t="str">
        <f ca="1">IF(ROW()&lt;DATA!$H$1+4,INDIRECT("SKUPINY_PODIELY!"&amp;SUBSTITUTE(ADDRESS(1,ROW()-2,4),"1","")&amp;"21"),IF(ROW()=DATA!$H$1+4,SUM(INDIRECT("F$3:F"&amp;DATA!$H$1+3)),""))</f>
        <v/>
      </c>
      <c r="G156" t="str">
        <f ca="1">IF(ROW()&lt;DATA!$H$1+4,INDIRECT("SKUPINY_PODIELY!"&amp;SUBSTITUTE(ADDRESS(1,ROW()-2,4),"1","")&amp;"24"),IF(ROW()=DATA!$H$1+4,SUM(INDIRECT("G$3:G"&amp;DATA!$H$1+3)),""))</f>
        <v/>
      </c>
      <c r="H156" t="str">
        <f ca="1">IF(ROW()&lt;DATA!$H$1+4,INDIRECT("SKUPINY_PODIELY!"&amp;SUBSTITUTE(ADDRESS(1,ROW()-2,4),"1","")&amp;"43"),IF(ROW()=DATA!$H$1+4,SUM(INDIRECT("H$3:H"&amp;DATA!$H$1+3)),""))</f>
        <v/>
      </c>
      <c r="I156" t="str">
        <f>IF(ROW()&lt;DATA!$H$1+5,SUM($C156:$F156),"")</f>
        <v/>
      </c>
      <c r="J156" t="str">
        <f>IF(ROW()&lt;DATA!$H$1+5,SUM($C156:$G156),"")</f>
        <v/>
      </c>
      <c r="K156" t="str">
        <f>IF(ROW()&lt;DATA!$H$1+5,SUM($C156:$H156),"")</f>
        <v/>
      </c>
    </row>
    <row r="157" spans="3:11" x14ac:dyDescent="0.25">
      <c r="C157" t="str">
        <f ca="1">IF(ROW()&lt;DATA!$H$1+4,INDIRECT("SKUPINY_PODIELY!"&amp;SUBSTITUTE(ADDRESS(1,ROW()-2,4),"1","")&amp;"3"),IF(ROW()=DATA!$H$1+4,SUM(INDIRECT("C$3:C"&amp;DATA!$H$1+3)),""))</f>
        <v/>
      </c>
      <c r="D157" t="str">
        <f ca="1">IF(ROW()&lt;DATA!$H$1+4,INDIRECT("SKUPINY_PODIELY!"&amp;SUBSTITUTE(ADDRESS(1,ROW()-2,4),"1","")&amp;"7"),IF(ROW()=DATA!$H$1+4,SUM(INDIRECT("D$3:D"&amp;DATA!$H$1+3)),""))</f>
        <v/>
      </c>
      <c r="E157" t="str">
        <f ca="1">IF(ROW()&lt;DATA!$H$1+4,INDIRECT("SKUPINY_PODIELY!"&amp;SUBSTITUTE(ADDRESS(1,ROW()-2,4),"1","")&amp;"16"),IF(ROW()=DATA!$H$1+4,SUM(INDIRECT("E$3:E"&amp;DATA!$H$1+3)),""))</f>
        <v/>
      </c>
      <c r="F157" t="str">
        <f ca="1">IF(ROW()&lt;DATA!$H$1+4,INDIRECT("SKUPINY_PODIELY!"&amp;SUBSTITUTE(ADDRESS(1,ROW()-2,4),"1","")&amp;"21"),IF(ROW()=DATA!$H$1+4,SUM(INDIRECT("F$3:F"&amp;DATA!$H$1+3)),""))</f>
        <v/>
      </c>
      <c r="G157" t="str">
        <f ca="1">IF(ROW()&lt;DATA!$H$1+4,INDIRECT("SKUPINY_PODIELY!"&amp;SUBSTITUTE(ADDRESS(1,ROW()-2,4),"1","")&amp;"24"),IF(ROW()=DATA!$H$1+4,SUM(INDIRECT("G$3:G"&amp;DATA!$H$1+3)),""))</f>
        <v/>
      </c>
      <c r="H157" t="str">
        <f ca="1">IF(ROW()&lt;DATA!$H$1+4,INDIRECT("SKUPINY_PODIELY!"&amp;SUBSTITUTE(ADDRESS(1,ROW()-2,4),"1","")&amp;"43"),IF(ROW()=DATA!$H$1+4,SUM(INDIRECT("H$3:H"&amp;DATA!$H$1+3)),""))</f>
        <v/>
      </c>
      <c r="I157" t="str">
        <f>IF(ROW()&lt;DATA!$H$1+5,SUM($C157:$F157),"")</f>
        <v/>
      </c>
      <c r="J157" t="str">
        <f>IF(ROW()&lt;DATA!$H$1+5,SUM($C157:$G157),"")</f>
        <v/>
      </c>
      <c r="K157" t="str">
        <f>IF(ROW()&lt;DATA!$H$1+5,SUM($C157:$H157),"")</f>
        <v/>
      </c>
    </row>
    <row r="158" spans="3:11" x14ac:dyDescent="0.25">
      <c r="C158" t="str">
        <f ca="1">IF(ROW()&lt;DATA!$H$1+4,INDIRECT("SKUPINY_PODIELY!"&amp;SUBSTITUTE(ADDRESS(1,ROW()-2,4),"1","")&amp;"3"),IF(ROW()=DATA!$H$1+4,SUM(INDIRECT("C$3:C"&amp;DATA!$H$1+3)),""))</f>
        <v/>
      </c>
      <c r="D158" t="str">
        <f ca="1">IF(ROW()&lt;DATA!$H$1+4,INDIRECT("SKUPINY_PODIELY!"&amp;SUBSTITUTE(ADDRESS(1,ROW()-2,4),"1","")&amp;"7"),IF(ROW()=DATA!$H$1+4,SUM(INDIRECT("D$3:D"&amp;DATA!$H$1+3)),""))</f>
        <v/>
      </c>
      <c r="E158" t="str">
        <f ca="1">IF(ROW()&lt;DATA!$H$1+4,INDIRECT("SKUPINY_PODIELY!"&amp;SUBSTITUTE(ADDRESS(1,ROW()-2,4),"1","")&amp;"16"),IF(ROW()=DATA!$H$1+4,SUM(INDIRECT("E$3:E"&amp;DATA!$H$1+3)),""))</f>
        <v/>
      </c>
      <c r="F158" t="str">
        <f ca="1">IF(ROW()&lt;DATA!$H$1+4,INDIRECT("SKUPINY_PODIELY!"&amp;SUBSTITUTE(ADDRESS(1,ROW()-2,4),"1","")&amp;"21"),IF(ROW()=DATA!$H$1+4,SUM(INDIRECT("F$3:F"&amp;DATA!$H$1+3)),""))</f>
        <v/>
      </c>
      <c r="G158" t="str">
        <f ca="1">IF(ROW()&lt;DATA!$H$1+4,INDIRECT("SKUPINY_PODIELY!"&amp;SUBSTITUTE(ADDRESS(1,ROW()-2,4),"1","")&amp;"24"),IF(ROW()=DATA!$H$1+4,SUM(INDIRECT("G$3:G"&amp;DATA!$H$1+3)),""))</f>
        <v/>
      </c>
      <c r="H158" t="str">
        <f ca="1">IF(ROW()&lt;DATA!$H$1+4,INDIRECT("SKUPINY_PODIELY!"&amp;SUBSTITUTE(ADDRESS(1,ROW()-2,4),"1","")&amp;"43"),IF(ROW()=DATA!$H$1+4,SUM(INDIRECT("H$3:H"&amp;DATA!$H$1+3)),""))</f>
        <v/>
      </c>
      <c r="I158" t="str">
        <f>IF(ROW()&lt;DATA!$H$1+5,SUM($C158:$F158),"")</f>
        <v/>
      </c>
      <c r="J158" t="str">
        <f>IF(ROW()&lt;DATA!$H$1+5,SUM($C158:$G158),"")</f>
        <v/>
      </c>
      <c r="K158" t="str">
        <f>IF(ROW()&lt;DATA!$H$1+5,SUM($C158:$H158),"")</f>
        <v/>
      </c>
    </row>
    <row r="159" spans="3:11" x14ac:dyDescent="0.25">
      <c r="C159" t="str">
        <f ca="1">IF(ROW()&lt;DATA!$H$1+4,INDIRECT("SKUPINY_PODIELY!"&amp;SUBSTITUTE(ADDRESS(1,ROW()-2,4),"1","")&amp;"3"),IF(ROW()=DATA!$H$1+4,SUM(INDIRECT("C$3:C"&amp;DATA!$H$1+3)),""))</f>
        <v/>
      </c>
      <c r="D159" t="str">
        <f ca="1">IF(ROW()&lt;DATA!$H$1+4,INDIRECT("SKUPINY_PODIELY!"&amp;SUBSTITUTE(ADDRESS(1,ROW()-2,4),"1","")&amp;"7"),IF(ROW()=DATA!$H$1+4,SUM(INDIRECT("D$3:D"&amp;DATA!$H$1+3)),""))</f>
        <v/>
      </c>
      <c r="E159" t="str">
        <f ca="1">IF(ROW()&lt;DATA!$H$1+4,INDIRECT("SKUPINY_PODIELY!"&amp;SUBSTITUTE(ADDRESS(1,ROW()-2,4),"1","")&amp;"16"),IF(ROW()=DATA!$H$1+4,SUM(INDIRECT("E$3:E"&amp;DATA!$H$1+3)),""))</f>
        <v/>
      </c>
      <c r="F159" t="str">
        <f ca="1">IF(ROW()&lt;DATA!$H$1+4,INDIRECT("SKUPINY_PODIELY!"&amp;SUBSTITUTE(ADDRESS(1,ROW()-2,4),"1","")&amp;"21"),IF(ROW()=DATA!$H$1+4,SUM(INDIRECT("F$3:F"&amp;DATA!$H$1+3)),""))</f>
        <v/>
      </c>
      <c r="G159" t="str">
        <f ca="1">IF(ROW()&lt;DATA!$H$1+4,INDIRECT("SKUPINY_PODIELY!"&amp;SUBSTITUTE(ADDRESS(1,ROW()-2,4),"1","")&amp;"24"),IF(ROW()=DATA!$H$1+4,SUM(INDIRECT("G$3:G"&amp;DATA!$H$1+3)),""))</f>
        <v/>
      </c>
      <c r="H159" t="str">
        <f ca="1">IF(ROW()&lt;DATA!$H$1+4,INDIRECT("SKUPINY_PODIELY!"&amp;SUBSTITUTE(ADDRESS(1,ROW()-2,4),"1","")&amp;"43"),IF(ROW()=DATA!$H$1+4,SUM(INDIRECT("H$3:H"&amp;DATA!$H$1+3)),""))</f>
        <v/>
      </c>
      <c r="I159" t="str">
        <f>IF(ROW()&lt;DATA!$H$1+5,SUM($C159:$F159),"")</f>
        <v/>
      </c>
      <c r="J159" t="str">
        <f>IF(ROW()&lt;DATA!$H$1+5,SUM($C159:$G159),"")</f>
        <v/>
      </c>
      <c r="K159" t="str">
        <f>IF(ROW()&lt;DATA!$H$1+5,SUM($C159:$H159),"")</f>
        <v/>
      </c>
    </row>
    <row r="160" spans="3:11" x14ac:dyDescent="0.25">
      <c r="C160" t="str">
        <f ca="1">IF(ROW()&lt;DATA!$H$1+4,INDIRECT("SKUPINY_PODIELY!"&amp;SUBSTITUTE(ADDRESS(1,ROW()-2,4),"1","")&amp;"3"),IF(ROW()=DATA!$H$1+4,SUM(INDIRECT("C$3:C"&amp;DATA!$H$1+3)),""))</f>
        <v/>
      </c>
      <c r="D160" t="str">
        <f ca="1">IF(ROW()&lt;DATA!$H$1+4,INDIRECT("SKUPINY_PODIELY!"&amp;SUBSTITUTE(ADDRESS(1,ROW()-2,4),"1","")&amp;"7"),IF(ROW()=DATA!$H$1+4,SUM(INDIRECT("D$3:D"&amp;DATA!$H$1+3)),""))</f>
        <v/>
      </c>
      <c r="E160" t="str">
        <f ca="1">IF(ROW()&lt;DATA!$H$1+4,INDIRECT("SKUPINY_PODIELY!"&amp;SUBSTITUTE(ADDRESS(1,ROW()-2,4),"1","")&amp;"16"),IF(ROW()=DATA!$H$1+4,SUM(INDIRECT("E$3:E"&amp;DATA!$H$1+3)),""))</f>
        <v/>
      </c>
      <c r="F160" t="str">
        <f ca="1">IF(ROW()&lt;DATA!$H$1+4,INDIRECT("SKUPINY_PODIELY!"&amp;SUBSTITUTE(ADDRESS(1,ROW()-2,4),"1","")&amp;"21"),IF(ROW()=DATA!$H$1+4,SUM(INDIRECT("F$3:F"&amp;DATA!$H$1+3)),""))</f>
        <v/>
      </c>
      <c r="G160" t="str">
        <f ca="1">IF(ROW()&lt;DATA!$H$1+4,INDIRECT("SKUPINY_PODIELY!"&amp;SUBSTITUTE(ADDRESS(1,ROW()-2,4),"1","")&amp;"24"),IF(ROW()=DATA!$H$1+4,SUM(INDIRECT("G$3:G"&amp;DATA!$H$1+3)),""))</f>
        <v/>
      </c>
      <c r="H160" t="str">
        <f ca="1">IF(ROW()&lt;DATA!$H$1+4,INDIRECT("SKUPINY_PODIELY!"&amp;SUBSTITUTE(ADDRESS(1,ROW()-2,4),"1","")&amp;"43"),IF(ROW()=DATA!$H$1+4,SUM(INDIRECT("H$3:H"&amp;DATA!$H$1+3)),""))</f>
        <v/>
      </c>
      <c r="I160" t="str">
        <f>IF(ROW()&lt;DATA!$H$1+5,SUM($C160:$F160),"")</f>
        <v/>
      </c>
      <c r="J160" t="str">
        <f>IF(ROW()&lt;DATA!$H$1+5,SUM($C160:$G160),"")</f>
        <v/>
      </c>
      <c r="K160" t="str">
        <f>IF(ROW()&lt;DATA!$H$1+5,SUM($C160:$H160),"")</f>
        <v/>
      </c>
    </row>
    <row r="161" spans="3:11" x14ac:dyDescent="0.25">
      <c r="C161" t="str">
        <f ca="1">IF(ROW()&lt;DATA!$H$1+4,INDIRECT("SKUPINY_PODIELY!"&amp;SUBSTITUTE(ADDRESS(1,ROW()-2,4),"1","")&amp;"3"),IF(ROW()=DATA!$H$1+4,SUM(INDIRECT("C$3:C"&amp;DATA!$H$1+3)),""))</f>
        <v/>
      </c>
      <c r="D161" t="str">
        <f ca="1">IF(ROW()&lt;DATA!$H$1+4,INDIRECT("SKUPINY_PODIELY!"&amp;SUBSTITUTE(ADDRESS(1,ROW()-2,4),"1","")&amp;"7"),IF(ROW()=DATA!$H$1+4,SUM(INDIRECT("D$3:D"&amp;DATA!$H$1+3)),""))</f>
        <v/>
      </c>
      <c r="E161" t="str">
        <f ca="1">IF(ROW()&lt;DATA!$H$1+4,INDIRECT("SKUPINY_PODIELY!"&amp;SUBSTITUTE(ADDRESS(1,ROW()-2,4),"1","")&amp;"16"),IF(ROW()=DATA!$H$1+4,SUM(INDIRECT("E$3:E"&amp;DATA!$H$1+3)),""))</f>
        <v/>
      </c>
      <c r="F161" t="str">
        <f ca="1">IF(ROW()&lt;DATA!$H$1+4,INDIRECT("SKUPINY_PODIELY!"&amp;SUBSTITUTE(ADDRESS(1,ROW()-2,4),"1","")&amp;"21"),IF(ROW()=DATA!$H$1+4,SUM(INDIRECT("F$3:F"&amp;DATA!$H$1+3)),""))</f>
        <v/>
      </c>
      <c r="G161" t="str">
        <f ca="1">IF(ROW()&lt;DATA!$H$1+4,INDIRECT("SKUPINY_PODIELY!"&amp;SUBSTITUTE(ADDRESS(1,ROW()-2,4),"1","")&amp;"24"),IF(ROW()=DATA!$H$1+4,SUM(INDIRECT("G$3:G"&amp;DATA!$H$1+3)),""))</f>
        <v/>
      </c>
      <c r="H161" t="str">
        <f ca="1">IF(ROW()&lt;DATA!$H$1+4,INDIRECT("SKUPINY_PODIELY!"&amp;SUBSTITUTE(ADDRESS(1,ROW()-2,4),"1","")&amp;"43"),IF(ROW()=DATA!$H$1+4,SUM(INDIRECT("H$3:H"&amp;DATA!$H$1+3)),""))</f>
        <v/>
      </c>
      <c r="I161" t="str">
        <f>IF(ROW()&lt;DATA!$H$1+5,SUM($C161:$F161),"")</f>
        <v/>
      </c>
      <c r="J161" t="str">
        <f>IF(ROW()&lt;DATA!$H$1+5,SUM($C161:$G161),"")</f>
        <v/>
      </c>
      <c r="K161" t="str">
        <f>IF(ROW()&lt;DATA!$H$1+5,SUM($C161:$H161),"")</f>
        <v/>
      </c>
    </row>
    <row r="162" spans="3:11" x14ac:dyDescent="0.25">
      <c r="C162" t="str">
        <f ca="1">IF(ROW()&lt;DATA!$H$1+4,INDIRECT("SKUPINY_PODIELY!"&amp;SUBSTITUTE(ADDRESS(1,ROW()-2,4),"1","")&amp;"3"),IF(ROW()=DATA!$H$1+4,SUM(INDIRECT("C$3:C"&amp;DATA!$H$1+3)),""))</f>
        <v/>
      </c>
      <c r="D162" t="str">
        <f ca="1">IF(ROW()&lt;DATA!$H$1+4,INDIRECT("SKUPINY_PODIELY!"&amp;SUBSTITUTE(ADDRESS(1,ROW()-2,4),"1","")&amp;"7"),IF(ROW()=DATA!$H$1+4,SUM(INDIRECT("D$3:D"&amp;DATA!$H$1+3)),""))</f>
        <v/>
      </c>
      <c r="E162" t="str">
        <f ca="1">IF(ROW()&lt;DATA!$H$1+4,INDIRECT("SKUPINY_PODIELY!"&amp;SUBSTITUTE(ADDRESS(1,ROW()-2,4),"1","")&amp;"16"),IF(ROW()=DATA!$H$1+4,SUM(INDIRECT("E$3:E"&amp;DATA!$H$1+3)),""))</f>
        <v/>
      </c>
      <c r="F162" t="str">
        <f ca="1">IF(ROW()&lt;DATA!$H$1+4,INDIRECT("SKUPINY_PODIELY!"&amp;SUBSTITUTE(ADDRESS(1,ROW()-2,4),"1","")&amp;"21"),IF(ROW()=DATA!$H$1+4,SUM(INDIRECT("F$3:F"&amp;DATA!$H$1+3)),""))</f>
        <v/>
      </c>
      <c r="G162" t="str">
        <f ca="1">IF(ROW()&lt;DATA!$H$1+4,INDIRECT("SKUPINY_PODIELY!"&amp;SUBSTITUTE(ADDRESS(1,ROW()-2,4),"1","")&amp;"24"),IF(ROW()=DATA!$H$1+4,SUM(INDIRECT("G$3:G"&amp;DATA!$H$1+3)),""))</f>
        <v/>
      </c>
      <c r="H162" t="str">
        <f ca="1">IF(ROW()&lt;DATA!$H$1+4,INDIRECT("SKUPINY_PODIELY!"&amp;SUBSTITUTE(ADDRESS(1,ROW()-2,4),"1","")&amp;"43"),IF(ROW()=DATA!$H$1+4,SUM(INDIRECT("H$3:H"&amp;DATA!$H$1+3)),""))</f>
        <v/>
      </c>
      <c r="I162" t="str">
        <f>IF(ROW()&lt;DATA!$H$1+5,SUM($C162:$F162),"")</f>
        <v/>
      </c>
      <c r="J162" t="str">
        <f>IF(ROW()&lt;DATA!$H$1+5,SUM($C162:$G162),"")</f>
        <v/>
      </c>
      <c r="K162" t="str">
        <f>IF(ROW()&lt;DATA!$H$1+5,SUM($C162:$H162),"")</f>
        <v/>
      </c>
    </row>
    <row r="163" spans="3:11" x14ac:dyDescent="0.25">
      <c r="C163" t="str">
        <f ca="1">IF(ROW()&lt;DATA!$H$1+4,INDIRECT("SKUPINY_PODIELY!"&amp;SUBSTITUTE(ADDRESS(1,ROW()-2,4),"1","")&amp;"3"),IF(ROW()=DATA!$H$1+4,SUM(INDIRECT("C$3:C"&amp;DATA!$H$1+3)),""))</f>
        <v/>
      </c>
      <c r="D163" t="str">
        <f ca="1">IF(ROW()&lt;DATA!$H$1+4,INDIRECT("SKUPINY_PODIELY!"&amp;SUBSTITUTE(ADDRESS(1,ROW()-2,4),"1","")&amp;"7"),IF(ROW()=DATA!$H$1+4,SUM(INDIRECT("D$3:D"&amp;DATA!$H$1+3)),""))</f>
        <v/>
      </c>
      <c r="E163" t="str">
        <f ca="1">IF(ROW()&lt;DATA!$H$1+4,INDIRECT("SKUPINY_PODIELY!"&amp;SUBSTITUTE(ADDRESS(1,ROW()-2,4),"1","")&amp;"16"),IF(ROW()=DATA!$H$1+4,SUM(INDIRECT("E$3:E"&amp;DATA!$H$1+3)),""))</f>
        <v/>
      </c>
      <c r="F163" t="str">
        <f ca="1">IF(ROW()&lt;DATA!$H$1+4,INDIRECT("SKUPINY_PODIELY!"&amp;SUBSTITUTE(ADDRESS(1,ROW()-2,4),"1","")&amp;"21"),IF(ROW()=DATA!$H$1+4,SUM(INDIRECT("F$3:F"&amp;DATA!$H$1+3)),""))</f>
        <v/>
      </c>
      <c r="G163" t="str">
        <f ca="1">IF(ROW()&lt;DATA!$H$1+4,INDIRECT("SKUPINY_PODIELY!"&amp;SUBSTITUTE(ADDRESS(1,ROW()-2,4),"1","")&amp;"24"),IF(ROW()=DATA!$H$1+4,SUM(INDIRECT("G$3:G"&amp;DATA!$H$1+3)),""))</f>
        <v/>
      </c>
      <c r="H163" t="str">
        <f ca="1">IF(ROW()&lt;DATA!$H$1+4,INDIRECT("SKUPINY_PODIELY!"&amp;SUBSTITUTE(ADDRESS(1,ROW()-2,4),"1","")&amp;"43"),IF(ROW()=DATA!$H$1+4,SUM(INDIRECT("H$3:H"&amp;DATA!$H$1+3)),""))</f>
        <v/>
      </c>
      <c r="I163" t="str">
        <f>IF(ROW()&lt;DATA!$H$1+5,SUM($C163:$F163),"")</f>
        <v/>
      </c>
      <c r="J163" t="str">
        <f>IF(ROW()&lt;DATA!$H$1+5,SUM($C163:$G163),"")</f>
        <v/>
      </c>
      <c r="K163" t="str">
        <f>IF(ROW()&lt;DATA!$H$1+5,SUM($C163:$H163),"")</f>
        <v/>
      </c>
    </row>
    <row r="164" spans="3:11" x14ac:dyDescent="0.25">
      <c r="C164" t="str">
        <f ca="1">IF(ROW()&lt;DATA!$H$1+4,INDIRECT("SKUPINY_PODIELY!"&amp;SUBSTITUTE(ADDRESS(1,ROW()-2,4),"1","")&amp;"3"),IF(ROW()=DATA!$H$1+4,SUM(INDIRECT("C$3:C"&amp;DATA!$H$1+3)),""))</f>
        <v/>
      </c>
      <c r="D164" t="str">
        <f ca="1">IF(ROW()&lt;DATA!$H$1+4,INDIRECT("SKUPINY_PODIELY!"&amp;SUBSTITUTE(ADDRESS(1,ROW()-2,4),"1","")&amp;"7"),IF(ROW()=DATA!$H$1+4,SUM(INDIRECT("D$3:D"&amp;DATA!$H$1+3)),""))</f>
        <v/>
      </c>
      <c r="E164" t="str">
        <f ca="1">IF(ROW()&lt;DATA!$H$1+4,INDIRECT("SKUPINY_PODIELY!"&amp;SUBSTITUTE(ADDRESS(1,ROW()-2,4),"1","")&amp;"16"),IF(ROW()=DATA!$H$1+4,SUM(INDIRECT("E$3:E"&amp;DATA!$H$1+3)),""))</f>
        <v/>
      </c>
      <c r="F164" t="str">
        <f ca="1">IF(ROW()&lt;DATA!$H$1+4,INDIRECT("SKUPINY_PODIELY!"&amp;SUBSTITUTE(ADDRESS(1,ROW()-2,4),"1","")&amp;"21"),IF(ROW()=DATA!$H$1+4,SUM(INDIRECT("F$3:F"&amp;DATA!$H$1+3)),""))</f>
        <v/>
      </c>
      <c r="G164" t="str">
        <f ca="1">IF(ROW()&lt;DATA!$H$1+4,INDIRECT("SKUPINY_PODIELY!"&amp;SUBSTITUTE(ADDRESS(1,ROW()-2,4),"1","")&amp;"24"),IF(ROW()=DATA!$H$1+4,SUM(INDIRECT("G$3:G"&amp;DATA!$H$1+3)),""))</f>
        <v/>
      </c>
      <c r="H164" t="str">
        <f ca="1">IF(ROW()&lt;DATA!$H$1+4,INDIRECT("SKUPINY_PODIELY!"&amp;SUBSTITUTE(ADDRESS(1,ROW()-2,4),"1","")&amp;"43"),IF(ROW()=DATA!$H$1+4,SUM(INDIRECT("H$3:H"&amp;DATA!$H$1+3)),""))</f>
        <v/>
      </c>
      <c r="I164" t="str">
        <f>IF(ROW()&lt;DATA!$H$1+5,SUM($C164:$F164),"")</f>
        <v/>
      </c>
      <c r="J164" t="str">
        <f>IF(ROW()&lt;DATA!$H$1+5,SUM($C164:$G164),"")</f>
        <v/>
      </c>
      <c r="K164" t="str">
        <f>IF(ROW()&lt;DATA!$H$1+5,SUM($C164:$H164),"")</f>
        <v/>
      </c>
    </row>
    <row r="165" spans="3:11" x14ac:dyDescent="0.25">
      <c r="C165" t="str">
        <f ca="1">IF(ROW()&lt;DATA!$H$1+4,INDIRECT("SKUPINY_PODIELY!"&amp;SUBSTITUTE(ADDRESS(1,ROW()-2,4),"1","")&amp;"3"),IF(ROW()=DATA!$H$1+4,SUM(INDIRECT("C$3:C"&amp;DATA!$H$1+3)),""))</f>
        <v/>
      </c>
      <c r="D165" t="str">
        <f ca="1">IF(ROW()&lt;DATA!$H$1+4,INDIRECT("SKUPINY_PODIELY!"&amp;SUBSTITUTE(ADDRESS(1,ROW()-2,4),"1","")&amp;"7"),IF(ROW()=DATA!$H$1+4,SUM(INDIRECT("D$3:D"&amp;DATA!$H$1+3)),""))</f>
        <v/>
      </c>
      <c r="E165" t="str">
        <f ca="1">IF(ROW()&lt;DATA!$H$1+4,INDIRECT("SKUPINY_PODIELY!"&amp;SUBSTITUTE(ADDRESS(1,ROW()-2,4),"1","")&amp;"16"),IF(ROW()=DATA!$H$1+4,SUM(INDIRECT("E$3:E"&amp;DATA!$H$1+3)),""))</f>
        <v/>
      </c>
      <c r="F165" t="str">
        <f ca="1">IF(ROW()&lt;DATA!$H$1+4,INDIRECT("SKUPINY_PODIELY!"&amp;SUBSTITUTE(ADDRESS(1,ROW()-2,4),"1","")&amp;"21"),IF(ROW()=DATA!$H$1+4,SUM(INDIRECT("F$3:F"&amp;DATA!$H$1+3)),""))</f>
        <v/>
      </c>
      <c r="G165" t="str">
        <f ca="1">IF(ROW()&lt;DATA!$H$1+4,INDIRECT("SKUPINY_PODIELY!"&amp;SUBSTITUTE(ADDRESS(1,ROW()-2,4),"1","")&amp;"24"),IF(ROW()=DATA!$H$1+4,SUM(INDIRECT("G$3:G"&amp;DATA!$H$1+3)),""))</f>
        <v/>
      </c>
      <c r="H165" t="str">
        <f ca="1">IF(ROW()&lt;DATA!$H$1+4,INDIRECT("SKUPINY_PODIELY!"&amp;SUBSTITUTE(ADDRESS(1,ROW()-2,4),"1","")&amp;"43"),IF(ROW()=DATA!$H$1+4,SUM(INDIRECT("H$3:H"&amp;DATA!$H$1+3)),""))</f>
        <v/>
      </c>
      <c r="I165" t="str">
        <f>IF(ROW()&lt;DATA!$H$1+5,SUM($C165:$F165),"")</f>
        <v/>
      </c>
      <c r="J165" t="str">
        <f>IF(ROW()&lt;DATA!$H$1+5,SUM($C165:$G165),"")</f>
        <v/>
      </c>
      <c r="K165" t="str">
        <f>IF(ROW()&lt;DATA!$H$1+5,SUM($C165:$H165),"")</f>
        <v/>
      </c>
    </row>
    <row r="166" spans="3:11" x14ac:dyDescent="0.25">
      <c r="C166" t="str">
        <f ca="1">IF(ROW()&lt;DATA!$H$1+4,INDIRECT("SKUPINY_PODIELY!"&amp;SUBSTITUTE(ADDRESS(1,ROW()-2,4),"1","")&amp;"3"),IF(ROW()=DATA!$H$1+4,SUM(INDIRECT("C$3:C"&amp;DATA!$H$1+3)),""))</f>
        <v/>
      </c>
      <c r="D166" t="str">
        <f ca="1">IF(ROW()&lt;DATA!$H$1+4,INDIRECT("SKUPINY_PODIELY!"&amp;SUBSTITUTE(ADDRESS(1,ROW()-2,4),"1","")&amp;"7"),IF(ROW()=DATA!$H$1+4,SUM(INDIRECT("D$3:D"&amp;DATA!$H$1+3)),""))</f>
        <v/>
      </c>
      <c r="E166" t="str">
        <f ca="1">IF(ROW()&lt;DATA!$H$1+4,INDIRECT("SKUPINY_PODIELY!"&amp;SUBSTITUTE(ADDRESS(1,ROW()-2,4),"1","")&amp;"16"),IF(ROW()=DATA!$H$1+4,SUM(INDIRECT("E$3:E"&amp;DATA!$H$1+3)),""))</f>
        <v/>
      </c>
      <c r="F166" t="str">
        <f ca="1">IF(ROW()&lt;DATA!$H$1+4,INDIRECT("SKUPINY_PODIELY!"&amp;SUBSTITUTE(ADDRESS(1,ROW()-2,4),"1","")&amp;"21"),IF(ROW()=DATA!$H$1+4,SUM(INDIRECT("F$3:F"&amp;DATA!$H$1+3)),""))</f>
        <v/>
      </c>
      <c r="G166" t="str">
        <f ca="1">IF(ROW()&lt;DATA!$H$1+4,INDIRECT("SKUPINY_PODIELY!"&amp;SUBSTITUTE(ADDRESS(1,ROW()-2,4),"1","")&amp;"24"),IF(ROW()=DATA!$H$1+4,SUM(INDIRECT("G$3:G"&amp;DATA!$H$1+3)),""))</f>
        <v/>
      </c>
      <c r="H166" t="str">
        <f ca="1">IF(ROW()&lt;DATA!$H$1+4,INDIRECT("SKUPINY_PODIELY!"&amp;SUBSTITUTE(ADDRESS(1,ROW()-2,4),"1","")&amp;"43"),IF(ROW()=DATA!$H$1+4,SUM(INDIRECT("H$3:H"&amp;DATA!$H$1+3)),""))</f>
        <v/>
      </c>
      <c r="I166" t="str">
        <f>IF(ROW()&lt;DATA!$H$1+5,SUM($C166:$F166),"")</f>
        <v/>
      </c>
      <c r="J166" t="str">
        <f>IF(ROW()&lt;DATA!$H$1+5,SUM($C166:$G166),"")</f>
        <v/>
      </c>
      <c r="K166" t="str">
        <f>IF(ROW()&lt;DATA!$H$1+5,SUM($C166:$H166),"")</f>
        <v/>
      </c>
    </row>
    <row r="167" spans="3:11" x14ac:dyDescent="0.25">
      <c r="C167" t="str">
        <f ca="1">IF(ROW()&lt;DATA!$H$1+4,INDIRECT("SKUPINY_PODIELY!"&amp;SUBSTITUTE(ADDRESS(1,ROW()-2,4),"1","")&amp;"3"),IF(ROW()=DATA!$H$1+4,SUM(INDIRECT("C$3:C"&amp;DATA!$H$1+3)),""))</f>
        <v/>
      </c>
      <c r="D167" t="str">
        <f ca="1">IF(ROW()&lt;DATA!$H$1+4,INDIRECT("SKUPINY_PODIELY!"&amp;SUBSTITUTE(ADDRESS(1,ROW()-2,4),"1","")&amp;"7"),IF(ROW()=DATA!$H$1+4,SUM(INDIRECT("D$3:D"&amp;DATA!$H$1+3)),""))</f>
        <v/>
      </c>
      <c r="E167" t="str">
        <f ca="1">IF(ROW()&lt;DATA!$H$1+4,INDIRECT("SKUPINY_PODIELY!"&amp;SUBSTITUTE(ADDRESS(1,ROW()-2,4),"1","")&amp;"16"),IF(ROW()=DATA!$H$1+4,SUM(INDIRECT("E$3:E"&amp;DATA!$H$1+3)),""))</f>
        <v/>
      </c>
      <c r="F167" t="str">
        <f ca="1">IF(ROW()&lt;DATA!$H$1+4,INDIRECT("SKUPINY_PODIELY!"&amp;SUBSTITUTE(ADDRESS(1,ROW()-2,4),"1","")&amp;"21"),IF(ROW()=DATA!$H$1+4,SUM(INDIRECT("F$3:F"&amp;DATA!$H$1+3)),""))</f>
        <v/>
      </c>
      <c r="G167" t="str">
        <f ca="1">IF(ROW()&lt;DATA!$H$1+4,INDIRECT("SKUPINY_PODIELY!"&amp;SUBSTITUTE(ADDRESS(1,ROW()-2,4),"1","")&amp;"24"),IF(ROW()=DATA!$H$1+4,SUM(INDIRECT("G$3:G"&amp;DATA!$H$1+3)),""))</f>
        <v/>
      </c>
      <c r="H167" t="str">
        <f ca="1">IF(ROW()&lt;DATA!$H$1+4,INDIRECT("SKUPINY_PODIELY!"&amp;SUBSTITUTE(ADDRESS(1,ROW()-2,4),"1","")&amp;"43"),IF(ROW()=DATA!$H$1+4,SUM(INDIRECT("H$3:H"&amp;DATA!$H$1+3)),""))</f>
        <v/>
      </c>
      <c r="I167" t="str">
        <f>IF(ROW()&lt;DATA!$H$1+5,SUM($C167:$F167),"")</f>
        <v/>
      </c>
      <c r="J167" t="str">
        <f>IF(ROW()&lt;DATA!$H$1+5,SUM($C167:$G167),"")</f>
        <v/>
      </c>
      <c r="K167" t="str">
        <f>IF(ROW()&lt;DATA!$H$1+5,SUM($C167:$H167),"")</f>
        <v/>
      </c>
    </row>
    <row r="168" spans="3:11" x14ac:dyDescent="0.25">
      <c r="C168" t="str">
        <f ca="1">IF(ROW()&lt;DATA!$H$1+4,INDIRECT("SKUPINY_PODIELY!"&amp;SUBSTITUTE(ADDRESS(1,ROW()-2,4),"1","")&amp;"3"),IF(ROW()=DATA!$H$1+4,SUM(INDIRECT("C$3:C"&amp;DATA!$H$1+3)),""))</f>
        <v/>
      </c>
      <c r="D168" t="str">
        <f ca="1">IF(ROW()&lt;DATA!$H$1+4,INDIRECT("SKUPINY_PODIELY!"&amp;SUBSTITUTE(ADDRESS(1,ROW()-2,4),"1","")&amp;"7"),IF(ROW()=DATA!$H$1+4,SUM(INDIRECT("D$3:D"&amp;DATA!$H$1+3)),""))</f>
        <v/>
      </c>
      <c r="E168" t="str">
        <f ca="1">IF(ROW()&lt;DATA!$H$1+4,INDIRECT("SKUPINY_PODIELY!"&amp;SUBSTITUTE(ADDRESS(1,ROW()-2,4),"1","")&amp;"16"),IF(ROW()=DATA!$H$1+4,SUM(INDIRECT("E$3:E"&amp;DATA!$H$1+3)),""))</f>
        <v/>
      </c>
      <c r="F168" t="str">
        <f ca="1">IF(ROW()&lt;DATA!$H$1+4,INDIRECT("SKUPINY_PODIELY!"&amp;SUBSTITUTE(ADDRESS(1,ROW()-2,4),"1","")&amp;"21"),IF(ROW()=DATA!$H$1+4,SUM(INDIRECT("F$3:F"&amp;DATA!$H$1+3)),""))</f>
        <v/>
      </c>
      <c r="G168" t="str">
        <f ca="1">IF(ROW()&lt;DATA!$H$1+4,INDIRECT("SKUPINY_PODIELY!"&amp;SUBSTITUTE(ADDRESS(1,ROW()-2,4),"1","")&amp;"24"),IF(ROW()=DATA!$H$1+4,SUM(INDIRECT("G$3:G"&amp;DATA!$H$1+3)),""))</f>
        <v/>
      </c>
      <c r="H168" t="str">
        <f ca="1">IF(ROW()&lt;DATA!$H$1+4,INDIRECT("SKUPINY_PODIELY!"&amp;SUBSTITUTE(ADDRESS(1,ROW()-2,4),"1","")&amp;"43"),IF(ROW()=DATA!$H$1+4,SUM(INDIRECT("H$3:H"&amp;DATA!$H$1+3)),""))</f>
        <v/>
      </c>
      <c r="I168" t="str">
        <f>IF(ROW()&lt;DATA!$H$1+5,SUM($C168:$F168),"")</f>
        <v/>
      </c>
      <c r="J168" t="str">
        <f>IF(ROW()&lt;DATA!$H$1+5,SUM($C168:$G168),"")</f>
        <v/>
      </c>
      <c r="K168" t="str">
        <f>IF(ROW()&lt;DATA!$H$1+5,SUM($C168:$H168),"")</f>
        <v/>
      </c>
    </row>
    <row r="169" spans="3:11" x14ac:dyDescent="0.25">
      <c r="C169" t="str">
        <f ca="1">IF(ROW()&lt;DATA!$H$1+4,INDIRECT("SKUPINY_PODIELY!"&amp;SUBSTITUTE(ADDRESS(1,ROW()-2,4),"1","")&amp;"3"),IF(ROW()=DATA!$H$1+4,SUM(INDIRECT("C$3:C"&amp;DATA!$H$1+3)),""))</f>
        <v/>
      </c>
      <c r="D169" t="str">
        <f ca="1">IF(ROW()&lt;DATA!$H$1+4,INDIRECT("SKUPINY_PODIELY!"&amp;SUBSTITUTE(ADDRESS(1,ROW()-2,4),"1","")&amp;"7"),IF(ROW()=DATA!$H$1+4,SUM(INDIRECT("D$3:D"&amp;DATA!$H$1+3)),""))</f>
        <v/>
      </c>
      <c r="E169" t="str">
        <f ca="1">IF(ROW()&lt;DATA!$H$1+4,INDIRECT("SKUPINY_PODIELY!"&amp;SUBSTITUTE(ADDRESS(1,ROW()-2,4),"1","")&amp;"16"),IF(ROW()=DATA!$H$1+4,SUM(INDIRECT("E$3:E"&amp;DATA!$H$1+3)),""))</f>
        <v/>
      </c>
      <c r="F169" t="str">
        <f ca="1">IF(ROW()&lt;DATA!$H$1+4,INDIRECT("SKUPINY_PODIELY!"&amp;SUBSTITUTE(ADDRESS(1,ROW()-2,4),"1","")&amp;"21"),IF(ROW()=DATA!$H$1+4,SUM(INDIRECT("F$3:F"&amp;DATA!$H$1+3)),""))</f>
        <v/>
      </c>
      <c r="G169" t="str">
        <f ca="1">IF(ROW()&lt;DATA!$H$1+4,INDIRECT("SKUPINY_PODIELY!"&amp;SUBSTITUTE(ADDRESS(1,ROW()-2,4),"1","")&amp;"24"),IF(ROW()=DATA!$H$1+4,SUM(INDIRECT("G$3:G"&amp;DATA!$H$1+3)),""))</f>
        <v/>
      </c>
      <c r="H169" t="str">
        <f ca="1">IF(ROW()&lt;DATA!$H$1+4,INDIRECT("SKUPINY_PODIELY!"&amp;SUBSTITUTE(ADDRESS(1,ROW()-2,4),"1","")&amp;"43"),IF(ROW()=DATA!$H$1+4,SUM(INDIRECT("H$3:H"&amp;DATA!$H$1+3)),""))</f>
        <v/>
      </c>
      <c r="I169" t="str">
        <f>IF(ROW()&lt;DATA!$H$1+5,SUM($C169:$F169),"")</f>
        <v/>
      </c>
      <c r="J169" t="str">
        <f>IF(ROW()&lt;DATA!$H$1+5,SUM($C169:$G169),"")</f>
        <v/>
      </c>
      <c r="K169" t="str">
        <f>IF(ROW()&lt;DATA!$H$1+5,SUM($C169:$H169),"")</f>
        <v/>
      </c>
    </row>
    <row r="170" spans="3:11" x14ac:dyDescent="0.25">
      <c r="C170" t="str">
        <f ca="1">IF(ROW()&lt;DATA!$H$1+4,INDIRECT("SKUPINY_PODIELY!"&amp;SUBSTITUTE(ADDRESS(1,ROW()-2,4),"1","")&amp;"3"),IF(ROW()=DATA!$H$1+4,SUM(INDIRECT("C$3:C"&amp;DATA!$H$1+3)),""))</f>
        <v/>
      </c>
      <c r="D170" t="str">
        <f ca="1">IF(ROW()&lt;DATA!$H$1+4,INDIRECT("SKUPINY_PODIELY!"&amp;SUBSTITUTE(ADDRESS(1,ROW()-2,4),"1","")&amp;"7"),IF(ROW()=DATA!$H$1+4,SUM(INDIRECT("D$3:D"&amp;DATA!$H$1+3)),""))</f>
        <v/>
      </c>
      <c r="E170" t="str">
        <f ca="1">IF(ROW()&lt;DATA!$H$1+4,INDIRECT("SKUPINY_PODIELY!"&amp;SUBSTITUTE(ADDRESS(1,ROW()-2,4),"1","")&amp;"16"),IF(ROW()=DATA!$H$1+4,SUM(INDIRECT("E$3:E"&amp;DATA!$H$1+3)),""))</f>
        <v/>
      </c>
      <c r="F170" t="str">
        <f ca="1">IF(ROW()&lt;DATA!$H$1+4,INDIRECT("SKUPINY_PODIELY!"&amp;SUBSTITUTE(ADDRESS(1,ROW()-2,4),"1","")&amp;"21"),IF(ROW()=DATA!$H$1+4,SUM(INDIRECT("F$3:F"&amp;DATA!$H$1+3)),""))</f>
        <v/>
      </c>
      <c r="G170" t="str">
        <f ca="1">IF(ROW()&lt;DATA!$H$1+4,INDIRECT("SKUPINY_PODIELY!"&amp;SUBSTITUTE(ADDRESS(1,ROW()-2,4),"1","")&amp;"24"),IF(ROW()=DATA!$H$1+4,SUM(INDIRECT("G$3:G"&amp;DATA!$H$1+3)),""))</f>
        <v/>
      </c>
      <c r="H170" t="str">
        <f ca="1">IF(ROW()&lt;DATA!$H$1+4,INDIRECT("SKUPINY_PODIELY!"&amp;SUBSTITUTE(ADDRESS(1,ROW()-2,4),"1","")&amp;"43"),IF(ROW()=DATA!$H$1+4,SUM(INDIRECT("H$3:H"&amp;DATA!$H$1+3)),""))</f>
        <v/>
      </c>
      <c r="I170" t="str">
        <f>IF(ROW()&lt;DATA!$H$1+5,SUM($C170:$F170),"")</f>
        <v/>
      </c>
      <c r="J170" t="str">
        <f>IF(ROW()&lt;DATA!$H$1+5,SUM($C170:$G170),"")</f>
        <v/>
      </c>
      <c r="K170" t="str">
        <f>IF(ROW()&lt;DATA!$H$1+5,SUM($C170:$H170),"")</f>
        <v/>
      </c>
    </row>
    <row r="171" spans="3:11" x14ac:dyDescent="0.25">
      <c r="C171" t="str">
        <f ca="1">IF(ROW()&lt;DATA!$H$1+4,INDIRECT("SKUPINY_PODIELY!"&amp;SUBSTITUTE(ADDRESS(1,ROW()-2,4),"1","")&amp;"3"),IF(ROW()=DATA!$H$1+4,SUM(INDIRECT("C$3:C"&amp;DATA!$H$1+3)),""))</f>
        <v/>
      </c>
      <c r="D171" t="str">
        <f ca="1">IF(ROW()&lt;DATA!$H$1+4,INDIRECT("SKUPINY_PODIELY!"&amp;SUBSTITUTE(ADDRESS(1,ROW()-2,4),"1","")&amp;"7"),IF(ROW()=DATA!$H$1+4,SUM(INDIRECT("D$3:D"&amp;DATA!$H$1+3)),""))</f>
        <v/>
      </c>
      <c r="E171" t="str">
        <f ca="1">IF(ROW()&lt;DATA!$H$1+4,INDIRECT("SKUPINY_PODIELY!"&amp;SUBSTITUTE(ADDRESS(1,ROW()-2,4),"1","")&amp;"16"),IF(ROW()=DATA!$H$1+4,SUM(INDIRECT("E$3:E"&amp;DATA!$H$1+3)),""))</f>
        <v/>
      </c>
      <c r="F171" t="str">
        <f ca="1">IF(ROW()&lt;DATA!$H$1+4,INDIRECT("SKUPINY_PODIELY!"&amp;SUBSTITUTE(ADDRESS(1,ROW()-2,4),"1","")&amp;"21"),IF(ROW()=DATA!$H$1+4,SUM(INDIRECT("F$3:F"&amp;DATA!$H$1+3)),""))</f>
        <v/>
      </c>
      <c r="G171" t="str">
        <f ca="1">IF(ROW()&lt;DATA!$H$1+4,INDIRECT("SKUPINY_PODIELY!"&amp;SUBSTITUTE(ADDRESS(1,ROW()-2,4),"1","")&amp;"24"),IF(ROW()=DATA!$H$1+4,SUM(INDIRECT("G$3:G"&amp;DATA!$H$1+3)),""))</f>
        <v/>
      </c>
      <c r="H171" t="str">
        <f ca="1">IF(ROW()&lt;DATA!$H$1+4,INDIRECT("SKUPINY_PODIELY!"&amp;SUBSTITUTE(ADDRESS(1,ROW()-2,4),"1","")&amp;"43"),IF(ROW()=DATA!$H$1+4,SUM(INDIRECT("H$3:H"&amp;DATA!$H$1+3)),""))</f>
        <v/>
      </c>
      <c r="I171" t="str">
        <f>IF(ROW()&lt;DATA!$H$1+5,SUM($C171:$F171),"")</f>
        <v/>
      </c>
      <c r="J171" t="str">
        <f>IF(ROW()&lt;DATA!$H$1+5,SUM($C171:$G171),"")</f>
        <v/>
      </c>
      <c r="K171" t="str">
        <f>IF(ROW()&lt;DATA!$H$1+5,SUM($C171:$H171),"")</f>
        <v/>
      </c>
    </row>
    <row r="172" spans="3:11" x14ac:dyDescent="0.25">
      <c r="C172" t="str">
        <f ca="1">IF(ROW()&lt;DATA!$H$1+4,INDIRECT("SKUPINY_PODIELY!"&amp;SUBSTITUTE(ADDRESS(1,ROW()-2,4),"1","")&amp;"3"),IF(ROW()=DATA!$H$1+4,SUM(INDIRECT("C$3:C"&amp;DATA!$H$1+3)),""))</f>
        <v/>
      </c>
      <c r="D172" t="str">
        <f ca="1">IF(ROW()&lt;DATA!$H$1+4,INDIRECT("SKUPINY_PODIELY!"&amp;SUBSTITUTE(ADDRESS(1,ROW()-2,4),"1","")&amp;"7"),IF(ROW()=DATA!$H$1+4,SUM(INDIRECT("D$3:D"&amp;DATA!$H$1+3)),""))</f>
        <v/>
      </c>
      <c r="E172" t="str">
        <f ca="1">IF(ROW()&lt;DATA!$H$1+4,INDIRECT("SKUPINY_PODIELY!"&amp;SUBSTITUTE(ADDRESS(1,ROW()-2,4),"1","")&amp;"16"),IF(ROW()=DATA!$H$1+4,SUM(INDIRECT("E$3:E"&amp;DATA!$H$1+3)),""))</f>
        <v/>
      </c>
      <c r="F172" t="str">
        <f ca="1">IF(ROW()&lt;DATA!$H$1+4,INDIRECT("SKUPINY_PODIELY!"&amp;SUBSTITUTE(ADDRESS(1,ROW()-2,4),"1","")&amp;"21"),IF(ROW()=DATA!$H$1+4,SUM(INDIRECT("F$3:F"&amp;DATA!$H$1+3)),""))</f>
        <v/>
      </c>
      <c r="G172" t="str">
        <f ca="1">IF(ROW()&lt;DATA!$H$1+4,INDIRECT("SKUPINY_PODIELY!"&amp;SUBSTITUTE(ADDRESS(1,ROW()-2,4),"1","")&amp;"24"),IF(ROW()=DATA!$H$1+4,SUM(INDIRECT("G$3:G"&amp;DATA!$H$1+3)),""))</f>
        <v/>
      </c>
      <c r="H172" t="str">
        <f ca="1">IF(ROW()&lt;DATA!$H$1+4,INDIRECT("SKUPINY_PODIELY!"&amp;SUBSTITUTE(ADDRESS(1,ROW()-2,4),"1","")&amp;"43"),IF(ROW()=DATA!$H$1+4,SUM(INDIRECT("H$3:H"&amp;DATA!$H$1+3)),""))</f>
        <v/>
      </c>
      <c r="I172" t="str">
        <f>IF(ROW()&lt;DATA!$H$1+5,SUM($C172:$F172),"")</f>
        <v/>
      </c>
      <c r="J172" t="str">
        <f>IF(ROW()&lt;DATA!$H$1+5,SUM($C172:$G172),"")</f>
        <v/>
      </c>
      <c r="K172" t="str">
        <f>IF(ROW()&lt;DATA!$H$1+5,SUM($C172:$H172),"")</f>
        <v/>
      </c>
    </row>
    <row r="173" spans="3:11" x14ac:dyDescent="0.25">
      <c r="C173" t="str">
        <f ca="1">IF(ROW()&lt;DATA!$H$1+4,INDIRECT("SKUPINY_PODIELY!"&amp;SUBSTITUTE(ADDRESS(1,ROW()-2,4),"1","")&amp;"3"),IF(ROW()=DATA!$H$1+4,SUM(INDIRECT("C$3:C"&amp;DATA!$H$1+3)),""))</f>
        <v/>
      </c>
      <c r="D173" t="str">
        <f ca="1">IF(ROW()&lt;DATA!$H$1+4,INDIRECT("SKUPINY_PODIELY!"&amp;SUBSTITUTE(ADDRESS(1,ROW()-2,4),"1","")&amp;"7"),IF(ROW()=DATA!$H$1+4,SUM(INDIRECT("D$3:D"&amp;DATA!$H$1+3)),""))</f>
        <v/>
      </c>
      <c r="E173" t="str">
        <f ca="1">IF(ROW()&lt;DATA!$H$1+4,INDIRECT("SKUPINY_PODIELY!"&amp;SUBSTITUTE(ADDRESS(1,ROW()-2,4),"1","")&amp;"16"),IF(ROW()=DATA!$H$1+4,SUM(INDIRECT("E$3:E"&amp;DATA!$H$1+3)),""))</f>
        <v/>
      </c>
      <c r="F173" t="str">
        <f ca="1">IF(ROW()&lt;DATA!$H$1+4,INDIRECT("SKUPINY_PODIELY!"&amp;SUBSTITUTE(ADDRESS(1,ROW()-2,4),"1","")&amp;"21"),IF(ROW()=DATA!$H$1+4,SUM(INDIRECT("F$3:F"&amp;DATA!$H$1+3)),""))</f>
        <v/>
      </c>
      <c r="G173" t="str">
        <f ca="1">IF(ROW()&lt;DATA!$H$1+4,INDIRECT("SKUPINY_PODIELY!"&amp;SUBSTITUTE(ADDRESS(1,ROW()-2,4),"1","")&amp;"24"),IF(ROW()=DATA!$H$1+4,SUM(INDIRECT("G$3:G"&amp;DATA!$H$1+3)),""))</f>
        <v/>
      </c>
      <c r="H173" t="str">
        <f ca="1">IF(ROW()&lt;DATA!$H$1+4,INDIRECT("SKUPINY_PODIELY!"&amp;SUBSTITUTE(ADDRESS(1,ROW()-2,4),"1","")&amp;"43"),IF(ROW()=DATA!$H$1+4,SUM(INDIRECT("H$3:H"&amp;DATA!$H$1+3)),""))</f>
        <v/>
      </c>
      <c r="I173" t="str">
        <f>IF(ROW()&lt;DATA!$H$1+5,SUM($C173:$F173),"")</f>
        <v/>
      </c>
      <c r="J173" t="str">
        <f>IF(ROW()&lt;DATA!$H$1+5,SUM($C173:$G173),"")</f>
        <v/>
      </c>
      <c r="K173" t="str">
        <f>IF(ROW()&lt;DATA!$H$1+5,SUM($C173:$H173),"")</f>
        <v/>
      </c>
    </row>
    <row r="174" spans="3:11" x14ac:dyDescent="0.25">
      <c r="C174" t="str">
        <f ca="1">IF(ROW()&lt;DATA!$H$1+4,INDIRECT("SKUPINY_PODIELY!"&amp;SUBSTITUTE(ADDRESS(1,ROW()-2,4),"1","")&amp;"3"),IF(ROW()=DATA!$H$1+4,SUM(INDIRECT("C$3:C"&amp;DATA!$H$1+3)),""))</f>
        <v/>
      </c>
      <c r="D174" t="str">
        <f ca="1">IF(ROW()&lt;DATA!$H$1+4,INDIRECT("SKUPINY_PODIELY!"&amp;SUBSTITUTE(ADDRESS(1,ROW()-2,4),"1","")&amp;"7"),IF(ROW()=DATA!$H$1+4,SUM(INDIRECT("D$3:D"&amp;DATA!$H$1+3)),""))</f>
        <v/>
      </c>
      <c r="E174" t="str">
        <f ca="1">IF(ROW()&lt;DATA!$H$1+4,INDIRECT("SKUPINY_PODIELY!"&amp;SUBSTITUTE(ADDRESS(1,ROW()-2,4),"1","")&amp;"16"),IF(ROW()=DATA!$H$1+4,SUM(INDIRECT("E$3:E"&amp;DATA!$H$1+3)),""))</f>
        <v/>
      </c>
      <c r="F174" t="str">
        <f ca="1">IF(ROW()&lt;DATA!$H$1+4,INDIRECT("SKUPINY_PODIELY!"&amp;SUBSTITUTE(ADDRESS(1,ROW()-2,4),"1","")&amp;"21"),IF(ROW()=DATA!$H$1+4,SUM(INDIRECT("F$3:F"&amp;DATA!$H$1+3)),""))</f>
        <v/>
      </c>
      <c r="G174" t="str">
        <f ca="1">IF(ROW()&lt;DATA!$H$1+4,INDIRECT("SKUPINY_PODIELY!"&amp;SUBSTITUTE(ADDRESS(1,ROW()-2,4),"1","")&amp;"24"),IF(ROW()=DATA!$H$1+4,SUM(INDIRECT("G$3:G"&amp;DATA!$H$1+3)),""))</f>
        <v/>
      </c>
      <c r="H174" t="str">
        <f ca="1">IF(ROW()&lt;DATA!$H$1+4,INDIRECT("SKUPINY_PODIELY!"&amp;SUBSTITUTE(ADDRESS(1,ROW()-2,4),"1","")&amp;"43"),IF(ROW()=DATA!$H$1+4,SUM(INDIRECT("H$3:H"&amp;DATA!$H$1+3)),""))</f>
        <v/>
      </c>
      <c r="I174" t="str">
        <f>IF(ROW()&lt;DATA!$H$1+5,SUM($C174:$F174),"")</f>
        <v/>
      </c>
      <c r="J174" t="str">
        <f>IF(ROW()&lt;DATA!$H$1+5,SUM($C174:$G174),"")</f>
        <v/>
      </c>
      <c r="K174" t="str">
        <f>IF(ROW()&lt;DATA!$H$1+5,SUM($C174:$H174),"")</f>
        <v/>
      </c>
    </row>
    <row r="175" spans="3:11" x14ac:dyDescent="0.25">
      <c r="C175" t="str">
        <f ca="1">IF(ROW()&lt;DATA!$H$1+4,INDIRECT("SKUPINY_PODIELY!"&amp;SUBSTITUTE(ADDRESS(1,ROW()-2,4),"1","")&amp;"3"),IF(ROW()=DATA!$H$1+4,SUM(INDIRECT("C$3:C"&amp;DATA!$H$1+3)),""))</f>
        <v/>
      </c>
      <c r="D175" t="str">
        <f ca="1">IF(ROW()&lt;DATA!$H$1+4,INDIRECT("SKUPINY_PODIELY!"&amp;SUBSTITUTE(ADDRESS(1,ROW()-2,4),"1","")&amp;"7"),IF(ROW()=DATA!$H$1+4,SUM(INDIRECT("D$3:D"&amp;DATA!$H$1+3)),""))</f>
        <v/>
      </c>
      <c r="E175" t="str">
        <f ca="1">IF(ROW()&lt;DATA!$H$1+4,INDIRECT("SKUPINY_PODIELY!"&amp;SUBSTITUTE(ADDRESS(1,ROW()-2,4),"1","")&amp;"16"),IF(ROW()=DATA!$H$1+4,SUM(INDIRECT("E$3:E"&amp;DATA!$H$1+3)),""))</f>
        <v/>
      </c>
      <c r="F175" t="str">
        <f ca="1">IF(ROW()&lt;DATA!$H$1+4,INDIRECT("SKUPINY_PODIELY!"&amp;SUBSTITUTE(ADDRESS(1,ROW()-2,4),"1","")&amp;"21"),IF(ROW()=DATA!$H$1+4,SUM(INDIRECT("F$3:F"&amp;DATA!$H$1+3)),""))</f>
        <v/>
      </c>
      <c r="G175" t="str">
        <f ca="1">IF(ROW()&lt;DATA!$H$1+4,INDIRECT("SKUPINY_PODIELY!"&amp;SUBSTITUTE(ADDRESS(1,ROW()-2,4),"1","")&amp;"24"),IF(ROW()=DATA!$H$1+4,SUM(INDIRECT("G$3:G"&amp;DATA!$H$1+3)),""))</f>
        <v/>
      </c>
      <c r="H175" t="str">
        <f ca="1">IF(ROW()&lt;DATA!$H$1+4,INDIRECT("SKUPINY_PODIELY!"&amp;SUBSTITUTE(ADDRESS(1,ROW()-2,4),"1","")&amp;"43"),IF(ROW()=DATA!$H$1+4,SUM(INDIRECT("H$3:H"&amp;DATA!$H$1+3)),""))</f>
        <v/>
      </c>
      <c r="I175" t="str">
        <f>IF(ROW()&lt;DATA!$H$1+5,SUM($C175:$F175),"")</f>
        <v/>
      </c>
      <c r="J175" t="str">
        <f>IF(ROW()&lt;DATA!$H$1+5,SUM($C175:$G175),"")</f>
        <v/>
      </c>
      <c r="K175" t="str">
        <f>IF(ROW()&lt;DATA!$H$1+5,SUM($C175:$H175),"")</f>
        <v/>
      </c>
    </row>
    <row r="176" spans="3:11" x14ac:dyDescent="0.25">
      <c r="C176" t="str">
        <f ca="1">IF(ROW()&lt;DATA!$H$1+4,INDIRECT("SKUPINY_PODIELY!"&amp;SUBSTITUTE(ADDRESS(1,ROW()-2,4),"1","")&amp;"3"),IF(ROW()=DATA!$H$1+4,SUM(INDIRECT("C$3:C"&amp;DATA!$H$1+3)),""))</f>
        <v/>
      </c>
      <c r="D176" t="str">
        <f ca="1">IF(ROW()&lt;DATA!$H$1+4,INDIRECT("SKUPINY_PODIELY!"&amp;SUBSTITUTE(ADDRESS(1,ROW()-2,4),"1","")&amp;"7"),IF(ROW()=DATA!$H$1+4,SUM(INDIRECT("D$3:D"&amp;DATA!$H$1+3)),""))</f>
        <v/>
      </c>
      <c r="E176" t="str">
        <f ca="1">IF(ROW()&lt;DATA!$H$1+4,INDIRECT("SKUPINY_PODIELY!"&amp;SUBSTITUTE(ADDRESS(1,ROW()-2,4),"1","")&amp;"16"),IF(ROW()=DATA!$H$1+4,SUM(INDIRECT("E$3:E"&amp;DATA!$H$1+3)),""))</f>
        <v/>
      </c>
      <c r="F176" t="str">
        <f ca="1">IF(ROW()&lt;DATA!$H$1+4,INDIRECT("SKUPINY_PODIELY!"&amp;SUBSTITUTE(ADDRESS(1,ROW()-2,4),"1","")&amp;"21"),IF(ROW()=DATA!$H$1+4,SUM(INDIRECT("F$3:F"&amp;DATA!$H$1+3)),""))</f>
        <v/>
      </c>
      <c r="G176" t="str">
        <f ca="1">IF(ROW()&lt;DATA!$H$1+4,INDIRECT("SKUPINY_PODIELY!"&amp;SUBSTITUTE(ADDRESS(1,ROW()-2,4),"1","")&amp;"24"),IF(ROW()=DATA!$H$1+4,SUM(INDIRECT("G$3:G"&amp;DATA!$H$1+3)),""))</f>
        <v/>
      </c>
      <c r="H176" t="str">
        <f ca="1">IF(ROW()&lt;DATA!$H$1+4,INDIRECT("SKUPINY_PODIELY!"&amp;SUBSTITUTE(ADDRESS(1,ROW()-2,4),"1","")&amp;"43"),IF(ROW()=DATA!$H$1+4,SUM(INDIRECT("H$3:H"&amp;DATA!$H$1+3)),""))</f>
        <v/>
      </c>
      <c r="I176" t="str">
        <f>IF(ROW()&lt;DATA!$H$1+5,SUM($C176:$F176),"")</f>
        <v/>
      </c>
      <c r="J176" t="str">
        <f>IF(ROW()&lt;DATA!$H$1+5,SUM($C176:$G176),"")</f>
        <v/>
      </c>
      <c r="K176" t="str">
        <f>IF(ROW()&lt;DATA!$H$1+5,SUM($C176:$H176),"")</f>
        <v/>
      </c>
    </row>
    <row r="177" spans="3:11" x14ac:dyDescent="0.25">
      <c r="C177" t="str">
        <f ca="1">IF(ROW()&lt;DATA!$H$1+4,INDIRECT("SKUPINY_PODIELY!"&amp;SUBSTITUTE(ADDRESS(1,ROW()-2,4),"1","")&amp;"3"),IF(ROW()=DATA!$H$1+4,SUM(INDIRECT("C$3:C"&amp;DATA!$H$1+3)),""))</f>
        <v/>
      </c>
      <c r="D177" t="str">
        <f ca="1">IF(ROW()&lt;DATA!$H$1+4,INDIRECT("SKUPINY_PODIELY!"&amp;SUBSTITUTE(ADDRESS(1,ROW()-2,4),"1","")&amp;"7"),IF(ROW()=DATA!$H$1+4,SUM(INDIRECT("D$3:D"&amp;DATA!$H$1+3)),""))</f>
        <v/>
      </c>
      <c r="E177" t="str">
        <f ca="1">IF(ROW()&lt;DATA!$H$1+4,INDIRECT("SKUPINY_PODIELY!"&amp;SUBSTITUTE(ADDRESS(1,ROW()-2,4),"1","")&amp;"16"),IF(ROW()=DATA!$H$1+4,SUM(INDIRECT("E$3:E"&amp;DATA!$H$1+3)),""))</f>
        <v/>
      </c>
      <c r="F177" t="str">
        <f ca="1">IF(ROW()&lt;DATA!$H$1+4,INDIRECT("SKUPINY_PODIELY!"&amp;SUBSTITUTE(ADDRESS(1,ROW()-2,4),"1","")&amp;"21"),IF(ROW()=DATA!$H$1+4,SUM(INDIRECT("F$3:F"&amp;DATA!$H$1+3)),""))</f>
        <v/>
      </c>
      <c r="G177" t="str">
        <f ca="1">IF(ROW()&lt;DATA!$H$1+4,INDIRECT("SKUPINY_PODIELY!"&amp;SUBSTITUTE(ADDRESS(1,ROW()-2,4),"1","")&amp;"24"),IF(ROW()=DATA!$H$1+4,SUM(INDIRECT("G$3:G"&amp;DATA!$H$1+3)),""))</f>
        <v/>
      </c>
      <c r="H177" t="str">
        <f ca="1">IF(ROW()&lt;DATA!$H$1+4,INDIRECT("SKUPINY_PODIELY!"&amp;SUBSTITUTE(ADDRESS(1,ROW()-2,4),"1","")&amp;"43"),IF(ROW()=DATA!$H$1+4,SUM(INDIRECT("H$3:H"&amp;DATA!$H$1+3)),""))</f>
        <v/>
      </c>
      <c r="I177" t="str">
        <f>IF(ROW()&lt;DATA!$H$1+5,SUM($C177:$F177),"")</f>
        <v/>
      </c>
      <c r="J177" t="str">
        <f>IF(ROW()&lt;DATA!$H$1+5,SUM($C177:$G177),"")</f>
        <v/>
      </c>
      <c r="K177" t="str">
        <f>IF(ROW()&lt;DATA!$H$1+5,SUM($C177:$H177),"")</f>
        <v/>
      </c>
    </row>
    <row r="178" spans="3:11" x14ac:dyDescent="0.25">
      <c r="C178" t="str">
        <f ca="1">IF(ROW()&lt;DATA!$H$1+4,INDIRECT("SKUPINY_PODIELY!"&amp;SUBSTITUTE(ADDRESS(1,ROW()-2,4),"1","")&amp;"3"),IF(ROW()=DATA!$H$1+4,SUM(INDIRECT("C$3:C"&amp;DATA!$H$1+3)),""))</f>
        <v/>
      </c>
      <c r="D178" t="str">
        <f ca="1">IF(ROW()&lt;DATA!$H$1+4,INDIRECT("SKUPINY_PODIELY!"&amp;SUBSTITUTE(ADDRESS(1,ROW()-2,4),"1","")&amp;"7"),IF(ROW()=DATA!$H$1+4,SUM(INDIRECT("D$3:D"&amp;DATA!$H$1+3)),""))</f>
        <v/>
      </c>
      <c r="E178" t="str">
        <f ca="1">IF(ROW()&lt;DATA!$H$1+4,INDIRECT("SKUPINY_PODIELY!"&amp;SUBSTITUTE(ADDRESS(1,ROW()-2,4),"1","")&amp;"16"),IF(ROW()=DATA!$H$1+4,SUM(INDIRECT("E$3:E"&amp;DATA!$H$1+3)),""))</f>
        <v/>
      </c>
      <c r="F178" t="str">
        <f ca="1">IF(ROW()&lt;DATA!$H$1+4,INDIRECT("SKUPINY_PODIELY!"&amp;SUBSTITUTE(ADDRESS(1,ROW()-2,4),"1","")&amp;"21"),IF(ROW()=DATA!$H$1+4,SUM(INDIRECT("F$3:F"&amp;DATA!$H$1+3)),""))</f>
        <v/>
      </c>
      <c r="G178" t="str">
        <f ca="1">IF(ROW()&lt;DATA!$H$1+4,INDIRECT("SKUPINY_PODIELY!"&amp;SUBSTITUTE(ADDRESS(1,ROW()-2,4),"1","")&amp;"24"),IF(ROW()=DATA!$H$1+4,SUM(INDIRECT("G$3:G"&amp;DATA!$H$1+3)),""))</f>
        <v/>
      </c>
      <c r="H178" t="str">
        <f ca="1">IF(ROW()&lt;DATA!$H$1+4,INDIRECT("SKUPINY_PODIELY!"&amp;SUBSTITUTE(ADDRESS(1,ROW()-2,4),"1","")&amp;"43"),IF(ROW()=DATA!$H$1+4,SUM(INDIRECT("H$3:H"&amp;DATA!$H$1+3)),""))</f>
        <v/>
      </c>
      <c r="I178" t="str">
        <f>IF(ROW()&lt;DATA!$H$1+5,SUM($C178:$F178),"")</f>
        <v/>
      </c>
      <c r="J178" t="str">
        <f>IF(ROW()&lt;DATA!$H$1+5,SUM($C178:$G178),"")</f>
        <v/>
      </c>
      <c r="K178" t="str">
        <f>IF(ROW()&lt;DATA!$H$1+5,SUM($C178:$H178),"")</f>
        <v/>
      </c>
    </row>
    <row r="179" spans="3:11" x14ac:dyDescent="0.25">
      <c r="C179" t="str">
        <f ca="1">IF(ROW()&lt;DATA!$H$1+4,INDIRECT("SKUPINY_PODIELY!"&amp;SUBSTITUTE(ADDRESS(1,ROW()-2,4),"1","")&amp;"3"),IF(ROW()=DATA!$H$1+4,SUM(INDIRECT("C$3:C"&amp;DATA!$H$1+3)),""))</f>
        <v/>
      </c>
      <c r="D179" t="str">
        <f ca="1">IF(ROW()&lt;DATA!$H$1+4,INDIRECT("SKUPINY_PODIELY!"&amp;SUBSTITUTE(ADDRESS(1,ROW()-2,4),"1","")&amp;"7"),IF(ROW()=DATA!$H$1+4,SUM(INDIRECT("D$3:D"&amp;DATA!$H$1+3)),""))</f>
        <v/>
      </c>
      <c r="E179" t="str">
        <f ca="1">IF(ROW()&lt;DATA!$H$1+4,INDIRECT("SKUPINY_PODIELY!"&amp;SUBSTITUTE(ADDRESS(1,ROW()-2,4),"1","")&amp;"16"),IF(ROW()=DATA!$H$1+4,SUM(INDIRECT("E$3:E"&amp;DATA!$H$1+3)),""))</f>
        <v/>
      </c>
      <c r="F179" t="str">
        <f ca="1">IF(ROW()&lt;DATA!$H$1+4,INDIRECT("SKUPINY_PODIELY!"&amp;SUBSTITUTE(ADDRESS(1,ROW()-2,4),"1","")&amp;"21"),IF(ROW()=DATA!$H$1+4,SUM(INDIRECT("F$3:F"&amp;DATA!$H$1+3)),""))</f>
        <v/>
      </c>
      <c r="G179" t="str">
        <f ca="1">IF(ROW()&lt;DATA!$H$1+4,INDIRECT("SKUPINY_PODIELY!"&amp;SUBSTITUTE(ADDRESS(1,ROW()-2,4),"1","")&amp;"24"),IF(ROW()=DATA!$H$1+4,SUM(INDIRECT("G$3:G"&amp;DATA!$H$1+3)),""))</f>
        <v/>
      </c>
      <c r="H179" t="str">
        <f ca="1">IF(ROW()&lt;DATA!$H$1+4,INDIRECT("SKUPINY_PODIELY!"&amp;SUBSTITUTE(ADDRESS(1,ROW()-2,4),"1","")&amp;"43"),IF(ROW()=DATA!$H$1+4,SUM(INDIRECT("H$3:H"&amp;DATA!$H$1+3)),""))</f>
        <v/>
      </c>
      <c r="I179" t="str">
        <f>IF(ROW()&lt;DATA!$H$1+5,SUM($C179:$F179),"")</f>
        <v/>
      </c>
      <c r="J179" t="str">
        <f>IF(ROW()&lt;DATA!$H$1+5,SUM($C179:$G179),"")</f>
        <v/>
      </c>
      <c r="K179" t="str">
        <f>IF(ROW()&lt;DATA!$H$1+5,SUM($C179:$H179),"")</f>
        <v/>
      </c>
    </row>
    <row r="180" spans="3:11" x14ac:dyDescent="0.25">
      <c r="C180" t="str">
        <f ca="1">IF(ROW()&lt;DATA!$H$1+4,INDIRECT("SKUPINY_PODIELY!"&amp;SUBSTITUTE(ADDRESS(1,ROW()-2,4),"1","")&amp;"3"),IF(ROW()=DATA!$H$1+4,SUM(INDIRECT("C$3:C"&amp;DATA!$H$1+3)),""))</f>
        <v/>
      </c>
      <c r="D180" t="str">
        <f ca="1">IF(ROW()&lt;DATA!$H$1+4,INDIRECT("SKUPINY_PODIELY!"&amp;SUBSTITUTE(ADDRESS(1,ROW()-2,4),"1","")&amp;"7"),IF(ROW()=DATA!$H$1+4,SUM(INDIRECT("D$3:D"&amp;DATA!$H$1+3)),""))</f>
        <v/>
      </c>
      <c r="E180" t="str">
        <f ca="1">IF(ROW()&lt;DATA!$H$1+4,INDIRECT("SKUPINY_PODIELY!"&amp;SUBSTITUTE(ADDRESS(1,ROW()-2,4),"1","")&amp;"16"),IF(ROW()=DATA!$H$1+4,SUM(INDIRECT("E$3:E"&amp;DATA!$H$1+3)),""))</f>
        <v/>
      </c>
      <c r="F180" t="str">
        <f ca="1">IF(ROW()&lt;DATA!$H$1+4,INDIRECT("SKUPINY_PODIELY!"&amp;SUBSTITUTE(ADDRESS(1,ROW()-2,4),"1","")&amp;"21"),IF(ROW()=DATA!$H$1+4,SUM(INDIRECT("F$3:F"&amp;DATA!$H$1+3)),""))</f>
        <v/>
      </c>
      <c r="G180" t="str">
        <f ca="1">IF(ROW()&lt;DATA!$H$1+4,INDIRECT("SKUPINY_PODIELY!"&amp;SUBSTITUTE(ADDRESS(1,ROW()-2,4),"1","")&amp;"24"),IF(ROW()=DATA!$H$1+4,SUM(INDIRECT("G$3:G"&amp;DATA!$H$1+3)),""))</f>
        <v/>
      </c>
      <c r="H180" t="str">
        <f ca="1">IF(ROW()&lt;DATA!$H$1+4,INDIRECT("SKUPINY_PODIELY!"&amp;SUBSTITUTE(ADDRESS(1,ROW()-2,4),"1","")&amp;"43"),IF(ROW()=DATA!$H$1+4,SUM(INDIRECT("H$3:H"&amp;DATA!$H$1+3)),""))</f>
        <v/>
      </c>
      <c r="I180" t="str">
        <f>IF(ROW()&lt;DATA!$H$1+5,SUM($C180:$F180),"")</f>
        <v/>
      </c>
      <c r="J180" t="str">
        <f>IF(ROW()&lt;DATA!$H$1+5,SUM($C180:$G180),"")</f>
        <v/>
      </c>
      <c r="K180" t="str">
        <f>IF(ROW()&lt;DATA!$H$1+5,SUM($C180:$H180),"")</f>
        <v/>
      </c>
    </row>
    <row r="181" spans="3:11" x14ac:dyDescent="0.25">
      <c r="C181" t="str">
        <f ca="1">IF(ROW()&lt;DATA!$H$1+4,INDIRECT("SKUPINY_PODIELY!"&amp;SUBSTITUTE(ADDRESS(1,ROW()-2,4),"1","")&amp;"3"),IF(ROW()=DATA!$H$1+4,SUM(INDIRECT("C$3:C"&amp;DATA!$H$1+3)),""))</f>
        <v/>
      </c>
      <c r="D181" t="str">
        <f ca="1">IF(ROW()&lt;DATA!$H$1+4,INDIRECT("SKUPINY_PODIELY!"&amp;SUBSTITUTE(ADDRESS(1,ROW()-2,4),"1","")&amp;"7"),IF(ROW()=DATA!$H$1+4,SUM(INDIRECT("D$3:D"&amp;DATA!$H$1+3)),""))</f>
        <v/>
      </c>
      <c r="E181" t="str">
        <f ca="1">IF(ROW()&lt;DATA!$H$1+4,INDIRECT("SKUPINY_PODIELY!"&amp;SUBSTITUTE(ADDRESS(1,ROW()-2,4),"1","")&amp;"16"),IF(ROW()=DATA!$H$1+4,SUM(INDIRECT("E$3:E"&amp;DATA!$H$1+3)),""))</f>
        <v/>
      </c>
      <c r="F181" t="str">
        <f ca="1">IF(ROW()&lt;DATA!$H$1+4,INDIRECT("SKUPINY_PODIELY!"&amp;SUBSTITUTE(ADDRESS(1,ROW()-2,4),"1","")&amp;"21"),IF(ROW()=DATA!$H$1+4,SUM(INDIRECT("F$3:F"&amp;DATA!$H$1+3)),""))</f>
        <v/>
      </c>
      <c r="G181" t="str">
        <f ca="1">IF(ROW()&lt;DATA!$H$1+4,INDIRECT("SKUPINY_PODIELY!"&amp;SUBSTITUTE(ADDRESS(1,ROW()-2,4),"1","")&amp;"24"),IF(ROW()=DATA!$H$1+4,SUM(INDIRECT("G$3:G"&amp;DATA!$H$1+3)),""))</f>
        <v/>
      </c>
      <c r="H181" t="str">
        <f ca="1">IF(ROW()&lt;DATA!$H$1+4,INDIRECT("SKUPINY_PODIELY!"&amp;SUBSTITUTE(ADDRESS(1,ROW()-2,4),"1","")&amp;"43"),IF(ROW()=DATA!$H$1+4,SUM(INDIRECT("H$3:H"&amp;DATA!$H$1+3)),""))</f>
        <v/>
      </c>
      <c r="I181" t="str">
        <f>IF(ROW()&lt;DATA!$H$1+5,SUM($C181:$F181),"")</f>
        <v/>
      </c>
      <c r="J181" t="str">
        <f>IF(ROW()&lt;DATA!$H$1+5,SUM($C181:$G181),"")</f>
        <v/>
      </c>
      <c r="K181" t="str">
        <f>IF(ROW()&lt;DATA!$H$1+5,SUM($C181:$H181),"")</f>
        <v/>
      </c>
    </row>
    <row r="182" spans="3:11" x14ac:dyDescent="0.25">
      <c r="C182" t="str">
        <f ca="1">IF(ROW()&lt;DATA!$H$1+4,INDIRECT("SKUPINY_PODIELY!"&amp;SUBSTITUTE(ADDRESS(1,ROW()-2,4),"1","")&amp;"3"),IF(ROW()=DATA!$H$1+4,SUM(INDIRECT("C$3:C"&amp;DATA!$H$1+3)),""))</f>
        <v/>
      </c>
      <c r="D182" t="str">
        <f ca="1">IF(ROW()&lt;DATA!$H$1+4,INDIRECT("SKUPINY_PODIELY!"&amp;SUBSTITUTE(ADDRESS(1,ROW()-2,4),"1","")&amp;"7"),IF(ROW()=DATA!$H$1+4,SUM(INDIRECT("D$3:D"&amp;DATA!$H$1+3)),""))</f>
        <v/>
      </c>
      <c r="E182" t="str">
        <f ca="1">IF(ROW()&lt;DATA!$H$1+4,INDIRECT("SKUPINY_PODIELY!"&amp;SUBSTITUTE(ADDRESS(1,ROW()-2,4),"1","")&amp;"16"),IF(ROW()=DATA!$H$1+4,SUM(INDIRECT("E$3:E"&amp;DATA!$H$1+3)),""))</f>
        <v/>
      </c>
      <c r="F182" t="str">
        <f ca="1">IF(ROW()&lt;DATA!$H$1+4,INDIRECT("SKUPINY_PODIELY!"&amp;SUBSTITUTE(ADDRESS(1,ROW()-2,4),"1","")&amp;"21"),IF(ROW()=DATA!$H$1+4,SUM(INDIRECT("F$3:F"&amp;DATA!$H$1+3)),""))</f>
        <v/>
      </c>
      <c r="G182" t="str">
        <f ca="1">IF(ROW()&lt;DATA!$H$1+4,INDIRECT("SKUPINY_PODIELY!"&amp;SUBSTITUTE(ADDRESS(1,ROW()-2,4),"1","")&amp;"24"),IF(ROW()=DATA!$H$1+4,SUM(INDIRECT("G$3:G"&amp;DATA!$H$1+3)),""))</f>
        <v/>
      </c>
      <c r="H182" t="str">
        <f ca="1">IF(ROW()&lt;DATA!$H$1+4,INDIRECT("SKUPINY_PODIELY!"&amp;SUBSTITUTE(ADDRESS(1,ROW()-2,4),"1","")&amp;"43"),IF(ROW()=DATA!$H$1+4,SUM(INDIRECT("H$3:H"&amp;DATA!$H$1+3)),""))</f>
        <v/>
      </c>
      <c r="I182" t="str">
        <f>IF(ROW()&lt;DATA!$H$1+5,SUM($C182:$F182),"")</f>
        <v/>
      </c>
      <c r="J182" t="str">
        <f>IF(ROW()&lt;DATA!$H$1+5,SUM($C182:$G182),"")</f>
        <v/>
      </c>
      <c r="K182" t="str">
        <f>IF(ROW()&lt;DATA!$H$1+5,SUM($C182:$H182),"")</f>
        <v/>
      </c>
    </row>
    <row r="183" spans="3:11" x14ac:dyDescent="0.25">
      <c r="C183" t="str">
        <f ca="1">IF(ROW()&lt;DATA!$H$1+4,INDIRECT("SKUPINY_PODIELY!"&amp;SUBSTITUTE(ADDRESS(1,ROW()-2,4),"1","")&amp;"3"),IF(ROW()=DATA!$H$1+4,SUM(INDIRECT("C$3:C"&amp;DATA!$H$1+3)),""))</f>
        <v/>
      </c>
      <c r="D183" t="str">
        <f ca="1">IF(ROW()&lt;DATA!$H$1+4,INDIRECT("SKUPINY_PODIELY!"&amp;SUBSTITUTE(ADDRESS(1,ROW()-2,4),"1","")&amp;"7"),IF(ROW()=DATA!$H$1+4,SUM(INDIRECT("D$3:D"&amp;DATA!$H$1+3)),""))</f>
        <v/>
      </c>
      <c r="E183" t="str">
        <f ca="1">IF(ROW()&lt;DATA!$H$1+4,INDIRECT("SKUPINY_PODIELY!"&amp;SUBSTITUTE(ADDRESS(1,ROW()-2,4),"1","")&amp;"16"),IF(ROW()=DATA!$H$1+4,SUM(INDIRECT("E$3:E"&amp;DATA!$H$1+3)),""))</f>
        <v/>
      </c>
      <c r="F183" t="str">
        <f ca="1">IF(ROW()&lt;DATA!$H$1+4,INDIRECT("SKUPINY_PODIELY!"&amp;SUBSTITUTE(ADDRESS(1,ROW()-2,4),"1","")&amp;"21"),IF(ROW()=DATA!$H$1+4,SUM(INDIRECT("F$3:F"&amp;DATA!$H$1+3)),""))</f>
        <v/>
      </c>
      <c r="G183" t="str">
        <f ca="1">IF(ROW()&lt;DATA!$H$1+4,INDIRECT("SKUPINY_PODIELY!"&amp;SUBSTITUTE(ADDRESS(1,ROW()-2,4),"1","")&amp;"24"),IF(ROW()=DATA!$H$1+4,SUM(INDIRECT("G$3:G"&amp;DATA!$H$1+3)),""))</f>
        <v/>
      </c>
      <c r="H183" t="str">
        <f ca="1">IF(ROW()&lt;DATA!$H$1+4,INDIRECT("SKUPINY_PODIELY!"&amp;SUBSTITUTE(ADDRESS(1,ROW()-2,4),"1","")&amp;"43"),IF(ROW()=DATA!$H$1+4,SUM(INDIRECT("H$3:H"&amp;DATA!$H$1+3)),""))</f>
        <v/>
      </c>
      <c r="I183" t="str">
        <f>IF(ROW()&lt;DATA!$H$1+5,SUM($C183:$F183),"")</f>
        <v/>
      </c>
      <c r="J183" t="str">
        <f>IF(ROW()&lt;DATA!$H$1+5,SUM($C183:$G183),"")</f>
        <v/>
      </c>
      <c r="K183" t="str">
        <f>IF(ROW()&lt;DATA!$H$1+5,SUM($C183:$H183),"")</f>
        <v/>
      </c>
    </row>
    <row r="184" spans="3:11" x14ac:dyDescent="0.25">
      <c r="C184" t="str">
        <f ca="1">IF(ROW()&lt;DATA!$H$1+4,INDIRECT("SKUPINY_PODIELY!"&amp;SUBSTITUTE(ADDRESS(1,ROW()-2,4),"1","")&amp;"3"),IF(ROW()=DATA!$H$1+4,SUM(INDIRECT("C$3:C"&amp;DATA!$H$1+3)),""))</f>
        <v/>
      </c>
      <c r="D184" t="str">
        <f ca="1">IF(ROW()&lt;DATA!$H$1+4,INDIRECT("SKUPINY_PODIELY!"&amp;SUBSTITUTE(ADDRESS(1,ROW()-2,4),"1","")&amp;"7"),IF(ROW()=DATA!$H$1+4,SUM(INDIRECT("D$3:D"&amp;DATA!$H$1+3)),""))</f>
        <v/>
      </c>
      <c r="E184" t="str">
        <f ca="1">IF(ROW()&lt;DATA!$H$1+4,INDIRECT("SKUPINY_PODIELY!"&amp;SUBSTITUTE(ADDRESS(1,ROW()-2,4),"1","")&amp;"16"),IF(ROW()=DATA!$H$1+4,SUM(INDIRECT("E$3:E"&amp;DATA!$H$1+3)),""))</f>
        <v/>
      </c>
      <c r="F184" t="str">
        <f ca="1">IF(ROW()&lt;DATA!$H$1+4,INDIRECT("SKUPINY_PODIELY!"&amp;SUBSTITUTE(ADDRESS(1,ROW()-2,4),"1","")&amp;"21"),IF(ROW()=DATA!$H$1+4,SUM(INDIRECT("F$3:F"&amp;DATA!$H$1+3)),""))</f>
        <v/>
      </c>
      <c r="G184" t="str">
        <f ca="1">IF(ROW()&lt;DATA!$H$1+4,INDIRECT("SKUPINY_PODIELY!"&amp;SUBSTITUTE(ADDRESS(1,ROW()-2,4),"1","")&amp;"24"),IF(ROW()=DATA!$H$1+4,SUM(INDIRECT("G$3:G"&amp;DATA!$H$1+3)),""))</f>
        <v/>
      </c>
      <c r="H184" t="str">
        <f ca="1">IF(ROW()&lt;DATA!$H$1+4,INDIRECT("SKUPINY_PODIELY!"&amp;SUBSTITUTE(ADDRESS(1,ROW()-2,4),"1","")&amp;"43"),IF(ROW()=DATA!$H$1+4,SUM(INDIRECT("H$3:H"&amp;DATA!$H$1+3)),""))</f>
        <v/>
      </c>
      <c r="I184" t="str">
        <f>IF(ROW()&lt;DATA!$H$1+5,SUM($C184:$F184),"")</f>
        <v/>
      </c>
      <c r="J184" t="str">
        <f>IF(ROW()&lt;DATA!$H$1+5,SUM($C184:$G184),"")</f>
        <v/>
      </c>
      <c r="K184" t="str">
        <f>IF(ROW()&lt;DATA!$H$1+5,SUM($C184:$H184),"")</f>
        <v/>
      </c>
    </row>
    <row r="185" spans="3:11" x14ac:dyDescent="0.25">
      <c r="C185" t="str">
        <f ca="1">IF(ROW()&lt;DATA!$H$1+4,INDIRECT("SKUPINY_PODIELY!"&amp;SUBSTITUTE(ADDRESS(1,ROW()-2,4),"1","")&amp;"3"),IF(ROW()=DATA!$H$1+4,SUM(INDIRECT("C$3:C"&amp;DATA!$H$1+3)),""))</f>
        <v/>
      </c>
      <c r="D185" t="str">
        <f ca="1">IF(ROW()&lt;DATA!$H$1+4,INDIRECT("SKUPINY_PODIELY!"&amp;SUBSTITUTE(ADDRESS(1,ROW()-2,4),"1","")&amp;"7"),IF(ROW()=DATA!$H$1+4,SUM(INDIRECT("D$3:D"&amp;DATA!$H$1+3)),""))</f>
        <v/>
      </c>
      <c r="E185" t="str">
        <f ca="1">IF(ROW()&lt;DATA!$H$1+4,INDIRECT("SKUPINY_PODIELY!"&amp;SUBSTITUTE(ADDRESS(1,ROW()-2,4),"1","")&amp;"16"),IF(ROW()=DATA!$H$1+4,SUM(INDIRECT("E$3:E"&amp;DATA!$H$1+3)),""))</f>
        <v/>
      </c>
      <c r="F185" t="str">
        <f ca="1">IF(ROW()&lt;DATA!$H$1+4,INDIRECT("SKUPINY_PODIELY!"&amp;SUBSTITUTE(ADDRESS(1,ROW()-2,4),"1","")&amp;"21"),IF(ROW()=DATA!$H$1+4,SUM(INDIRECT("F$3:F"&amp;DATA!$H$1+3)),""))</f>
        <v/>
      </c>
      <c r="G185" t="str">
        <f ca="1">IF(ROW()&lt;DATA!$H$1+4,INDIRECT("SKUPINY_PODIELY!"&amp;SUBSTITUTE(ADDRESS(1,ROW()-2,4),"1","")&amp;"24"),IF(ROW()=DATA!$H$1+4,SUM(INDIRECT("G$3:G"&amp;DATA!$H$1+3)),""))</f>
        <v/>
      </c>
      <c r="H185" t="str">
        <f ca="1">IF(ROW()&lt;DATA!$H$1+4,INDIRECT("SKUPINY_PODIELY!"&amp;SUBSTITUTE(ADDRESS(1,ROW()-2,4),"1","")&amp;"43"),IF(ROW()=DATA!$H$1+4,SUM(INDIRECT("H$3:H"&amp;DATA!$H$1+3)),""))</f>
        <v/>
      </c>
      <c r="I185" t="str">
        <f>IF(ROW()&lt;DATA!$H$1+5,SUM($C185:$F185),"")</f>
        <v/>
      </c>
      <c r="J185" t="str">
        <f>IF(ROW()&lt;DATA!$H$1+5,SUM($C185:$G185),"")</f>
        <v/>
      </c>
      <c r="K185" t="str">
        <f>IF(ROW()&lt;DATA!$H$1+5,SUM($C185:$H185),"")</f>
        <v/>
      </c>
    </row>
    <row r="186" spans="3:11" x14ac:dyDescent="0.25">
      <c r="C186" t="str">
        <f ca="1">IF(ROW()&lt;DATA!$H$1+4,INDIRECT("SKUPINY_PODIELY!"&amp;SUBSTITUTE(ADDRESS(1,ROW()-2,4),"1","")&amp;"3"),IF(ROW()=DATA!$H$1+4,SUM(INDIRECT("C$3:C"&amp;DATA!$H$1+3)),""))</f>
        <v/>
      </c>
      <c r="D186" t="str">
        <f ca="1">IF(ROW()&lt;DATA!$H$1+4,INDIRECT("SKUPINY_PODIELY!"&amp;SUBSTITUTE(ADDRESS(1,ROW()-2,4),"1","")&amp;"7"),IF(ROW()=DATA!$H$1+4,SUM(INDIRECT("D$3:D"&amp;DATA!$H$1+3)),""))</f>
        <v/>
      </c>
      <c r="E186" t="str">
        <f ca="1">IF(ROW()&lt;DATA!$H$1+4,INDIRECT("SKUPINY_PODIELY!"&amp;SUBSTITUTE(ADDRESS(1,ROW()-2,4),"1","")&amp;"16"),IF(ROW()=DATA!$H$1+4,SUM(INDIRECT("E$3:E"&amp;DATA!$H$1+3)),""))</f>
        <v/>
      </c>
      <c r="F186" t="str">
        <f ca="1">IF(ROW()&lt;DATA!$H$1+4,INDIRECT("SKUPINY_PODIELY!"&amp;SUBSTITUTE(ADDRESS(1,ROW()-2,4),"1","")&amp;"21"),IF(ROW()=DATA!$H$1+4,SUM(INDIRECT("F$3:F"&amp;DATA!$H$1+3)),""))</f>
        <v/>
      </c>
      <c r="G186" t="str">
        <f ca="1">IF(ROW()&lt;DATA!$H$1+4,INDIRECT("SKUPINY_PODIELY!"&amp;SUBSTITUTE(ADDRESS(1,ROW()-2,4),"1","")&amp;"24"),IF(ROW()=DATA!$H$1+4,SUM(INDIRECT("G$3:G"&amp;DATA!$H$1+3)),""))</f>
        <v/>
      </c>
      <c r="H186" t="str">
        <f ca="1">IF(ROW()&lt;DATA!$H$1+4,INDIRECT("SKUPINY_PODIELY!"&amp;SUBSTITUTE(ADDRESS(1,ROW()-2,4),"1","")&amp;"43"),IF(ROW()=DATA!$H$1+4,SUM(INDIRECT("H$3:H"&amp;DATA!$H$1+3)),""))</f>
        <v/>
      </c>
      <c r="I186" t="str">
        <f>IF(ROW()&lt;DATA!$H$1+5,SUM($C186:$F186),"")</f>
        <v/>
      </c>
      <c r="J186" t="str">
        <f>IF(ROW()&lt;DATA!$H$1+5,SUM($C186:$G186),"")</f>
        <v/>
      </c>
      <c r="K186" t="str">
        <f>IF(ROW()&lt;DATA!$H$1+5,SUM($C186:$H186),"")</f>
        <v/>
      </c>
    </row>
    <row r="187" spans="3:11" x14ac:dyDescent="0.25">
      <c r="C187" t="str">
        <f ca="1">IF(ROW()&lt;DATA!$H$1+4,INDIRECT("SKUPINY_PODIELY!"&amp;SUBSTITUTE(ADDRESS(1,ROW()-2,4),"1","")&amp;"3"),IF(ROW()=DATA!$H$1+4,SUM(INDIRECT("C$3:C"&amp;DATA!$H$1+3)),""))</f>
        <v/>
      </c>
      <c r="D187" t="str">
        <f ca="1">IF(ROW()&lt;DATA!$H$1+4,INDIRECT("SKUPINY_PODIELY!"&amp;SUBSTITUTE(ADDRESS(1,ROW()-2,4),"1","")&amp;"7"),IF(ROW()=DATA!$H$1+4,SUM(INDIRECT("D$3:D"&amp;DATA!$H$1+3)),""))</f>
        <v/>
      </c>
      <c r="E187" t="str">
        <f ca="1">IF(ROW()&lt;DATA!$H$1+4,INDIRECT("SKUPINY_PODIELY!"&amp;SUBSTITUTE(ADDRESS(1,ROW()-2,4),"1","")&amp;"16"),IF(ROW()=DATA!$H$1+4,SUM(INDIRECT("E$3:E"&amp;DATA!$H$1+3)),""))</f>
        <v/>
      </c>
      <c r="F187" t="str">
        <f ca="1">IF(ROW()&lt;DATA!$H$1+4,INDIRECT("SKUPINY_PODIELY!"&amp;SUBSTITUTE(ADDRESS(1,ROW()-2,4),"1","")&amp;"21"),IF(ROW()=DATA!$H$1+4,SUM(INDIRECT("F$3:F"&amp;DATA!$H$1+3)),""))</f>
        <v/>
      </c>
      <c r="G187" t="str">
        <f ca="1">IF(ROW()&lt;DATA!$H$1+4,INDIRECT("SKUPINY_PODIELY!"&amp;SUBSTITUTE(ADDRESS(1,ROW()-2,4),"1","")&amp;"24"),IF(ROW()=DATA!$H$1+4,SUM(INDIRECT("G$3:G"&amp;DATA!$H$1+3)),""))</f>
        <v/>
      </c>
      <c r="H187" t="str">
        <f ca="1">IF(ROW()&lt;DATA!$H$1+4,INDIRECT("SKUPINY_PODIELY!"&amp;SUBSTITUTE(ADDRESS(1,ROW()-2,4),"1","")&amp;"43"),IF(ROW()=DATA!$H$1+4,SUM(INDIRECT("H$3:H"&amp;DATA!$H$1+3)),""))</f>
        <v/>
      </c>
      <c r="I187" t="str">
        <f>IF(ROW()&lt;DATA!$H$1+5,SUM($C187:$F187),"")</f>
        <v/>
      </c>
      <c r="J187" t="str">
        <f>IF(ROW()&lt;DATA!$H$1+5,SUM($C187:$G187),"")</f>
        <v/>
      </c>
      <c r="K187" t="str">
        <f>IF(ROW()&lt;DATA!$H$1+5,SUM($C187:$H187),"")</f>
        <v/>
      </c>
    </row>
    <row r="188" spans="3:11" x14ac:dyDescent="0.25">
      <c r="C188" t="str">
        <f ca="1">IF(ROW()&lt;DATA!$H$1+4,INDIRECT("SKUPINY_PODIELY!"&amp;SUBSTITUTE(ADDRESS(1,ROW()-2,4),"1","")&amp;"3"),IF(ROW()=DATA!$H$1+4,SUM(INDIRECT("C$3:C"&amp;DATA!$H$1+3)),""))</f>
        <v/>
      </c>
      <c r="D188" t="str">
        <f ca="1">IF(ROW()&lt;DATA!$H$1+4,INDIRECT("SKUPINY_PODIELY!"&amp;SUBSTITUTE(ADDRESS(1,ROW()-2,4),"1","")&amp;"7"),IF(ROW()=DATA!$H$1+4,SUM(INDIRECT("D$3:D"&amp;DATA!$H$1+3)),""))</f>
        <v/>
      </c>
      <c r="E188" t="str">
        <f ca="1">IF(ROW()&lt;DATA!$H$1+4,INDIRECT("SKUPINY_PODIELY!"&amp;SUBSTITUTE(ADDRESS(1,ROW()-2,4),"1","")&amp;"16"),IF(ROW()=DATA!$H$1+4,SUM(INDIRECT("E$3:E"&amp;DATA!$H$1+3)),""))</f>
        <v/>
      </c>
      <c r="F188" t="str">
        <f ca="1">IF(ROW()&lt;DATA!$H$1+4,INDIRECT("SKUPINY_PODIELY!"&amp;SUBSTITUTE(ADDRESS(1,ROW()-2,4),"1","")&amp;"21"),IF(ROW()=DATA!$H$1+4,SUM(INDIRECT("F$3:F"&amp;DATA!$H$1+3)),""))</f>
        <v/>
      </c>
      <c r="G188" t="str">
        <f ca="1">IF(ROW()&lt;DATA!$H$1+4,INDIRECT("SKUPINY_PODIELY!"&amp;SUBSTITUTE(ADDRESS(1,ROW()-2,4),"1","")&amp;"24"),IF(ROW()=DATA!$H$1+4,SUM(INDIRECT("G$3:G"&amp;DATA!$H$1+3)),""))</f>
        <v/>
      </c>
      <c r="H188" t="str">
        <f ca="1">IF(ROW()&lt;DATA!$H$1+4,INDIRECT("SKUPINY_PODIELY!"&amp;SUBSTITUTE(ADDRESS(1,ROW()-2,4),"1","")&amp;"43"),IF(ROW()=DATA!$H$1+4,SUM(INDIRECT("H$3:H"&amp;DATA!$H$1+3)),""))</f>
        <v/>
      </c>
      <c r="I188" t="str">
        <f>IF(ROW()&lt;DATA!$H$1+5,SUM($C188:$F188),"")</f>
        <v/>
      </c>
      <c r="J188" t="str">
        <f>IF(ROW()&lt;DATA!$H$1+5,SUM($C188:$G188),"")</f>
        <v/>
      </c>
      <c r="K188" t="str">
        <f>IF(ROW()&lt;DATA!$H$1+5,SUM($C188:$H188),"")</f>
        <v/>
      </c>
    </row>
    <row r="189" spans="3:11" x14ac:dyDescent="0.25">
      <c r="C189" t="str">
        <f ca="1">IF(ROW()&lt;DATA!$H$1+4,INDIRECT("SKUPINY_PODIELY!"&amp;SUBSTITUTE(ADDRESS(1,ROW()-2,4),"1","")&amp;"3"),IF(ROW()=DATA!$H$1+4,SUM(INDIRECT("C$3:C"&amp;DATA!$H$1+3)),""))</f>
        <v/>
      </c>
      <c r="D189" t="str">
        <f ca="1">IF(ROW()&lt;DATA!$H$1+4,INDIRECT("SKUPINY_PODIELY!"&amp;SUBSTITUTE(ADDRESS(1,ROW()-2,4),"1","")&amp;"7"),IF(ROW()=DATA!$H$1+4,SUM(INDIRECT("D$3:D"&amp;DATA!$H$1+3)),""))</f>
        <v/>
      </c>
      <c r="E189" t="str">
        <f ca="1">IF(ROW()&lt;DATA!$H$1+4,INDIRECT("SKUPINY_PODIELY!"&amp;SUBSTITUTE(ADDRESS(1,ROW()-2,4),"1","")&amp;"16"),IF(ROW()=DATA!$H$1+4,SUM(INDIRECT("E$3:E"&amp;DATA!$H$1+3)),""))</f>
        <v/>
      </c>
      <c r="F189" t="str">
        <f ca="1">IF(ROW()&lt;DATA!$H$1+4,INDIRECT("SKUPINY_PODIELY!"&amp;SUBSTITUTE(ADDRESS(1,ROW()-2,4),"1","")&amp;"21"),IF(ROW()=DATA!$H$1+4,SUM(INDIRECT("F$3:F"&amp;DATA!$H$1+3)),""))</f>
        <v/>
      </c>
      <c r="G189" t="str">
        <f ca="1">IF(ROW()&lt;DATA!$H$1+4,INDIRECT("SKUPINY_PODIELY!"&amp;SUBSTITUTE(ADDRESS(1,ROW()-2,4),"1","")&amp;"24"),IF(ROW()=DATA!$H$1+4,SUM(INDIRECT("G$3:G"&amp;DATA!$H$1+3)),""))</f>
        <v/>
      </c>
      <c r="H189" t="str">
        <f ca="1">IF(ROW()&lt;DATA!$H$1+4,INDIRECT("SKUPINY_PODIELY!"&amp;SUBSTITUTE(ADDRESS(1,ROW()-2,4),"1","")&amp;"43"),IF(ROW()=DATA!$H$1+4,SUM(INDIRECT("H$3:H"&amp;DATA!$H$1+3)),""))</f>
        <v/>
      </c>
      <c r="I189" t="str">
        <f>IF(ROW()&lt;DATA!$H$1+5,SUM($C189:$F189),"")</f>
        <v/>
      </c>
      <c r="J189" t="str">
        <f>IF(ROW()&lt;DATA!$H$1+5,SUM($C189:$G189),"")</f>
        <v/>
      </c>
      <c r="K189" t="str">
        <f>IF(ROW()&lt;DATA!$H$1+5,SUM($C189:$H189),"")</f>
        <v/>
      </c>
    </row>
    <row r="190" spans="3:11" x14ac:dyDescent="0.25">
      <c r="C190" t="str">
        <f ca="1">IF(ROW()&lt;DATA!$H$1+4,INDIRECT("SKUPINY_PODIELY!"&amp;SUBSTITUTE(ADDRESS(1,ROW()-2,4),"1","")&amp;"3"),IF(ROW()=DATA!$H$1+4,SUM(INDIRECT("C$3:C"&amp;DATA!$H$1+3)),""))</f>
        <v/>
      </c>
      <c r="D190" t="str">
        <f ca="1">IF(ROW()&lt;DATA!$H$1+4,INDIRECT("SKUPINY_PODIELY!"&amp;SUBSTITUTE(ADDRESS(1,ROW()-2,4),"1","")&amp;"7"),IF(ROW()=DATA!$H$1+4,SUM(INDIRECT("D$3:D"&amp;DATA!$H$1+3)),""))</f>
        <v/>
      </c>
      <c r="E190" t="str">
        <f ca="1">IF(ROW()&lt;DATA!$H$1+4,INDIRECT("SKUPINY_PODIELY!"&amp;SUBSTITUTE(ADDRESS(1,ROW()-2,4),"1","")&amp;"16"),IF(ROW()=DATA!$H$1+4,SUM(INDIRECT("E$3:E"&amp;DATA!$H$1+3)),""))</f>
        <v/>
      </c>
      <c r="F190" t="str">
        <f ca="1">IF(ROW()&lt;DATA!$H$1+4,INDIRECT("SKUPINY_PODIELY!"&amp;SUBSTITUTE(ADDRESS(1,ROW()-2,4),"1","")&amp;"21"),IF(ROW()=DATA!$H$1+4,SUM(INDIRECT("F$3:F"&amp;DATA!$H$1+3)),""))</f>
        <v/>
      </c>
      <c r="G190" t="str">
        <f ca="1">IF(ROW()&lt;DATA!$H$1+4,INDIRECT("SKUPINY_PODIELY!"&amp;SUBSTITUTE(ADDRESS(1,ROW()-2,4),"1","")&amp;"24"),IF(ROW()=DATA!$H$1+4,SUM(INDIRECT("G$3:G"&amp;DATA!$H$1+3)),""))</f>
        <v/>
      </c>
      <c r="H190" t="str">
        <f ca="1">IF(ROW()&lt;DATA!$H$1+4,INDIRECT("SKUPINY_PODIELY!"&amp;SUBSTITUTE(ADDRESS(1,ROW()-2,4),"1","")&amp;"43"),IF(ROW()=DATA!$H$1+4,SUM(INDIRECT("H$3:H"&amp;DATA!$H$1+3)),""))</f>
        <v/>
      </c>
      <c r="I190" t="str">
        <f>IF(ROW()&lt;DATA!$H$1+5,SUM($C190:$F190),"")</f>
        <v/>
      </c>
      <c r="J190" t="str">
        <f>IF(ROW()&lt;DATA!$H$1+5,SUM($C190:$G190),"")</f>
        <v/>
      </c>
      <c r="K190" t="str">
        <f>IF(ROW()&lt;DATA!$H$1+5,SUM($C190:$H190),"")</f>
        <v/>
      </c>
    </row>
    <row r="191" spans="3:11" x14ac:dyDescent="0.25">
      <c r="C191" t="str">
        <f ca="1">IF(ROW()&lt;DATA!$H$1+4,INDIRECT("SKUPINY_PODIELY!"&amp;SUBSTITUTE(ADDRESS(1,ROW()-2,4),"1","")&amp;"3"),IF(ROW()=DATA!$H$1+4,SUM(INDIRECT("C$3:C"&amp;DATA!$H$1+3)),""))</f>
        <v/>
      </c>
      <c r="D191" t="str">
        <f ca="1">IF(ROW()&lt;DATA!$H$1+4,INDIRECT("SKUPINY_PODIELY!"&amp;SUBSTITUTE(ADDRESS(1,ROW()-2,4),"1","")&amp;"7"),IF(ROW()=DATA!$H$1+4,SUM(INDIRECT("D$3:D"&amp;DATA!$H$1+3)),""))</f>
        <v/>
      </c>
      <c r="E191" t="str">
        <f ca="1">IF(ROW()&lt;DATA!$H$1+4,INDIRECT("SKUPINY_PODIELY!"&amp;SUBSTITUTE(ADDRESS(1,ROW()-2,4),"1","")&amp;"16"),IF(ROW()=DATA!$H$1+4,SUM(INDIRECT("E$3:E"&amp;DATA!$H$1+3)),""))</f>
        <v/>
      </c>
      <c r="F191" t="str">
        <f ca="1">IF(ROW()&lt;DATA!$H$1+4,INDIRECT("SKUPINY_PODIELY!"&amp;SUBSTITUTE(ADDRESS(1,ROW()-2,4),"1","")&amp;"21"),IF(ROW()=DATA!$H$1+4,SUM(INDIRECT("F$3:F"&amp;DATA!$H$1+3)),""))</f>
        <v/>
      </c>
      <c r="G191" t="str">
        <f ca="1">IF(ROW()&lt;DATA!$H$1+4,INDIRECT("SKUPINY_PODIELY!"&amp;SUBSTITUTE(ADDRESS(1,ROW()-2,4),"1","")&amp;"24"),IF(ROW()=DATA!$H$1+4,SUM(INDIRECT("G$3:G"&amp;DATA!$H$1+3)),""))</f>
        <v/>
      </c>
      <c r="H191" t="str">
        <f ca="1">IF(ROW()&lt;DATA!$H$1+4,INDIRECT("SKUPINY_PODIELY!"&amp;SUBSTITUTE(ADDRESS(1,ROW()-2,4),"1","")&amp;"43"),IF(ROW()=DATA!$H$1+4,SUM(INDIRECT("H$3:H"&amp;DATA!$H$1+3)),""))</f>
        <v/>
      </c>
      <c r="I191" t="str">
        <f>IF(ROW()&lt;DATA!$H$1+5,SUM($C191:$F191),"")</f>
        <v/>
      </c>
      <c r="J191" t="str">
        <f>IF(ROW()&lt;DATA!$H$1+5,SUM($C191:$G191),"")</f>
        <v/>
      </c>
      <c r="K191" t="str">
        <f>IF(ROW()&lt;DATA!$H$1+5,SUM($C191:$H191),"")</f>
        <v/>
      </c>
    </row>
    <row r="192" spans="3:11" x14ac:dyDescent="0.25">
      <c r="C192" t="str">
        <f ca="1">IF(ROW()&lt;DATA!$H$1+4,INDIRECT("SKUPINY_PODIELY!"&amp;SUBSTITUTE(ADDRESS(1,ROW()-2,4),"1","")&amp;"3"),IF(ROW()=DATA!$H$1+4,SUM(INDIRECT("C$3:C"&amp;DATA!$H$1+3)),""))</f>
        <v/>
      </c>
      <c r="D192" t="str">
        <f ca="1">IF(ROW()&lt;DATA!$H$1+4,INDIRECT("SKUPINY_PODIELY!"&amp;SUBSTITUTE(ADDRESS(1,ROW()-2,4),"1","")&amp;"7"),IF(ROW()=DATA!$H$1+4,SUM(INDIRECT("D$3:D"&amp;DATA!$H$1+3)),""))</f>
        <v/>
      </c>
      <c r="E192" t="str">
        <f ca="1">IF(ROW()&lt;DATA!$H$1+4,INDIRECT("SKUPINY_PODIELY!"&amp;SUBSTITUTE(ADDRESS(1,ROW()-2,4),"1","")&amp;"16"),IF(ROW()=DATA!$H$1+4,SUM(INDIRECT("E$3:E"&amp;DATA!$H$1+3)),""))</f>
        <v/>
      </c>
      <c r="F192" t="str">
        <f ca="1">IF(ROW()&lt;DATA!$H$1+4,INDIRECT("SKUPINY_PODIELY!"&amp;SUBSTITUTE(ADDRESS(1,ROW()-2,4),"1","")&amp;"21"),IF(ROW()=DATA!$H$1+4,SUM(INDIRECT("F$3:F"&amp;DATA!$H$1+3)),""))</f>
        <v/>
      </c>
      <c r="G192" t="str">
        <f ca="1">IF(ROW()&lt;DATA!$H$1+4,INDIRECT("SKUPINY_PODIELY!"&amp;SUBSTITUTE(ADDRESS(1,ROW()-2,4),"1","")&amp;"24"),IF(ROW()=DATA!$H$1+4,SUM(INDIRECT("G$3:G"&amp;DATA!$H$1+3)),""))</f>
        <v/>
      </c>
      <c r="H192" t="str">
        <f ca="1">IF(ROW()&lt;DATA!$H$1+4,INDIRECT("SKUPINY_PODIELY!"&amp;SUBSTITUTE(ADDRESS(1,ROW()-2,4),"1","")&amp;"43"),IF(ROW()=DATA!$H$1+4,SUM(INDIRECT("H$3:H"&amp;DATA!$H$1+3)),""))</f>
        <v/>
      </c>
      <c r="I192" t="str">
        <f>IF(ROW()&lt;DATA!$H$1+5,SUM($C192:$F192),"")</f>
        <v/>
      </c>
      <c r="J192" t="str">
        <f>IF(ROW()&lt;DATA!$H$1+5,SUM($C192:$G192),"")</f>
        <v/>
      </c>
      <c r="K192" t="str">
        <f>IF(ROW()&lt;DATA!$H$1+5,SUM($C192:$H192),"")</f>
        <v/>
      </c>
    </row>
    <row r="193" spans="3:11" x14ac:dyDescent="0.25">
      <c r="C193" t="str">
        <f ca="1">IF(ROW()&lt;DATA!$H$1+4,INDIRECT("SKUPINY_PODIELY!"&amp;SUBSTITUTE(ADDRESS(1,ROW()-2,4),"1","")&amp;"3"),IF(ROW()=DATA!$H$1+4,SUM(INDIRECT("C$3:C"&amp;DATA!$H$1+3)),""))</f>
        <v/>
      </c>
      <c r="D193" t="str">
        <f ca="1">IF(ROW()&lt;DATA!$H$1+4,INDIRECT("SKUPINY_PODIELY!"&amp;SUBSTITUTE(ADDRESS(1,ROW()-2,4),"1","")&amp;"7"),IF(ROW()=DATA!$H$1+4,SUM(INDIRECT("D$3:D"&amp;DATA!$H$1+3)),""))</f>
        <v/>
      </c>
      <c r="E193" t="str">
        <f ca="1">IF(ROW()&lt;DATA!$H$1+4,INDIRECT("SKUPINY_PODIELY!"&amp;SUBSTITUTE(ADDRESS(1,ROW()-2,4),"1","")&amp;"16"),IF(ROW()=DATA!$H$1+4,SUM(INDIRECT("E$3:E"&amp;DATA!$H$1+3)),""))</f>
        <v/>
      </c>
      <c r="F193" t="str">
        <f ca="1">IF(ROW()&lt;DATA!$H$1+4,INDIRECT("SKUPINY_PODIELY!"&amp;SUBSTITUTE(ADDRESS(1,ROW()-2,4),"1","")&amp;"21"),IF(ROW()=DATA!$H$1+4,SUM(INDIRECT("F$3:F"&amp;DATA!$H$1+3)),""))</f>
        <v/>
      </c>
      <c r="G193" t="str">
        <f ca="1">IF(ROW()&lt;DATA!$H$1+4,INDIRECT("SKUPINY_PODIELY!"&amp;SUBSTITUTE(ADDRESS(1,ROW()-2,4),"1","")&amp;"24"),IF(ROW()=DATA!$H$1+4,SUM(INDIRECT("G$3:G"&amp;DATA!$H$1+3)),""))</f>
        <v/>
      </c>
      <c r="H193" t="str">
        <f ca="1">IF(ROW()&lt;DATA!$H$1+4,INDIRECT("SKUPINY_PODIELY!"&amp;SUBSTITUTE(ADDRESS(1,ROW()-2,4),"1","")&amp;"43"),IF(ROW()=DATA!$H$1+4,SUM(INDIRECT("H$3:H"&amp;DATA!$H$1+3)),""))</f>
        <v/>
      </c>
      <c r="I193" t="str">
        <f>IF(ROW()&lt;DATA!$H$1+5,SUM($C193:$F193),"")</f>
        <v/>
      </c>
      <c r="J193" t="str">
        <f>IF(ROW()&lt;DATA!$H$1+5,SUM($C193:$G193),"")</f>
        <v/>
      </c>
      <c r="K193" t="str">
        <f>IF(ROW()&lt;DATA!$H$1+5,SUM($C193:$H193),"")</f>
        <v/>
      </c>
    </row>
    <row r="194" spans="3:11" x14ac:dyDescent="0.25">
      <c r="C194" t="str">
        <f ca="1">IF(ROW()&lt;DATA!$H$1+4,INDIRECT("SKUPINY_PODIELY!"&amp;SUBSTITUTE(ADDRESS(1,ROW()-2,4),"1","")&amp;"3"),IF(ROW()=DATA!$H$1+4,SUM(INDIRECT("C$3:C"&amp;DATA!$H$1+3)),""))</f>
        <v/>
      </c>
      <c r="D194" t="str">
        <f ca="1">IF(ROW()&lt;DATA!$H$1+4,INDIRECT("SKUPINY_PODIELY!"&amp;SUBSTITUTE(ADDRESS(1,ROW()-2,4),"1","")&amp;"7"),IF(ROW()=DATA!$H$1+4,SUM(INDIRECT("D$3:D"&amp;DATA!$H$1+3)),""))</f>
        <v/>
      </c>
      <c r="E194" t="str">
        <f ca="1">IF(ROW()&lt;DATA!$H$1+4,INDIRECT("SKUPINY_PODIELY!"&amp;SUBSTITUTE(ADDRESS(1,ROW()-2,4),"1","")&amp;"16"),IF(ROW()=DATA!$H$1+4,SUM(INDIRECT("E$3:E"&amp;DATA!$H$1+3)),""))</f>
        <v/>
      </c>
      <c r="F194" t="str">
        <f ca="1">IF(ROW()&lt;DATA!$H$1+4,INDIRECT("SKUPINY_PODIELY!"&amp;SUBSTITUTE(ADDRESS(1,ROW()-2,4),"1","")&amp;"21"),IF(ROW()=DATA!$H$1+4,SUM(INDIRECT("F$3:F"&amp;DATA!$H$1+3)),""))</f>
        <v/>
      </c>
      <c r="G194" t="str">
        <f ca="1">IF(ROW()&lt;DATA!$H$1+4,INDIRECT("SKUPINY_PODIELY!"&amp;SUBSTITUTE(ADDRESS(1,ROW()-2,4),"1","")&amp;"24"),IF(ROW()=DATA!$H$1+4,SUM(INDIRECT("G$3:G"&amp;DATA!$H$1+3)),""))</f>
        <v/>
      </c>
      <c r="H194" t="str">
        <f ca="1">IF(ROW()&lt;DATA!$H$1+4,INDIRECT("SKUPINY_PODIELY!"&amp;SUBSTITUTE(ADDRESS(1,ROW()-2,4),"1","")&amp;"43"),IF(ROW()=DATA!$H$1+4,SUM(INDIRECT("H$3:H"&amp;DATA!$H$1+3)),""))</f>
        <v/>
      </c>
      <c r="I194" t="str">
        <f>IF(ROW()&lt;DATA!$H$1+5,SUM($C194:$F194),"")</f>
        <v/>
      </c>
      <c r="J194" t="str">
        <f>IF(ROW()&lt;DATA!$H$1+5,SUM($C194:$G194),"")</f>
        <v/>
      </c>
      <c r="K194" t="str">
        <f>IF(ROW()&lt;DATA!$H$1+5,SUM($C194:$H194),"")</f>
        <v/>
      </c>
    </row>
    <row r="195" spans="3:11" x14ac:dyDescent="0.25">
      <c r="C195" t="str">
        <f ca="1">IF(ROW()&lt;DATA!$H$1+4,INDIRECT("SKUPINY_PODIELY!"&amp;SUBSTITUTE(ADDRESS(1,ROW()-2,4),"1","")&amp;"3"),IF(ROW()=DATA!$H$1+4,SUM(INDIRECT("C$3:C"&amp;DATA!$H$1+3)),""))</f>
        <v/>
      </c>
      <c r="D195" t="str">
        <f ca="1">IF(ROW()&lt;DATA!$H$1+4,INDIRECT("SKUPINY_PODIELY!"&amp;SUBSTITUTE(ADDRESS(1,ROW()-2,4),"1","")&amp;"7"),IF(ROW()=DATA!$H$1+4,SUM(INDIRECT("D$3:D"&amp;DATA!$H$1+3)),""))</f>
        <v/>
      </c>
      <c r="E195" t="str">
        <f ca="1">IF(ROW()&lt;DATA!$H$1+4,INDIRECT("SKUPINY_PODIELY!"&amp;SUBSTITUTE(ADDRESS(1,ROW()-2,4),"1","")&amp;"16"),IF(ROW()=DATA!$H$1+4,SUM(INDIRECT("E$3:E"&amp;DATA!$H$1+3)),""))</f>
        <v/>
      </c>
      <c r="F195" t="str">
        <f ca="1">IF(ROW()&lt;DATA!$H$1+4,INDIRECT("SKUPINY_PODIELY!"&amp;SUBSTITUTE(ADDRESS(1,ROW()-2,4),"1","")&amp;"21"),IF(ROW()=DATA!$H$1+4,SUM(INDIRECT("F$3:F"&amp;DATA!$H$1+3)),""))</f>
        <v/>
      </c>
      <c r="G195" t="str">
        <f ca="1">IF(ROW()&lt;DATA!$H$1+4,INDIRECT("SKUPINY_PODIELY!"&amp;SUBSTITUTE(ADDRESS(1,ROW()-2,4),"1","")&amp;"24"),IF(ROW()=DATA!$H$1+4,SUM(INDIRECT("G$3:G"&amp;DATA!$H$1+3)),""))</f>
        <v/>
      </c>
      <c r="H195" t="str">
        <f ca="1">IF(ROW()&lt;DATA!$H$1+4,INDIRECT("SKUPINY_PODIELY!"&amp;SUBSTITUTE(ADDRESS(1,ROW()-2,4),"1","")&amp;"43"),IF(ROW()=DATA!$H$1+4,SUM(INDIRECT("H$3:H"&amp;DATA!$H$1+3)),""))</f>
        <v/>
      </c>
      <c r="I195" t="str">
        <f>IF(ROW()&lt;DATA!$H$1+5,SUM($C195:$F195),"")</f>
        <v/>
      </c>
      <c r="J195" t="str">
        <f>IF(ROW()&lt;DATA!$H$1+5,SUM($C195:$G195),"")</f>
        <v/>
      </c>
      <c r="K195" t="str">
        <f>IF(ROW()&lt;DATA!$H$1+5,SUM($C195:$H195),"")</f>
        <v/>
      </c>
    </row>
    <row r="196" spans="3:11" x14ac:dyDescent="0.25">
      <c r="C196" t="str">
        <f ca="1">IF(ROW()&lt;DATA!$H$1+4,INDIRECT("SKUPINY_PODIELY!"&amp;SUBSTITUTE(ADDRESS(1,ROW()-2,4),"1","")&amp;"3"),IF(ROW()=DATA!$H$1+4,SUM(INDIRECT("C$3:C"&amp;DATA!$H$1+3)),""))</f>
        <v/>
      </c>
      <c r="D196" t="str">
        <f ca="1">IF(ROW()&lt;DATA!$H$1+4,INDIRECT("SKUPINY_PODIELY!"&amp;SUBSTITUTE(ADDRESS(1,ROW()-2,4),"1","")&amp;"7"),IF(ROW()=DATA!$H$1+4,SUM(INDIRECT("D$3:D"&amp;DATA!$H$1+3)),""))</f>
        <v/>
      </c>
      <c r="E196" t="str">
        <f ca="1">IF(ROW()&lt;DATA!$H$1+4,INDIRECT("SKUPINY_PODIELY!"&amp;SUBSTITUTE(ADDRESS(1,ROW()-2,4),"1","")&amp;"16"),IF(ROW()=DATA!$H$1+4,SUM(INDIRECT("E$3:E"&amp;DATA!$H$1+3)),""))</f>
        <v/>
      </c>
      <c r="F196" t="str">
        <f ca="1">IF(ROW()&lt;DATA!$H$1+4,INDIRECT("SKUPINY_PODIELY!"&amp;SUBSTITUTE(ADDRESS(1,ROW()-2,4),"1","")&amp;"21"),IF(ROW()=DATA!$H$1+4,SUM(INDIRECT("F$3:F"&amp;DATA!$H$1+3)),""))</f>
        <v/>
      </c>
      <c r="G196" t="str">
        <f ca="1">IF(ROW()&lt;DATA!$H$1+4,INDIRECT("SKUPINY_PODIELY!"&amp;SUBSTITUTE(ADDRESS(1,ROW()-2,4),"1","")&amp;"24"),IF(ROW()=DATA!$H$1+4,SUM(INDIRECT("G$3:G"&amp;DATA!$H$1+3)),""))</f>
        <v/>
      </c>
      <c r="H196" t="str">
        <f ca="1">IF(ROW()&lt;DATA!$H$1+4,INDIRECT("SKUPINY_PODIELY!"&amp;SUBSTITUTE(ADDRESS(1,ROW()-2,4),"1","")&amp;"43"),IF(ROW()=DATA!$H$1+4,SUM(INDIRECT("H$3:H"&amp;DATA!$H$1+3)),""))</f>
        <v/>
      </c>
      <c r="I196" t="str">
        <f>IF(ROW()&lt;DATA!$H$1+5,SUM($C196:$F196),"")</f>
        <v/>
      </c>
      <c r="J196" t="str">
        <f>IF(ROW()&lt;DATA!$H$1+5,SUM($C196:$G196),"")</f>
        <v/>
      </c>
      <c r="K196" t="str">
        <f>IF(ROW()&lt;DATA!$H$1+5,SUM($C196:$H196),"")</f>
        <v/>
      </c>
    </row>
    <row r="197" spans="3:11" x14ac:dyDescent="0.25">
      <c r="C197" t="str">
        <f ca="1">IF(ROW()&lt;DATA!$H$1+4,INDIRECT("SKUPINY_PODIELY!"&amp;SUBSTITUTE(ADDRESS(1,ROW()-2,4),"1","")&amp;"3"),IF(ROW()=DATA!$H$1+4,SUM(INDIRECT("C$3:C"&amp;DATA!$H$1+3)),""))</f>
        <v/>
      </c>
      <c r="D197" t="str">
        <f ca="1">IF(ROW()&lt;DATA!$H$1+4,INDIRECT("SKUPINY_PODIELY!"&amp;SUBSTITUTE(ADDRESS(1,ROW()-2,4),"1","")&amp;"7"),IF(ROW()=DATA!$H$1+4,SUM(INDIRECT("D$3:D"&amp;DATA!$H$1+3)),""))</f>
        <v/>
      </c>
      <c r="E197" t="str">
        <f ca="1">IF(ROW()&lt;DATA!$H$1+4,INDIRECT("SKUPINY_PODIELY!"&amp;SUBSTITUTE(ADDRESS(1,ROW()-2,4),"1","")&amp;"16"),IF(ROW()=DATA!$H$1+4,SUM(INDIRECT("E$3:E"&amp;DATA!$H$1+3)),""))</f>
        <v/>
      </c>
      <c r="F197" t="str">
        <f ca="1">IF(ROW()&lt;DATA!$H$1+4,INDIRECT("SKUPINY_PODIELY!"&amp;SUBSTITUTE(ADDRESS(1,ROW()-2,4),"1","")&amp;"21"),IF(ROW()=DATA!$H$1+4,SUM(INDIRECT("F$3:F"&amp;DATA!$H$1+3)),""))</f>
        <v/>
      </c>
      <c r="G197" t="str">
        <f ca="1">IF(ROW()&lt;DATA!$H$1+4,INDIRECT("SKUPINY_PODIELY!"&amp;SUBSTITUTE(ADDRESS(1,ROW()-2,4),"1","")&amp;"24"),IF(ROW()=DATA!$H$1+4,SUM(INDIRECT("G$3:G"&amp;DATA!$H$1+3)),""))</f>
        <v/>
      </c>
      <c r="H197" t="str">
        <f ca="1">IF(ROW()&lt;DATA!$H$1+4,INDIRECT("SKUPINY_PODIELY!"&amp;SUBSTITUTE(ADDRESS(1,ROW()-2,4),"1","")&amp;"43"),IF(ROW()=DATA!$H$1+4,SUM(INDIRECT("H$3:H"&amp;DATA!$H$1+3)),""))</f>
        <v/>
      </c>
      <c r="I197" t="str">
        <f>IF(ROW()&lt;DATA!$H$1+5,SUM($C197:$F197),"")</f>
        <v/>
      </c>
      <c r="J197" t="str">
        <f>IF(ROW()&lt;DATA!$H$1+5,SUM($C197:$G197),"")</f>
        <v/>
      </c>
      <c r="K197" t="str">
        <f>IF(ROW()&lt;DATA!$H$1+5,SUM($C197:$H197),"")</f>
        <v/>
      </c>
    </row>
    <row r="198" spans="3:11" x14ac:dyDescent="0.25">
      <c r="C198" t="str">
        <f ca="1">IF(ROW()&lt;DATA!$H$1+4,INDIRECT("SKUPINY_PODIELY!"&amp;SUBSTITUTE(ADDRESS(1,ROW()-2,4),"1","")&amp;"3"),IF(ROW()=DATA!$H$1+4,SUM(INDIRECT("C$3:C"&amp;DATA!$H$1+3)),""))</f>
        <v/>
      </c>
      <c r="D198" t="str">
        <f ca="1">IF(ROW()&lt;DATA!$H$1+4,INDIRECT("SKUPINY_PODIELY!"&amp;SUBSTITUTE(ADDRESS(1,ROW()-2,4),"1","")&amp;"7"),IF(ROW()=DATA!$H$1+4,SUM(INDIRECT("D$3:D"&amp;DATA!$H$1+3)),""))</f>
        <v/>
      </c>
      <c r="E198" t="str">
        <f ca="1">IF(ROW()&lt;DATA!$H$1+4,INDIRECT("SKUPINY_PODIELY!"&amp;SUBSTITUTE(ADDRESS(1,ROW()-2,4),"1","")&amp;"16"),IF(ROW()=DATA!$H$1+4,SUM(INDIRECT("E$3:E"&amp;DATA!$H$1+3)),""))</f>
        <v/>
      </c>
      <c r="F198" t="str">
        <f ca="1">IF(ROW()&lt;DATA!$H$1+4,INDIRECT("SKUPINY_PODIELY!"&amp;SUBSTITUTE(ADDRESS(1,ROW()-2,4),"1","")&amp;"21"),IF(ROW()=DATA!$H$1+4,SUM(INDIRECT("F$3:F"&amp;DATA!$H$1+3)),""))</f>
        <v/>
      </c>
      <c r="G198" t="str">
        <f ca="1">IF(ROW()&lt;DATA!$H$1+4,INDIRECT("SKUPINY_PODIELY!"&amp;SUBSTITUTE(ADDRESS(1,ROW()-2,4),"1","")&amp;"24"),IF(ROW()=DATA!$H$1+4,SUM(INDIRECT("G$3:G"&amp;DATA!$H$1+3)),""))</f>
        <v/>
      </c>
      <c r="H198" t="str">
        <f ca="1">IF(ROW()&lt;DATA!$H$1+4,INDIRECT("SKUPINY_PODIELY!"&amp;SUBSTITUTE(ADDRESS(1,ROW()-2,4),"1","")&amp;"43"),IF(ROW()=DATA!$H$1+4,SUM(INDIRECT("H$3:H"&amp;DATA!$H$1+3)),""))</f>
        <v/>
      </c>
      <c r="I198" t="str">
        <f>IF(ROW()&lt;DATA!$H$1+5,SUM($C198:$F198),"")</f>
        <v/>
      </c>
      <c r="J198" t="str">
        <f>IF(ROW()&lt;DATA!$H$1+5,SUM($C198:$G198),"")</f>
        <v/>
      </c>
      <c r="K198" t="str">
        <f>IF(ROW()&lt;DATA!$H$1+5,SUM($C198:$H198),"")</f>
        <v/>
      </c>
    </row>
    <row r="199" spans="3:11" x14ac:dyDescent="0.25">
      <c r="C199" t="str">
        <f ca="1">IF(ROW()&lt;DATA!$H$1+4,INDIRECT("SKUPINY_PODIELY!"&amp;SUBSTITUTE(ADDRESS(1,ROW()-2,4),"1","")&amp;"3"),IF(ROW()=DATA!$H$1+4,SUM(INDIRECT("C$3:C"&amp;DATA!$H$1+3)),""))</f>
        <v/>
      </c>
      <c r="D199" t="str">
        <f ca="1">IF(ROW()&lt;DATA!$H$1+4,INDIRECT("SKUPINY_PODIELY!"&amp;SUBSTITUTE(ADDRESS(1,ROW()-2,4),"1","")&amp;"7"),IF(ROW()=DATA!$H$1+4,SUM(INDIRECT("D$3:D"&amp;DATA!$H$1+3)),""))</f>
        <v/>
      </c>
      <c r="E199" t="str">
        <f ca="1">IF(ROW()&lt;DATA!$H$1+4,INDIRECT("SKUPINY_PODIELY!"&amp;SUBSTITUTE(ADDRESS(1,ROW()-2,4),"1","")&amp;"16"),IF(ROW()=DATA!$H$1+4,SUM(INDIRECT("E$3:E"&amp;DATA!$H$1+3)),""))</f>
        <v/>
      </c>
      <c r="F199" t="str">
        <f ca="1">IF(ROW()&lt;DATA!$H$1+4,INDIRECT("SKUPINY_PODIELY!"&amp;SUBSTITUTE(ADDRESS(1,ROW()-2,4),"1","")&amp;"21"),IF(ROW()=DATA!$H$1+4,SUM(INDIRECT("F$3:F"&amp;DATA!$H$1+3)),""))</f>
        <v/>
      </c>
      <c r="G199" t="str">
        <f ca="1">IF(ROW()&lt;DATA!$H$1+4,INDIRECT("SKUPINY_PODIELY!"&amp;SUBSTITUTE(ADDRESS(1,ROW()-2,4),"1","")&amp;"24"),IF(ROW()=DATA!$H$1+4,SUM(INDIRECT("G$3:G"&amp;DATA!$H$1+3)),""))</f>
        <v/>
      </c>
      <c r="H199" t="str">
        <f ca="1">IF(ROW()&lt;DATA!$H$1+4,INDIRECT("SKUPINY_PODIELY!"&amp;SUBSTITUTE(ADDRESS(1,ROW()-2,4),"1","")&amp;"43"),IF(ROW()=DATA!$H$1+4,SUM(INDIRECT("H$3:H"&amp;DATA!$H$1+3)),""))</f>
        <v/>
      </c>
      <c r="I199" t="str">
        <f>IF(ROW()&lt;DATA!$H$1+5,SUM($C199:$F199),"")</f>
        <v/>
      </c>
      <c r="J199" t="str">
        <f>IF(ROW()&lt;DATA!$H$1+5,SUM($C199:$G199),"")</f>
        <v/>
      </c>
      <c r="K199" t="str">
        <f>IF(ROW()&lt;DATA!$H$1+5,SUM($C199:$H199),"")</f>
        <v/>
      </c>
    </row>
    <row r="200" spans="3:11" x14ac:dyDescent="0.25">
      <c r="C200" t="str">
        <f ca="1">IF(ROW()&lt;DATA!$H$1+4,INDIRECT("SKUPINY_PODIELY!"&amp;SUBSTITUTE(ADDRESS(1,ROW()-2,4),"1","")&amp;"3"),IF(ROW()=DATA!$H$1+4,SUM(INDIRECT("C$3:C"&amp;DATA!$H$1+3)),""))</f>
        <v/>
      </c>
      <c r="D200" t="str">
        <f ca="1">IF(ROW()&lt;DATA!$H$1+4,INDIRECT("SKUPINY_PODIELY!"&amp;SUBSTITUTE(ADDRESS(1,ROW()-2,4),"1","")&amp;"7"),IF(ROW()=DATA!$H$1+4,SUM(INDIRECT("D$3:D"&amp;DATA!$H$1+3)),""))</f>
        <v/>
      </c>
      <c r="E200" t="str">
        <f ca="1">IF(ROW()&lt;DATA!$H$1+4,INDIRECT("SKUPINY_PODIELY!"&amp;SUBSTITUTE(ADDRESS(1,ROW()-2,4),"1","")&amp;"16"),IF(ROW()=DATA!$H$1+4,SUM(INDIRECT("E$3:E"&amp;DATA!$H$1+3)),""))</f>
        <v/>
      </c>
      <c r="F200" t="str">
        <f ca="1">IF(ROW()&lt;DATA!$H$1+4,INDIRECT("SKUPINY_PODIELY!"&amp;SUBSTITUTE(ADDRESS(1,ROW()-2,4),"1","")&amp;"21"),IF(ROW()=DATA!$H$1+4,SUM(INDIRECT("F$3:F"&amp;DATA!$H$1+3)),""))</f>
        <v/>
      </c>
      <c r="G200" t="str">
        <f ca="1">IF(ROW()&lt;DATA!$H$1+4,INDIRECT("SKUPINY_PODIELY!"&amp;SUBSTITUTE(ADDRESS(1,ROW()-2,4),"1","")&amp;"24"),IF(ROW()=DATA!$H$1+4,SUM(INDIRECT("G$3:G"&amp;DATA!$H$1+3)),""))</f>
        <v/>
      </c>
      <c r="H200" t="str">
        <f ca="1">IF(ROW()&lt;DATA!$H$1+4,INDIRECT("SKUPINY_PODIELY!"&amp;SUBSTITUTE(ADDRESS(1,ROW()-2,4),"1","")&amp;"43"),IF(ROW()=DATA!$H$1+4,SUM(INDIRECT("H$3:H"&amp;DATA!$H$1+3)),""))</f>
        <v/>
      </c>
      <c r="I200" t="str">
        <f>IF(ROW()&lt;DATA!$H$1+5,SUM($C200:$F200),"")</f>
        <v/>
      </c>
      <c r="J200" t="str">
        <f>IF(ROW()&lt;DATA!$H$1+5,SUM($C200:$G200),"")</f>
        <v/>
      </c>
      <c r="K200" t="str">
        <f>IF(ROW()&lt;DATA!$H$1+5,SUM($C200:$H200),"")</f>
        <v/>
      </c>
    </row>
    <row r="201" spans="3:11" x14ac:dyDescent="0.25">
      <c r="H201" t="str">
        <f ca="1">IF(ROW()&lt;DATA!$H$1+4,INDIRECT("SKUPINY_PODIELY!"&amp;SUBSTITUTE(ADDRESS(1,ROW()-2,4),"1","")&amp;"43"),IF(ROW()=DATA!$H$1+4,SUM(INDIRECT("H$3:H"&amp;DATA!$H$1+3)),""))</f>
        <v/>
      </c>
    </row>
    <row r="202" spans="3:11" x14ac:dyDescent="0.25">
      <c r="H202" t="str">
        <f ca="1">IF(ROW()&lt;DATA!$H$1+4,INDIRECT("SKUPINY_PODIELY!"&amp;SUBSTITUTE(ADDRESS(1,ROW()-2,4),"1","")&amp;"43"),IF(ROW()=DATA!$H$1+4,SUM(INDIRECT("H$3:H"&amp;DATA!$H$1+3)),""))</f>
        <v/>
      </c>
    </row>
  </sheetData>
  <sheetCalcPr fullCalcOnLoad="1"/>
  <mergeCells count="5">
    <mergeCell ref="A2:A3"/>
    <mergeCell ref="B2:B3"/>
    <mergeCell ref="C2:F2"/>
    <mergeCell ref="A1:I1"/>
    <mergeCell ref="J1:K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5"/>
  <sheetViews>
    <sheetView topLeftCell="A22" workbookViewId="0">
      <selection activeCell="BZ39" sqref="BZ39"/>
    </sheetView>
  </sheetViews>
  <sheetFormatPr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57" t="s">
        <v>212</v>
      </c>
      <c r="B1" s="58"/>
      <c r="C1" s="58"/>
      <c r="D1" s="58"/>
      <c r="E1" s="58"/>
      <c r="F1" s="58"/>
      <c r="G1" s="58"/>
      <c r="H1" s="58"/>
      <c r="I1" s="58"/>
      <c r="J1" s="63">
        <f ca="1">DATA!$F$1</f>
        <v>45245</v>
      </c>
      <c r="K1" s="63"/>
      <c r="L1" s="63"/>
      <c r="M1" s="63"/>
    </row>
    <row r="2" spans="1:78" s="27" customFormat="1" ht="16.5" thickBot="1" x14ac:dyDescent="0.3">
      <c r="A2" s="41" t="s">
        <v>131</v>
      </c>
      <c r="B2" s="42" t="s">
        <v>149</v>
      </c>
      <c r="C2" s="42" t="s">
        <v>166</v>
      </c>
      <c r="D2" s="42" t="s">
        <v>143</v>
      </c>
      <c r="E2" s="42" t="s">
        <v>163</v>
      </c>
      <c r="F2" s="42" t="s">
        <v>152</v>
      </c>
      <c r="G2" s="42" t="s">
        <v>157</v>
      </c>
      <c r="H2" s="42" t="s">
        <v>164</v>
      </c>
      <c r="I2" s="42" t="s">
        <v>148</v>
      </c>
      <c r="J2" s="42" t="s">
        <v>178</v>
      </c>
      <c r="K2" s="42" t="s">
        <v>208</v>
      </c>
      <c r="L2" s="42" t="s">
        <v>184</v>
      </c>
      <c r="M2" s="42" t="s">
        <v>162</v>
      </c>
      <c r="N2" s="42" t="s">
        <v>219</v>
      </c>
      <c r="O2" s="42" t="s">
        <v>165</v>
      </c>
      <c r="P2" s="42" t="s">
        <v>196</v>
      </c>
      <c r="Q2" s="42" t="s">
        <v>167</v>
      </c>
      <c r="R2" s="42" t="s">
        <v>161</v>
      </c>
      <c r="S2" s="42" t="s">
        <v>180</v>
      </c>
      <c r="T2" s="42" t="s">
        <v>173</v>
      </c>
      <c r="U2" s="42" t="s">
        <v>171</v>
      </c>
      <c r="V2" s="42" t="s">
        <v>154</v>
      </c>
      <c r="W2" s="42" t="s">
        <v>182</v>
      </c>
      <c r="X2" s="42" t="s">
        <v>160</v>
      </c>
      <c r="Y2" s="42" t="s">
        <v>155</v>
      </c>
      <c r="Z2" s="42" t="s">
        <v>185</v>
      </c>
      <c r="AA2" s="42" t="s">
        <v>188</v>
      </c>
      <c r="AB2" s="42" t="s">
        <v>224</v>
      </c>
      <c r="AC2" s="42" t="s">
        <v>177</v>
      </c>
      <c r="AD2" s="42" t="s">
        <v>225</v>
      </c>
      <c r="AE2" s="42" t="s">
        <v>156</v>
      </c>
      <c r="AF2" s="42" t="s">
        <v>151</v>
      </c>
      <c r="AG2" s="42" t="s">
        <v>169</v>
      </c>
      <c r="AH2" s="42" t="s">
        <v>159</v>
      </c>
      <c r="AI2" s="42" t="s">
        <v>203</v>
      </c>
      <c r="AJ2" s="42" t="s">
        <v>170</v>
      </c>
      <c r="AK2" s="42" t="s">
        <v>186</v>
      </c>
      <c r="AL2" s="42" t="s">
        <v>172</v>
      </c>
      <c r="AM2" s="42" t="s">
        <v>158</v>
      </c>
      <c r="AN2" s="42" t="s">
        <v>147</v>
      </c>
    </row>
    <row r="3" spans="1:78" x14ac:dyDescent="0.25">
      <c r="A3" s="35" t="s">
        <v>222</v>
      </c>
      <c r="B3" s="35">
        <f ca="1">IF(COLUMN()&lt;DATA!$H$1+2,SUM(B$4:B$6),IF(COLUMN()=DATA!$H$1+2,SUM(INDIRECT("B$3:"&amp;SUBSTITUTE(ADDRESS(1,COLUMN()-1,4),"1","")&amp;"$3")),""))</f>
        <v>173</v>
      </c>
      <c r="C3" s="35">
        <f ca="1">IF(COLUMN()&lt;DATA!$H$1+2,SUM(C$4:C$6),IF(COLUMN()=DATA!$H$1+2,SUM(INDIRECT("B$3:"&amp;SUBSTITUTE(ADDRESS(1,COLUMN()-1,4),"1","")&amp;"$3")),""))</f>
        <v>59</v>
      </c>
      <c r="D3" s="35">
        <f ca="1">IF(COLUMN()&lt;DATA!$H$1+2,SUM(D$4:D$6),IF(COLUMN()=DATA!$H$1+2,SUM(INDIRECT("B$3:"&amp;SUBSTITUTE(ADDRESS(1,COLUMN()-1,4),"1","")&amp;"$3")),""))</f>
        <v>111</v>
      </c>
      <c r="E3" s="35">
        <f ca="1">IF(COLUMN()&lt;DATA!$H$1+2,SUM(E$4:E$6),IF(COLUMN()=DATA!$H$1+2,SUM(INDIRECT("B$3:"&amp;SUBSTITUTE(ADDRESS(1,COLUMN()-1,4),"1","")&amp;"$3")),""))</f>
        <v>16</v>
      </c>
      <c r="F3" s="35">
        <f ca="1">IF(COLUMN()&lt;DATA!$H$1+2,SUM(F$4:F$6),IF(COLUMN()=DATA!$H$1+2,SUM(INDIRECT("B$3:"&amp;SUBSTITUTE(ADDRESS(1,COLUMN()-1,4),"1","")&amp;"$3")),""))</f>
        <v>2</v>
      </c>
      <c r="G3" s="35">
        <f ca="1">IF(COLUMN()&lt;DATA!$H$1+2,SUM(G$4:G$6),IF(COLUMN()=DATA!$H$1+2,SUM(INDIRECT("B$3:"&amp;SUBSTITUTE(ADDRESS(1,COLUMN()-1,4),"1","")&amp;"$3")),""))</f>
        <v>62</v>
      </c>
      <c r="H3" s="35">
        <f ca="1">IF(COLUMN()&lt;DATA!$H$1+2,SUM(H$4:H$6),IF(COLUMN()=DATA!$H$1+2,SUM(INDIRECT("B$3:"&amp;SUBSTITUTE(ADDRESS(1,COLUMN()-1,4),"1","")&amp;"$3")),""))</f>
        <v>120</v>
      </c>
      <c r="I3" s="35">
        <f ca="1">IF(COLUMN()&lt;DATA!$H$1+2,SUM(I$4:I$6),IF(COLUMN()=DATA!$H$1+2,SUM(INDIRECT("B$3:"&amp;SUBSTITUTE(ADDRESS(1,COLUMN()-1,4),"1","")&amp;"$3")),""))</f>
        <v>71</v>
      </c>
      <c r="J3" s="35">
        <f ca="1">IF(COLUMN()&lt;DATA!$H$1+2,SUM(J$4:J$6),IF(COLUMN()=DATA!$H$1+2,SUM(INDIRECT("B$3:"&amp;SUBSTITUTE(ADDRESS(1,COLUMN()-1,4),"1","")&amp;"$3")),""))</f>
        <v>48</v>
      </c>
      <c r="K3" s="35">
        <f ca="1">IF(COLUMN()&lt;DATA!$H$1+2,SUM(K$4:K$6),IF(COLUMN()=DATA!$H$1+2,SUM(INDIRECT("B$3:"&amp;SUBSTITUTE(ADDRESS(1,COLUMN()-1,4),"1","")&amp;"$3")),""))</f>
        <v>28</v>
      </c>
      <c r="L3" s="35">
        <f ca="1">IF(COLUMN()&lt;DATA!$H$1+2,SUM(L$4:L$6),IF(COLUMN()=DATA!$H$1+2,SUM(INDIRECT("B$3:"&amp;SUBSTITUTE(ADDRESS(1,COLUMN()-1,4),"1","")&amp;"$3")),""))</f>
        <v>10</v>
      </c>
      <c r="M3" s="35">
        <f ca="1">IF(COLUMN()&lt;DATA!$H$1+2,SUM(M$4:M$6),IF(COLUMN()=DATA!$H$1+2,SUM(INDIRECT("B$3:"&amp;SUBSTITUTE(ADDRESS(1,COLUMN()-1,4),"1","")&amp;"$3")),""))</f>
        <v>55</v>
      </c>
      <c r="N3" s="35">
        <f ca="1">IF(COLUMN()&lt;DATA!$H$1+2,SUM(N$4:N$6),IF(COLUMN()=DATA!$H$1+2,SUM(INDIRECT("B$3:"&amp;SUBSTITUTE(ADDRESS(1,COLUMN()-1,4),"1","")&amp;"$3")),""))</f>
        <v>28</v>
      </c>
      <c r="O3" s="35">
        <f ca="1">IF(COLUMN()&lt;DATA!$H$1+2,SUM(O$4:O$6),IF(COLUMN()=DATA!$H$1+2,SUM(INDIRECT("B$3:"&amp;SUBSTITUTE(ADDRESS(1,COLUMN()-1,4),"1","")&amp;"$3")),""))</f>
        <v>17</v>
      </c>
      <c r="P3" s="35">
        <f ca="1">IF(COLUMN()&lt;DATA!$H$1+2,SUM(P$4:P$6),IF(COLUMN()=DATA!$H$1+2,SUM(INDIRECT("B$3:"&amp;SUBSTITUTE(ADDRESS(1,COLUMN()-1,4),"1","")&amp;"$3")),""))</f>
        <v>5</v>
      </c>
      <c r="Q3" s="35">
        <f ca="1">IF(COLUMN()&lt;DATA!$H$1+2,SUM(Q$4:Q$6),IF(COLUMN()=DATA!$H$1+2,SUM(INDIRECT("B$3:"&amp;SUBSTITUTE(ADDRESS(1,COLUMN()-1,4),"1","")&amp;"$3")),""))</f>
        <v>2</v>
      </c>
      <c r="R3" s="35">
        <f ca="1">IF(COLUMN()&lt;DATA!$H$1+2,SUM(R$4:R$6),IF(COLUMN()=DATA!$H$1+2,SUM(INDIRECT("B$3:"&amp;SUBSTITUTE(ADDRESS(1,COLUMN()-1,4),"1","")&amp;"$3")),""))</f>
        <v>4</v>
      </c>
      <c r="S3" s="35">
        <f ca="1">IF(COLUMN()&lt;DATA!$H$1+2,SUM(S$4:S$6),IF(COLUMN()=DATA!$H$1+2,SUM(INDIRECT("B$3:"&amp;SUBSTITUTE(ADDRESS(1,COLUMN()-1,4),"1","")&amp;"$3")),""))</f>
        <v>25</v>
      </c>
      <c r="T3" s="35">
        <f ca="1">IF(COLUMN()&lt;DATA!$H$1+2,SUM(T$4:T$6),IF(COLUMN()=DATA!$H$1+2,SUM(INDIRECT("B$3:"&amp;SUBSTITUTE(ADDRESS(1,COLUMN()-1,4),"1","")&amp;"$3")),""))</f>
        <v>10</v>
      </c>
      <c r="U3" s="35">
        <f ca="1">IF(COLUMN()&lt;DATA!$H$1+2,SUM(U$4:U$6),IF(COLUMN()=DATA!$H$1+2,SUM(INDIRECT("B$3:"&amp;SUBSTITUTE(ADDRESS(1,COLUMN()-1,4),"1","")&amp;"$3")),""))</f>
        <v>22</v>
      </c>
      <c r="V3" s="35">
        <f ca="1">IF(COLUMN()&lt;DATA!$H$1+2,SUM(V$4:V$6),IF(COLUMN()=DATA!$H$1+2,SUM(INDIRECT("B$3:"&amp;SUBSTITUTE(ADDRESS(1,COLUMN()-1,4),"1","")&amp;"$3")),""))</f>
        <v>1</v>
      </c>
      <c r="W3" s="35">
        <f ca="1">IF(COLUMN()&lt;DATA!$H$1+2,SUM(W$4:W$6),IF(COLUMN()=DATA!$H$1+2,SUM(INDIRECT("B$3:"&amp;SUBSTITUTE(ADDRESS(1,COLUMN()-1,4),"1","")&amp;"$3")),""))</f>
        <v>0</v>
      </c>
      <c r="X3" s="35">
        <f ca="1">IF(COLUMN()&lt;DATA!$H$1+2,SUM(X$4:X$6),IF(COLUMN()=DATA!$H$1+2,SUM(INDIRECT("B$3:"&amp;SUBSTITUTE(ADDRESS(1,COLUMN()-1,4),"1","")&amp;"$3")),""))</f>
        <v>0</v>
      </c>
      <c r="Y3" s="35">
        <f ca="1">IF(COLUMN()&lt;DATA!$H$1+2,SUM(Y$4:Y$6),IF(COLUMN()=DATA!$H$1+2,SUM(INDIRECT("B$3:"&amp;SUBSTITUTE(ADDRESS(1,COLUMN()-1,4),"1","")&amp;"$3")),""))</f>
        <v>9</v>
      </c>
      <c r="Z3" s="35">
        <f ca="1">IF(COLUMN()&lt;DATA!$H$1+2,SUM(Z$4:Z$6),IF(COLUMN()=DATA!$H$1+2,SUM(INDIRECT("B$3:"&amp;SUBSTITUTE(ADDRESS(1,COLUMN()-1,4),"1","")&amp;"$3")),""))</f>
        <v>12</v>
      </c>
      <c r="AA3" s="35">
        <f ca="1">IF(COLUMN()&lt;DATA!$H$1+2,SUM(AA$4:AA$6),IF(COLUMN()=DATA!$H$1+2,SUM(INDIRECT("B$3:"&amp;SUBSTITUTE(ADDRESS(1,COLUMN()-1,4),"1","")&amp;"$3")),""))</f>
        <v>16</v>
      </c>
      <c r="AB3" s="35">
        <f ca="1">IF(COLUMN()&lt;DATA!$H$1+2,SUM(AB$4:AB$6),IF(COLUMN()=DATA!$H$1+2,SUM(INDIRECT("B$3:"&amp;SUBSTITUTE(ADDRESS(1,COLUMN()-1,4),"1","")&amp;"$3")),""))</f>
        <v>2</v>
      </c>
      <c r="AC3" s="35">
        <f ca="1">IF(COLUMN()&lt;DATA!$H$1+2,SUM(AC$4:AC$6),IF(COLUMN()=DATA!$H$1+2,SUM(INDIRECT("B$3:"&amp;SUBSTITUTE(ADDRESS(1,COLUMN()-1,4),"1","")&amp;"$3")),""))</f>
        <v>0</v>
      </c>
      <c r="AD3" s="35">
        <f ca="1">IF(COLUMN()&lt;DATA!$H$1+2,SUM(AD$4:AD$6),IF(COLUMN()=DATA!$H$1+2,SUM(INDIRECT("B$3:"&amp;SUBSTITUTE(ADDRESS(1,COLUMN()-1,4),"1","")&amp;"$3")),""))</f>
        <v>1</v>
      </c>
      <c r="AE3" s="35">
        <f ca="1">IF(COLUMN()&lt;DATA!$H$1+2,SUM(AE$4:AE$6),IF(COLUMN()=DATA!$H$1+2,SUM(INDIRECT("B$3:"&amp;SUBSTITUTE(ADDRESS(1,COLUMN()-1,4),"1","")&amp;"$3")),""))</f>
        <v>0</v>
      </c>
      <c r="AF3" s="35">
        <f ca="1">IF(COLUMN()&lt;DATA!$H$1+2,SUM(AF$4:AF$6),IF(COLUMN()=DATA!$H$1+2,SUM(INDIRECT("B$3:"&amp;SUBSTITUTE(ADDRESS(1,COLUMN()-1,4),"1","")&amp;"$3")),""))</f>
        <v>2</v>
      </c>
      <c r="AG3" s="35">
        <f ca="1">IF(COLUMN()&lt;DATA!$H$1+2,SUM(AG$4:AG$6),IF(COLUMN()=DATA!$H$1+2,SUM(INDIRECT("B$3:"&amp;SUBSTITUTE(ADDRESS(1,COLUMN()-1,4),"1","")&amp;"$3")),""))</f>
        <v>15</v>
      </c>
      <c r="AH3" s="35">
        <f ca="1">IF(COLUMN()&lt;DATA!$H$1+2,SUM(AH$4:AH$6),IF(COLUMN()=DATA!$H$1+2,SUM(INDIRECT("B$3:"&amp;SUBSTITUTE(ADDRESS(1,COLUMN()-1,4),"1","")&amp;"$3")),""))</f>
        <v>2</v>
      </c>
      <c r="AI3" s="35">
        <f ca="1">IF(COLUMN()&lt;DATA!$H$1+2,SUM(AI$4:AI$6),IF(COLUMN()=DATA!$H$1+2,SUM(INDIRECT("B$3:"&amp;SUBSTITUTE(ADDRESS(1,COLUMN()-1,4),"1","")&amp;"$3")),""))</f>
        <v>0</v>
      </c>
      <c r="AJ3" s="35">
        <f ca="1">IF(COLUMN()&lt;DATA!$H$1+2,SUM(AJ$4:AJ$6),IF(COLUMN()=DATA!$H$1+2,SUM(INDIRECT("B$3:"&amp;SUBSTITUTE(ADDRESS(1,COLUMN()-1,4),"1","")&amp;"$3")),""))</f>
        <v>0</v>
      </c>
      <c r="AK3" s="35">
        <f ca="1">IF(COLUMN()&lt;DATA!$H$1+2,SUM(AK$4:AK$6),IF(COLUMN()=DATA!$H$1+2,SUM(INDIRECT("B$3:"&amp;SUBSTITUTE(ADDRESS(1,COLUMN()-1,4),"1","")&amp;"$3")),""))</f>
        <v>0</v>
      </c>
      <c r="AL3" s="35">
        <f ca="1">IF(COLUMN()&lt;DATA!$H$1+2,SUM(AL$4:AL$6),IF(COLUMN()=DATA!$H$1+2,SUM(INDIRECT("B$3:"&amp;SUBSTITUTE(ADDRESS(1,COLUMN()-1,4),"1","")&amp;"$3")),""))</f>
        <v>0</v>
      </c>
      <c r="AM3" s="35">
        <f ca="1">IF(COLUMN()&lt;DATA!$H$1+2,SUM(AM$4:AM$6),IF(COLUMN()=DATA!$H$1+2,SUM(INDIRECT("B$3:"&amp;SUBSTITUTE(ADDRESS(1,COLUMN()-1,4),"1","")&amp;"$3")),""))</f>
        <v>0</v>
      </c>
      <c r="AN3" s="35">
        <f ca="1">IF(COLUMN()&lt;DATA!$H$1+2,SUM(AN$4:AN$6),IF(COLUMN()=DATA!$H$1+2,SUM(INDIRECT("B$3:"&amp;SUBSTITUTE(ADDRESS(1,COLUMN()-1,4),"1","")&amp;"$3")),""))</f>
        <v>928</v>
      </c>
      <c r="AO3" t="str">
        <f ca="1">IF(COLUMN()&lt;DATA!$H$1+2,SUM(AO$4:AO$6),IF(COLUMN()=DATA!$H$1+2,SUM(INDIRECT("B$3:"&amp;SUBSTITUTE(ADDRESS(1,COLUMN()-1,4),"1","")&amp;"$3")),""))</f>
        <v/>
      </c>
      <c r="AP3" t="str">
        <f ca="1">IF(COLUMN()&lt;DATA!$H$1+2,SUM(AP$4:AP$6),IF(COLUMN()=DATA!$H$1+2,SUM(INDIRECT("B$3:"&amp;SUBSTITUTE(ADDRESS(1,COLUMN()-1,4),"1","")&amp;"$3")),""))</f>
        <v/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43" t="s">
        <v>176</v>
      </c>
      <c r="B4" s="34">
        <f ca="1">IF(COLUMN()&lt;DATA!$H$1+2,SUM(VSETKY!B$4:'VSETKY'!B$5),IF(COLUMN()=DATA!$H$1+2,SUM(INDIRECT("B$4:"&amp;SUBSTITUTE(ADDRESS(1,COLUMN()-1,4),"1","")&amp;"$4")),""))</f>
        <v>92</v>
      </c>
      <c r="C4" s="34">
        <f ca="1">IF(COLUMN()&lt;DATA!$H$1+2,SUM(VSETKY!C$4:'VSETKY'!C$5),IF(COLUMN()=DATA!$H$1+2,SUM(INDIRECT("B$4:"&amp;SUBSTITUTE(ADDRESS(1,COLUMN()-1,4),"1","")&amp;"$4")),""))</f>
        <v>25</v>
      </c>
      <c r="D4" s="34">
        <f ca="1">IF(COLUMN()&lt;DATA!$H$1+2,SUM(VSETKY!D$4:'VSETKY'!D$5),IF(COLUMN()=DATA!$H$1+2,SUM(INDIRECT("B$4:"&amp;SUBSTITUTE(ADDRESS(1,COLUMN()-1,4),"1","")&amp;"$4")),""))</f>
        <v>74</v>
      </c>
      <c r="E4" s="34">
        <f ca="1">IF(COLUMN()&lt;DATA!$H$1+2,SUM(VSETKY!E$4:'VSETKY'!E$5),IF(COLUMN()=DATA!$H$1+2,SUM(INDIRECT("B$4:"&amp;SUBSTITUTE(ADDRESS(1,COLUMN()-1,4),"1","")&amp;"$4")),""))</f>
        <v>11</v>
      </c>
      <c r="F4" s="34">
        <f ca="1">IF(COLUMN()&lt;DATA!$H$1+2,SUM(VSETKY!F$4:'VSETKY'!F$5),IF(COLUMN()=DATA!$H$1+2,SUM(INDIRECT("B$4:"&amp;SUBSTITUTE(ADDRESS(1,COLUMN()-1,4),"1","")&amp;"$4")),""))</f>
        <v>2</v>
      </c>
      <c r="G4" s="34">
        <f ca="1">IF(COLUMN()&lt;DATA!$H$1+2,SUM(VSETKY!G$4:'VSETKY'!G$5),IF(COLUMN()=DATA!$H$1+2,SUM(INDIRECT("B$4:"&amp;SUBSTITUTE(ADDRESS(1,COLUMN()-1,4),"1","")&amp;"$4")),""))</f>
        <v>54</v>
      </c>
      <c r="H4" s="34">
        <f ca="1">IF(COLUMN()&lt;DATA!$H$1+2,SUM(VSETKY!H$4:'VSETKY'!H$5),IF(COLUMN()=DATA!$H$1+2,SUM(INDIRECT("B$4:"&amp;SUBSTITUTE(ADDRESS(1,COLUMN()-1,4),"1","")&amp;"$4")),""))</f>
        <v>64</v>
      </c>
      <c r="I4" s="34">
        <f ca="1">IF(COLUMN()&lt;DATA!$H$1+2,SUM(VSETKY!I$4:'VSETKY'!I$5),IF(COLUMN()=DATA!$H$1+2,SUM(INDIRECT("B$4:"&amp;SUBSTITUTE(ADDRESS(1,COLUMN()-1,4),"1","")&amp;"$4")),""))</f>
        <v>54</v>
      </c>
      <c r="J4" s="34">
        <f ca="1">IF(COLUMN()&lt;DATA!$H$1+2,SUM(VSETKY!J$4:'VSETKY'!J$5),IF(COLUMN()=DATA!$H$1+2,SUM(INDIRECT("B$4:"&amp;SUBSTITUTE(ADDRESS(1,COLUMN()-1,4),"1","")&amp;"$4")),""))</f>
        <v>46</v>
      </c>
      <c r="K4" s="34">
        <f ca="1">IF(COLUMN()&lt;DATA!$H$1+2,SUM(VSETKY!K$4:'VSETKY'!K$5),IF(COLUMN()=DATA!$H$1+2,SUM(INDIRECT("B$4:"&amp;SUBSTITUTE(ADDRESS(1,COLUMN()-1,4),"1","")&amp;"$4")),""))</f>
        <v>20</v>
      </c>
      <c r="L4" s="34">
        <f ca="1">IF(COLUMN()&lt;DATA!$H$1+2,SUM(VSETKY!L$4:'VSETKY'!L$5),IF(COLUMN()=DATA!$H$1+2,SUM(INDIRECT("B$4:"&amp;SUBSTITUTE(ADDRESS(1,COLUMN()-1,4),"1","")&amp;"$4")),""))</f>
        <v>8</v>
      </c>
      <c r="M4" s="34">
        <f ca="1">IF(COLUMN()&lt;DATA!$H$1+2,SUM(VSETKY!M$4:'VSETKY'!M$5),IF(COLUMN()=DATA!$H$1+2,SUM(INDIRECT("B$4:"&amp;SUBSTITUTE(ADDRESS(1,COLUMN()-1,4),"1","")&amp;"$4")),""))</f>
        <v>42</v>
      </c>
      <c r="N4" s="34">
        <f ca="1">IF(COLUMN()&lt;DATA!$H$1+2,SUM(VSETKY!N$4:'VSETKY'!N$5),IF(COLUMN()=DATA!$H$1+2,SUM(INDIRECT("B$4:"&amp;SUBSTITUTE(ADDRESS(1,COLUMN()-1,4),"1","")&amp;"$4")),""))</f>
        <v>24</v>
      </c>
      <c r="O4" s="34">
        <f ca="1">IF(COLUMN()&lt;DATA!$H$1+2,SUM(VSETKY!O$4:'VSETKY'!O$5),IF(COLUMN()=DATA!$H$1+2,SUM(INDIRECT("B$4:"&amp;SUBSTITUTE(ADDRESS(1,COLUMN()-1,4),"1","")&amp;"$4")),""))</f>
        <v>16</v>
      </c>
      <c r="P4" s="34">
        <f ca="1">IF(COLUMN()&lt;DATA!$H$1+2,SUM(VSETKY!P$4:'VSETKY'!P$5),IF(COLUMN()=DATA!$H$1+2,SUM(INDIRECT("B$4:"&amp;SUBSTITUTE(ADDRESS(1,COLUMN()-1,4),"1","")&amp;"$4")),""))</f>
        <v>4</v>
      </c>
      <c r="Q4" s="34">
        <f ca="1">IF(COLUMN()&lt;DATA!$H$1+2,SUM(VSETKY!Q$4:'VSETKY'!Q$5),IF(COLUMN()=DATA!$H$1+2,SUM(INDIRECT("B$4:"&amp;SUBSTITUTE(ADDRESS(1,COLUMN()-1,4),"1","")&amp;"$4")),""))</f>
        <v>2</v>
      </c>
      <c r="R4" s="34">
        <f ca="1">IF(COLUMN()&lt;DATA!$H$1+2,SUM(VSETKY!R$4:'VSETKY'!R$5),IF(COLUMN()=DATA!$H$1+2,SUM(INDIRECT("B$4:"&amp;SUBSTITUTE(ADDRESS(1,COLUMN()-1,4),"1","")&amp;"$4")),""))</f>
        <v>2</v>
      </c>
      <c r="S4" s="34">
        <f ca="1">IF(COLUMN()&lt;DATA!$H$1+2,SUM(VSETKY!S$4:'VSETKY'!S$5),IF(COLUMN()=DATA!$H$1+2,SUM(INDIRECT("B$4:"&amp;SUBSTITUTE(ADDRESS(1,COLUMN()-1,4),"1","")&amp;"$4")),""))</f>
        <v>21</v>
      </c>
      <c r="T4" s="34">
        <f ca="1">IF(COLUMN()&lt;DATA!$H$1+2,SUM(VSETKY!T$4:'VSETKY'!T$5),IF(COLUMN()=DATA!$H$1+2,SUM(INDIRECT("B$4:"&amp;SUBSTITUTE(ADDRESS(1,COLUMN()-1,4),"1","")&amp;"$4")),""))</f>
        <v>10</v>
      </c>
      <c r="U4" s="34">
        <f ca="1">IF(COLUMN()&lt;DATA!$H$1+2,SUM(VSETKY!U$4:'VSETKY'!U$5),IF(COLUMN()=DATA!$H$1+2,SUM(INDIRECT("B$4:"&amp;SUBSTITUTE(ADDRESS(1,COLUMN()-1,4),"1","")&amp;"$4")),""))</f>
        <v>16</v>
      </c>
      <c r="V4" s="34">
        <f ca="1">IF(COLUMN()&lt;DATA!$H$1+2,SUM(VSETKY!V$4:'VSETKY'!V$5),IF(COLUMN()=DATA!$H$1+2,SUM(INDIRECT("B$4:"&amp;SUBSTITUTE(ADDRESS(1,COLUMN()-1,4),"1","")&amp;"$4")),""))</f>
        <v>0</v>
      </c>
      <c r="W4" s="34">
        <f ca="1">IF(COLUMN()&lt;DATA!$H$1+2,SUM(VSETKY!W$4:'VSETKY'!W$5),IF(COLUMN()=DATA!$H$1+2,SUM(INDIRECT("B$4:"&amp;SUBSTITUTE(ADDRESS(1,COLUMN()-1,4),"1","")&amp;"$4")),""))</f>
        <v>0</v>
      </c>
      <c r="X4" s="34">
        <f ca="1">IF(COLUMN()&lt;DATA!$H$1+2,SUM(VSETKY!X$4:'VSETKY'!X$5),IF(COLUMN()=DATA!$H$1+2,SUM(INDIRECT("B$4:"&amp;SUBSTITUTE(ADDRESS(1,COLUMN()-1,4),"1","")&amp;"$4")),""))</f>
        <v>0</v>
      </c>
      <c r="Y4" s="34">
        <f ca="1">IF(COLUMN()&lt;DATA!$H$1+2,SUM(VSETKY!Y$4:'VSETKY'!Y$5),IF(COLUMN()=DATA!$H$1+2,SUM(INDIRECT("B$4:"&amp;SUBSTITUTE(ADDRESS(1,COLUMN()-1,4),"1","")&amp;"$4")),""))</f>
        <v>7</v>
      </c>
      <c r="Z4" s="34">
        <f ca="1">IF(COLUMN()&lt;DATA!$H$1+2,SUM(VSETKY!Z$4:'VSETKY'!Z$5),IF(COLUMN()=DATA!$H$1+2,SUM(INDIRECT("B$4:"&amp;SUBSTITUTE(ADDRESS(1,COLUMN()-1,4),"1","")&amp;"$4")),""))</f>
        <v>11</v>
      </c>
      <c r="AA4" s="34">
        <f ca="1">IF(COLUMN()&lt;DATA!$H$1+2,SUM(VSETKY!AA$4:'VSETKY'!AA$5),IF(COLUMN()=DATA!$H$1+2,SUM(INDIRECT("B$4:"&amp;SUBSTITUTE(ADDRESS(1,COLUMN()-1,4),"1","")&amp;"$4")),""))</f>
        <v>9</v>
      </c>
      <c r="AB4" s="34">
        <f ca="1">IF(COLUMN()&lt;DATA!$H$1+2,SUM(VSETKY!AB$4:'VSETKY'!AB$5),IF(COLUMN()=DATA!$H$1+2,SUM(INDIRECT("B$4:"&amp;SUBSTITUTE(ADDRESS(1,COLUMN()-1,4),"1","")&amp;"$4")),""))</f>
        <v>1</v>
      </c>
      <c r="AC4" s="34">
        <f ca="1">IF(COLUMN()&lt;DATA!$H$1+2,SUM(VSETKY!AC$4:'VSETKY'!AC$5),IF(COLUMN()=DATA!$H$1+2,SUM(INDIRECT("B$4:"&amp;SUBSTITUTE(ADDRESS(1,COLUMN()-1,4),"1","")&amp;"$4")),""))</f>
        <v>0</v>
      </c>
      <c r="AD4" s="34">
        <f ca="1">IF(COLUMN()&lt;DATA!$H$1+2,SUM(VSETKY!AD$4:'VSETKY'!AD$5),IF(COLUMN()=DATA!$H$1+2,SUM(INDIRECT("B$4:"&amp;SUBSTITUTE(ADDRESS(1,COLUMN()-1,4),"1","")&amp;"$4")),""))</f>
        <v>1</v>
      </c>
      <c r="AE4" s="34">
        <f ca="1">IF(COLUMN()&lt;DATA!$H$1+2,SUM(VSETKY!AE$4:'VSETKY'!AE$5),IF(COLUMN()=DATA!$H$1+2,SUM(INDIRECT("B$4:"&amp;SUBSTITUTE(ADDRESS(1,COLUMN()-1,4),"1","")&amp;"$4")),""))</f>
        <v>0</v>
      </c>
      <c r="AF4" s="34">
        <f ca="1">IF(COLUMN()&lt;DATA!$H$1+2,SUM(VSETKY!AF$4:'VSETKY'!AF$5),IF(COLUMN()=DATA!$H$1+2,SUM(INDIRECT("B$4:"&amp;SUBSTITUTE(ADDRESS(1,COLUMN()-1,4),"1","")&amp;"$4")),""))</f>
        <v>0</v>
      </c>
      <c r="AG4" s="34">
        <f ca="1">IF(COLUMN()&lt;DATA!$H$1+2,SUM(VSETKY!AG$4:'VSETKY'!AG$5),IF(COLUMN()=DATA!$H$1+2,SUM(INDIRECT("B$4:"&amp;SUBSTITUTE(ADDRESS(1,COLUMN()-1,4),"1","")&amp;"$4")),""))</f>
        <v>15</v>
      </c>
      <c r="AH4" s="34">
        <f ca="1">IF(COLUMN()&lt;DATA!$H$1+2,SUM(VSETKY!AH$4:'VSETKY'!AH$5),IF(COLUMN()=DATA!$H$1+2,SUM(INDIRECT("B$4:"&amp;SUBSTITUTE(ADDRESS(1,COLUMN()-1,4),"1","")&amp;"$4")),""))</f>
        <v>2</v>
      </c>
      <c r="AI4" s="34">
        <f ca="1">IF(COLUMN()&lt;DATA!$H$1+2,SUM(VSETKY!AI$4:'VSETKY'!AI$5),IF(COLUMN()=DATA!$H$1+2,SUM(INDIRECT("B$4:"&amp;SUBSTITUTE(ADDRESS(1,COLUMN()-1,4),"1","")&amp;"$4")),""))</f>
        <v>0</v>
      </c>
      <c r="AJ4" s="34">
        <f ca="1">IF(COLUMN()&lt;DATA!$H$1+2,SUM(VSETKY!AJ$4:'VSETKY'!AJ$5),IF(COLUMN()=DATA!$H$1+2,SUM(INDIRECT("B$4:"&amp;SUBSTITUTE(ADDRESS(1,COLUMN()-1,4),"1","")&amp;"$4")),""))</f>
        <v>0</v>
      </c>
      <c r="AK4" s="34">
        <f ca="1">IF(COLUMN()&lt;DATA!$H$1+2,SUM(VSETKY!AK$4:'VSETKY'!AK$5),IF(COLUMN()=DATA!$H$1+2,SUM(INDIRECT("B$4:"&amp;SUBSTITUTE(ADDRESS(1,COLUMN()-1,4),"1","")&amp;"$4")),""))</f>
        <v>0</v>
      </c>
      <c r="AL4" s="34">
        <f ca="1">IF(COLUMN()&lt;DATA!$H$1+2,SUM(VSETKY!AL$4:'VSETKY'!AL$5),IF(COLUMN()=DATA!$H$1+2,SUM(INDIRECT("B$4:"&amp;SUBSTITUTE(ADDRESS(1,COLUMN()-1,4),"1","")&amp;"$4")),""))</f>
        <v>0</v>
      </c>
      <c r="AM4" s="34">
        <f ca="1">IF(COLUMN()&lt;DATA!$H$1+2,SUM(VSETKY!AM$4:'VSETKY'!AM$5),IF(COLUMN()=DATA!$H$1+2,SUM(INDIRECT("B$4:"&amp;SUBSTITUTE(ADDRESS(1,COLUMN()-1,4),"1","")&amp;"$4")),""))</f>
        <v>0</v>
      </c>
      <c r="AN4" s="44">
        <f ca="1">IF(COLUMN()&lt;DATA!$H$1+2,SUM(VSETKY!AN$4:'VSETKY'!AN$5),IF(COLUMN()=DATA!$H$1+2,SUM(INDIRECT("B$4:"&amp;SUBSTITUTE(ADDRESS(1,COLUMN()-1,4),"1","")&amp;"$4")),""))</f>
        <v>633</v>
      </c>
      <c r="AO4" t="str">
        <f ca="1">IF(COLUMN()&lt;DATA!$H$1+2,SUM(VSETKY!AO$4:'VSETKY'!AO$5),IF(COLUMN()=DATA!$H$1+2,SUM(INDIRECT("B$4:"&amp;SUBSTITUTE(ADDRESS(1,COLUMN()-1,4),"1","")&amp;"$4")),""))</f>
        <v/>
      </c>
      <c r="AP4" t="str">
        <f ca="1">IF(COLUMN()&lt;DATA!$H$1+2,SUM(VSETKY!AP$4:'VSETKY'!AP$5),IF(COLUMN()=DATA!$H$1+2,SUM(INDIRECT("B$4:"&amp;SUBSTITUTE(ADDRESS(1,COLUMN()-1,4),"1","")&amp;"$4")),""))</f>
        <v/>
      </c>
      <c r="AQ4" t="str">
        <f ca="1">IF(COLUMN()&lt;DATA!$H$1+2,SUM(VSETKY!AQ$4:'VSETKY'!AQ$5),IF(COLUMN()=DATA!$H$1+2,SUM(INDIRECT("B$4:"&amp;SUBSTITUTE(ADDRESS(1,COLUMN()-1,4),"1","")&amp;"$4")),""))</f>
        <v/>
      </c>
      <c r="AR4" t="str">
        <f ca="1">IF(COLUMN()&lt;DATA!$H$1+2,SUM(VSETKY!AR$4:'VSETKY'!AR$5),IF(COLUMN()=DATA!$H$1+2,SUM(INDIRECT("B$4:"&amp;SUBSTITUTE(ADDRESS(1,COLUMN()-1,4),"1","")&amp;"$4")),""))</f>
        <v/>
      </c>
      <c r="AS4" t="str">
        <f ca="1">IF(COLUMN()&lt;DATA!$H$1+2,SUM(VSETKY!AS$4:'VSETKY'!AS$5),IF(COLUMN()=DATA!$H$1+2,SUM(INDIRECT("B$4:"&amp;SUBSTITUTE(ADDRESS(1,COLUMN()-1,4),"1","")&amp;"$4")),""))</f>
        <v/>
      </c>
      <c r="AT4" t="str">
        <f ca="1">IF(COLUMN()&lt;DATA!$H$1+2,SUM(VSETKY!AT$4:'VSETKY'!AT$5),IF(COLUMN()=DATA!$H$1+2,SUM(INDIRECT("B$4:"&amp;SUBSTITUTE(ADDRESS(1,COLUMN()-1,4),"1","")&amp;"$4")),""))</f>
        <v/>
      </c>
      <c r="AU4" t="str">
        <f ca="1">IF(COLUMN()&lt;DATA!$H$1+2,SUM(VSETKY!AU$4:'VSETKY'!AU$5),IF(COLUMN()=DATA!$H$1+2,SUM(INDIRECT("B$4:"&amp;SUBSTITUTE(ADDRESS(1,COLUMN()-1,4),"1","")&amp;"$4")),""))</f>
        <v/>
      </c>
      <c r="AV4" t="str">
        <f ca="1">IF(COLUMN()&lt;DATA!$H$1+2,SUM(VSETKY!AV$4:'VSETKY'!AV$5),IF(COLUMN()=DATA!$H$1+2,SUM(INDIRECT("B$4:"&amp;SUBSTITUTE(ADDRESS(1,COLUMN()-1,4),"1","")&amp;"$4")),""))</f>
        <v/>
      </c>
      <c r="AW4" t="str">
        <f ca="1">IF(COLUMN()&lt;DATA!$H$1+2,SUM(VSETKY!AW$4:'VSETKY'!AW$5),IF(COLUMN()=DATA!$H$1+2,SUM(INDIRECT("B$4:"&amp;SUBSTITUTE(ADDRESS(1,COLUMN()-1,4),"1","")&amp;"$4")),""))</f>
        <v/>
      </c>
      <c r="AX4" t="str">
        <f ca="1">IF(COLUMN()&lt;DATA!$H$1+2,SUM(VSETKY!AX$4:'VSETKY'!AX$5),IF(COLUMN()=DATA!$H$1+2,SUM(INDIRECT("B$4:"&amp;SUBSTITUTE(ADDRESS(1,COLUMN()-1,4),"1","")&amp;"$4")),""))</f>
        <v/>
      </c>
      <c r="AY4" t="str">
        <f ca="1">IF(COLUMN()&lt;DATA!$H$1+2,SUM(VSETKY!AY$4:'VSETKY'!AY$5),IF(COLUMN()=DATA!$H$1+2,SUM(INDIRECT("B$4:"&amp;SUBSTITUTE(ADDRESS(1,COLUMN()-1,4),"1","")&amp;"$4")),""))</f>
        <v/>
      </c>
      <c r="AZ4" t="str">
        <f ca="1">IF(COLUMN()&lt;DATA!$H$1+2,SUM(VSETKY!AZ$4:'VSETKY'!AZ$5),IF(COLUMN()=DATA!$H$1+2,SUM(INDIRECT("B$4:"&amp;SUBSTITUTE(ADDRESS(1,COLUMN()-1,4),"1","")&amp;"$4")),""))</f>
        <v/>
      </c>
      <c r="BA4" t="str">
        <f ca="1">IF(COLUMN()&lt;DATA!$H$1+2,SUM(VSETKY!BA$4:'VSETKY'!BA$5),IF(COLUMN()=DATA!$H$1+2,SUM(INDIRECT("B$4:"&amp;SUBSTITUTE(ADDRESS(1,COLUMN()-1,4),"1","")&amp;"$4")),""))</f>
        <v/>
      </c>
      <c r="BB4" t="str">
        <f ca="1">IF(COLUMN()&lt;DATA!$H$1+2,SUM(VSETKY!BB$4:'VSETKY'!BB$5),IF(COLUMN()=DATA!$H$1+2,SUM(INDIRECT("B$4:"&amp;SUBSTITUTE(ADDRESS(1,COLUMN()-1,4),"1","")&amp;"$4")),""))</f>
        <v/>
      </c>
      <c r="BC4" t="str">
        <f ca="1">IF(COLUMN()&lt;DATA!$H$1+2,SUM(VSETKY!BC$4:'VSETKY'!BC$5),IF(COLUMN()=DATA!$H$1+2,SUM(INDIRECT("B$4:"&amp;SUBSTITUTE(ADDRESS(1,COLUMN()-1,4),"1","")&amp;"$4")),""))</f>
        <v/>
      </c>
      <c r="BD4" t="str">
        <f ca="1">IF(COLUMN()&lt;DATA!$H$1+2,SUM(VSETKY!BD$4:'VSETKY'!BD$5),IF(COLUMN()=DATA!$H$1+2,SUM(INDIRECT("B$4:"&amp;SUBSTITUTE(ADDRESS(1,COLUMN()-1,4),"1","")&amp;"$4")),""))</f>
        <v/>
      </c>
      <c r="BE4" t="str">
        <f ca="1">IF(COLUMN()&lt;DATA!$H$1+2,SUM(VSETKY!BE$4:'VSETKY'!BE$5),IF(COLUMN()=DATA!$H$1+2,SUM(INDIRECT("B$4:"&amp;SUBSTITUTE(ADDRESS(1,COLUMN()-1,4),"1","")&amp;"$4")),""))</f>
        <v/>
      </c>
      <c r="BF4" t="str">
        <f ca="1">IF(COLUMN()&lt;DATA!$H$1+2,SUM(VSETKY!BF$4:'VSETKY'!BF$5),IF(COLUMN()=DATA!$H$1+2,SUM(INDIRECT("B$4:"&amp;SUBSTITUTE(ADDRESS(1,COLUMN()-1,4),"1","")&amp;"$4")),""))</f>
        <v/>
      </c>
      <c r="BG4" t="str">
        <f ca="1">IF(COLUMN()&lt;DATA!$H$1+2,SUM(VSETKY!BG$4:'VSETKY'!BG$5),IF(COLUMN()=DATA!$H$1+2,SUM(INDIRECT("B$4:"&amp;SUBSTITUTE(ADDRESS(1,COLUMN()-1,4),"1","")&amp;"$4")),""))</f>
        <v/>
      </c>
      <c r="BH4" t="str">
        <f ca="1">IF(COLUMN()&lt;DATA!$H$1+2,SUM(VSETKY!BH$4:'VSETKY'!BH$5),IF(COLUMN()=DATA!$H$1+2,SUM(INDIRECT("B$4:"&amp;SUBSTITUTE(ADDRESS(1,COLUMN()-1,4),"1","")&amp;"$4")),""))</f>
        <v/>
      </c>
      <c r="BI4" t="str">
        <f ca="1">IF(COLUMN()&lt;DATA!$H$1+2,SUM(VSETKY!BI$4:'VSETKY'!BI$5),IF(COLUMN()=DATA!$H$1+2,SUM(INDIRECT("B$4:"&amp;SUBSTITUTE(ADDRESS(1,COLUMN()-1,4),"1","")&amp;"$4")),""))</f>
        <v/>
      </c>
      <c r="BJ4" t="str">
        <f ca="1">IF(COLUMN()&lt;DATA!$H$1+2,SUM(VSETKY!BJ$4:'VSETKY'!BJ$5),IF(COLUMN()=DATA!$H$1+2,SUM(INDIRECT("B$4:"&amp;SUBSTITUTE(ADDRESS(1,COLUMN()-1,4),"1","")&amp;"$4")),""))</f>
        <v/>
      </c>
      <c r="BK4" t="str">
        <f ca="1">IF(COLUMN()&lt;DATA!$H$1+2,SUM(VSETKY!BK$4:'VSETKY'!BK$5),IF(COLUMN()=DATA!$H$1+2,SUM(INDIRECT("B$4:"&amp;SUBSTITUTE(ADDRESS(1,COLUMN()-1,4),"1","")&amp;"$4")),""))</f>
        <v/>
      </c>
      <c r="BL4" t="str">
        <f ca="1">IF(COLUMN()&lt;DATA!$H$1+2,SUM(VSETKY!BL$4:'VSETKY'!BL$5),IF(COLUMN()=DATA!$H$1+2,SUM(INDIRECT("B$4:"&amp;SUBSTITUTE(ADDRESS(1,COLUMN()-1,4),"1","")&amp;"$4")),""))</f>
        <v/>
      </c>
      <c r="BM4" t="str">
        <f ca="1">IF(COLUMN()&lt;DATA!$H$1+2,SUM(VSETKY!BM$4:'VSETKY'!BM$5),IF(COLUMN()=DATA!$H$1+2,SUM(INDIRECT("B$4:"&amp;SUBSTITUTE(ADDRESS(1,COLUMN()-1,4),"1","")&amp;"$4")),""))</f>
        <v/>
      </c>
      <c r="BN4" t="str">
        <f ca="1">IF(COLUMN()&lt;DATA!$H$1+2,SUM(VSETKY!BN$4:'VSETKY'!BN$5),IF(COLUMN()=DATA!$H$1+2,SUM(INDIRECT("B$4:"&amp;SUBSTITUTE(ADDRESS(1,COLUMN()-1,4),"1","")&amp;"$4")),""))</f>
        <v/>
      </c>
      <c r="BO4" t="str">
        <f ca="1">IF(COLUMN()&lt;DATA!$H$1+2,SUM(VSETKY!BO$4:'VSETKY'!BO$5),IF(COLUMN()=DATA!$H$1+2,SUM(INDIRECT("B$4:"&amp;SUBSTITUTE(ADDRESS(1,COLUMN()-1,4),"1","")&amp;"$4")),""))</f>
        <v/>
      </c>
      <c r="BP4" t="str">
        <f ca="1">IF(COLUMN()&lt;DATA!$H$1+2,SUM(VSETKY!BP$4:'VSETKY'!BP$5),IF(COLUMN()=DATA!$H$1+2,SUM(INDIRECT("B$4:"&amp;SUBSTITUTE(ADDRESS(1,COLUMN()-1,4),"1","")&amp;"$4")),""))</f>
        <v/>
      </c>
      <c r="BQ4" t="str">
        <f ca="1">IF(COLUMN()&lt;DATA!$H$1+2,SUM(VSETKY!BQ$4:'VSETKY'!BQ$5),IF(COLUMN()=DATA!$H$1+2,SUM(INDIRECT("B$4:"&amp;SUBSTITUTE(ADDRESS(1,COLUMN()-1,4),"1","")&amp;"$4")),""))</f>
        <v/>
      </c>
      <c r="BR4" t="str">
        <f ca="1">IF(COLUMN()&lt;DATA!$H$1+2,SUM(VSETKY!BR$4:'VSETKY'!BR$5),IF(COLUMN()=DATA!$H$1+2,SUM(INDIRECT("B$4:"&amp;SUBSTITUTE(ADDRESS(1,COLUMN()-1,4),"1","")&amp;"$4")),""))</f>
        <v/>
      </c>
      <c r="BS4" t="str">
        <f ca="1">IF(COLUMN()&lt;DATA!$H$1+2,SUM(VSETKY!BS$4:'VSETKY'!BS$5),IF(COLUMN()=DATA!$H$1+2,SUM(INDIRECT("B$4:"&amp;SUBSTITUTE(ADDRESS(1,COLUMN()-1,4),"1","")&amp;"$4")),""))</f>
        <v/>
      </c>
      <c r="BT4" t="str">
        <f ca="1">IF(COLUMN()&lt;DATA!$H$1+2,SUM(VSETKY!BT$4:'VSETKY'!BT$5),IF(COLUMN()=DATA!$H$1+2,SUM(INDIRECT("B$4:"&amp;SUBSTITUTE(ADDRESS(1,COLUMN()-1,4),"1","")&amp;"$4")),""))</f>
        <v/>
      </c>
      <c r="BU4" t="str">
        <f ca="1">IF(COLUMN()&lt;DATA!$H$1+2,SUM(VSETKY!BU$4:'VSETKY'!BU$5),IF(COLUMN()=DATA!$H$1+2,SUM(INDIRECT("B$4:"&amp;SUBSTITUTE(ADDRESS(1,COLUMN()-1,4),"1","")&amp;"$4")),""))</f>
        <v/>
      </c>
      <c r="BV4" t="str">
        <f ca="1">IF(COLUMN()&lt;DATA!$H$1+2,SUM(VSETKY!BV$4:'VSETKY'!BV$5),IF(COLUMN()=DATA!$H$1+2,SUM(INDIRECT("B$4:"&amp;SUBSTITUTE(ADDRESS(1,COLUMN()-1,4),"1","")&amp;"$4")),""))</f>
        <v/>
      </c>
      <c r="BW4" t="str">
        <f ca="1">IF(COLUMN()&lt;DATA!$H$1+2,SUM(VSETKY!BW$4:'VSETKY'!BW$5),IF(COLUMN()=DATA!$H$1+2,SUM(INDIRECT("B$4:"&amp;SUBSTITUTE(ADDRESS(1,COLUMN()-1,4),"1","")&amp;"$4")),""))</f>
        <v/>
      </c>
      <c r="BX4" t="str">
        <f ca="1">IF(COLUMN()&lt;DATA!$H$1+2,SUM(VSETKY!BX$4:'VSETKY'!BX$5),IF(COLUMN()=DATA!$H$1+2,SUM(INDIRECT("B$4:"&amp;SUBSTITUTE(ADDRESS(1,COLUMN()-1,4),"1","")&amp;"$4")),""))</f>
        <v/>
      </c>
      <c r="BY4" t="str">
        <f ca="1">IF(COLUMN()&lt;DATA!$H$1+2,SUM(VSETKY!BY$4:'VSETKY'!BY$5),IF(COLUMN()=DATA!$H$1+2,SUM(INDIRECT("B$4:"&amp;SUBSTITUTE(ADDRESS(1,COLUMN()-1,4),"1","")&amp;"$4")),""))</f>
        <v/>
      </c>
      <c r="BZ4" t="str">
        <f ca="1">IF(COLUMN()&lt;DATA!$H$1+2,SUM(VSETKY!BZ$4:'VSETKY'!BZ$5),IF(COLUMN()=DATA!$H$1+2,SUM(INDIRECT("B$4:"&amp;SUBSTITUTE(ADDRESS(1,COLUMN()-1,4),"1","")&amp;"$4")),""))</f>
        <v/>
      </c>
    </row>
    <row r="5" spans="1:78" ht="31.5" x14ac:dyDescent="0.25">
      <c r="A5" s="43" t="s">
        <v>227</v>
      </c>
      <c r="B5" s="34">
        <f ca="1">IF(COLUMN()&lt;DATA!$H$1+2,SUM(VSETKY!B$6:'VSETKY'!B$7),IF(COLUMN()=DATA!$H$1+2,SUM(INDIRECT("B$5:"&amp;SUBSTITUTE(ADDRESS(1,COLUMN()-1,4),"1","")&amp;"$5")),""))</f>
        <v>59</v>
      </c>
      <c r="C5" s="34">
        <f ca="1">IF(COLUMN()&lt;DATA!$H$1+2,SUM(VSETKY!C$6:'VSETKY'!C$7),IF(COLUMN()=DATA!$H$1+2,SUM(INDIRECT("B$5:"&amp;SUBSTITUTE(ADDRESS(1,COLUMN()-1,4),"1","")&amp;"$5")),""))</f>
        <v>16</v>
      </c>
      <c r="D5" s="34">
        <f ca="1">IF(COLUMN()&lt;DATA!$H$1+2,SUM(VSETKY!D$6:'VSETKY'!D$7),IF(COLUMN()=DATA!$H$1+2,SUM(INDIRECT("B$5:"&amp;SUBSTITUTE(ADDRESS(1,COLUMN()-1,4),"1","")&amp;"$5")),""))</f>
        <v>21</v>
      </c>
      <c r="E5" s="34">
        <f ca="1">IF(COLUMN()&lt;DATA!$H$1+2,SUM(VSETKY!E$6:'VSETKY'!E$7),IF(COLUMN()=DATA!$H$1+2,SUM(INDIRECT("B$5:"&amp;SUBSTITUTE(ADDRESS(1,COLUMN()-1,4),"1","")&amp;"$5")),""))</f>
        <v>1</v>
      </c>
      <c r="F5" s="34">
        <f ca="1">IF(COLUMN()&lt;DATA!$H$1+2,SUM(VSETKY!F$6:'VSETKY'!F$7),IF(COLUMN()=DATA!$H$1+2,SUM(INDIRECT("B$5:"&amp;SUBSTITUTE(ADDRESS(1,COLUMN()-1,4),"1","")&amp;"$5")),""))</f>
        <v>0</v>
      </c>
      <c r="G5" s="34">
        <f ca="1">IF(COLUMN()&lt;DATA!$H$1+2,SUM(VSETKY!G$6:'VSETKY'!G$7),IF(COLUMN()=DATA!$H$1+2,SUM(INDIRECT("B$5:"&amp;SUBSTITUTE(ADDRESS(1,COLUMN()-1,4),"1","")&amp;"$5")),""))</f>
        <v>4</v>
      </c>
      <c r="H5" s="34">
        <f ca="1">IF(COLUMN()&lt;DATA!$H$1+2,SUM(VSETKY!H$6:'VSETKY'!H$7),IF(COLUMN()=DATA!$H$1+2,SUM(INDIRECT("B$5:"&amp;SUBSTITUTE(ADDRESS(1,COLUMN()-1,4),"1","")&amp;"$5")),""))</f>
        <v>31</v>
      </c>
      <c r="I5" s="34">
        <f ca="1">IF(COLUMN()&lt;DATA!$H$1+2,SUM(VSETKY!I$6:'VSETKY'!I$7),IF(COLUMN()=DATA!$H$1+2,SUM(INDIRECT("B$5:"&amp;SUBSTITUTE(ADDRESS(1,COLUMN()-1,4),"1","")&amp;"$5")),""))</f>
        <v>11</v>
      </c>
      <c r="J5" s="34">
        <f ca="1">IF(COLUMN()&lt;DATA!$H$1+2,SUM(VSETKY!J$6:'VSETKY'!J$7),IF(COLUMN()=DATA!$H$1+2,SUM(INDIRECT("B$5:"&amp;SUBSTITUTE(ADDRESS(1,COLUMN()-1,4),"1","")&amp;"$5")),""))</f>
        <v>2</v>
      </c>
      <c r="K5" s="34">
        <f ca="1">IF(COLUMN()&lt;DATA!$H$1+2,SUM(VSETKY!K$6:'VSETKY'!K$7),IF(COLUMN()=DATA!$H$1+2,SUM(INDIRECT("B$5:"&amp;SUBSTITUTE(ADDRESS(1,COLUMN()-1,4),"1","")&amp;"$5")),""))</f>
        <v>5</v>
      </c>
      <c r="L5" s="34">
        <f ca="1">IF(COLUMN()&lt;DATA!$H$1+2,SUM(VSETKY!L$6:'VSETKY'!L$7),IF(COLUMN()=DATA!$H$1+2,SUM(INDIRECT("B$5:"&amp;SUBSTITUTE(ADDRESS(1,COLUMN()-1,4),"1","")&amp;"$5")),""))</f>
        <v>2</v>
      </c>
      <c r="M5" s="34">
        <f ca="1">IF(COLUMN()&lt;DATA!$H$1+2,SUM(VSETKY!M$6:'VSETKY'!M$7),IF(COLUMN()=DATA!$H$1+2,SUM(INDIRECT("B$5:"&amp;SUBSTITUTE(ADDRESS(1,COLUMN()-1,4),"1","")&amp;"$5")),""))</f>
        <v>2</v>
      </c>
      <c r="N5" s="34">
        <f ca="1">IF(COLUMN()&lt;DATA!$H$1+2,SUM(VSETKY!N$6:'VSETKY'!N$7),IF(COLUMN()=DATA!$H$1+2,SUM(INDIRECT("B$5:"&amp;SUBSTITUTE(ADDRESS(1,COLUMN()-1,4),"1","")&amp;"$5")),""))</f>
        <v>1</v>
      </c>
      <c r="O5" s="34">
        <f ca="1">IF(COLUMN()&lt;DATA!$H$1+2,SUM(VSETKY!O$6:'VSETKY'!O$7),IF(COLUMN()=DATA!$H$1+2,SUM(INDIRECT("B$5:"&amp;SUBSTITUTE(ADDRESS(1,COLUMN()-1,4),"1","")&amp;"$5")),""))</f>
        <v>0</v>
      </c>
      <c r="P5" s="34">
        <f ca="1">IF(COLUMN()&lt;DATA!$H$1+2,SUM(VSETKY!P$6:'VSETKY'!P$7),IF(COLUMN()=DATA!$H$1+2,SUM(INDIRECT("B$5:"&amp;SUBSTITUTE(ADDRESS(1,COLUMN()-1,4),"1","")&amp;"$5")),""))</f>
        <v>0</v>
      </c>
      <c r="Q5" s="34">
        <f ca="1">IF(COLUMN()&lt;DATA!$H$1+2,SUM(VSETKY!Q$6:'VSETKY'!Q$7),IF(COLUMN()=DATA!$H$1+2,SUM(INDIRECT("B$5:"&amp;SUBSTITUTE(ADDRESS(1,COLUMN()-1,4),"1","")&amp;"$5")),""))</f>
        <v>0</v>
      </c>
      <c r="R5" s="34">
        <f ca="1">IF(COLUMN()&lt;DATA!$H$1+2,SUM(VSETKY!R$6:'VSETKY'!R$7),IF(COLUMN()=DATA!$H$1+2,SUM(INDIRECT("B$5:"&amp;SUBSTITUTE(ADDRESS(1,COLUMN()-1,4),"1","")&amp;"$5")),""))</f>
        <v>0</v>
      </c>
      <c r="S5" s="34">
        <f ca="1">IF(COLUMN()&lt;DATA!$H$1+2,SUM(VSETKY!S$6:'VSETKY'!S$7),IF(COLUMN()=DATA!$H$1+2,SUM(INDIRECT("B$5:"&amp;SUBSTITUTE(ADDRESS(1,COLUMN()-1,4),"1","")&amp;"$5")),""))</f>
        <v>1</v>
      </c>
      <c r="T5" s="34">
        <f ca="1">IF(COLUMN()&lt;DATA!$H$1+2,SUM(VSETKY!T$6:'VSETKY'!T$7),IF(COLUMN()=DATA!$H$1+2,SUM(INDIRECT("B$5:"&amp;SUBSTITUTE(ADDRESS(1,COLUMN()-1,4),"1","")&amp;"$5")),""))</f>
        <v>0</v>
      </c>
      <c r="U5" s="34">
        <f ca="1">IF(COLUMN()&lt;DATA!$H$1+2,SUM(VSETKY!U$6:'VSETKY'!U$7),IF(COLUMN()=DATA!$H$1+2,SUM(INDIRECT("B$5:"&amp;SUBSTITUTE(ADDRESS(1,COLUMN()-1,4),"1","")&amp;"$5")),""))</f>
        <v>1</v>
      </c>
      <c r="V5" s="34">
        <f ca="1">IF(COLUMN()&lt;DATA!$H$1+2,SUM(VSETKY!V$6:'VSETKY'!V$7),IF(COLUMN()=DATA!$H$1+2,SUM(INDIRECT("B$5:"&amp;SUBSTITUTE(ADDRESS(1,COLUMN()-1,4),"1","")&amp;"$5")),""))</f>
        <v>1</v>
      </c>
      <c r="W5" s="34">
        <f ca="1">IF(COLUMN()&lt;DATA!$H$1+2,SUM(VSETKY!W$6:'VSETKY'!W$7),IF(COLUMN()=DATA!$H$1+2,SUM(INDIRECT("B$5:"&amp;SUBSTITUTE(ADDRESS(1,COLUMN()-1,4),"1","")&amp;"$5")),""))</f>
        <v>0</v>
      </c>
      <c r="X5" s="34">
        <f ca="1">IF(COLUMN()&lt;DATA!$H$1+2,SUM(VSETKY!X$6:'VSETKY'!X$7),IF(COLUMN()=DATA!$H$1+2,SUM(INDIRECT("B$5:"&amp;SUBSTITUTE(ADDRESS(1,COLUMN()-1,4),"1","")&amp;"$5")),""))</f>
        <v>0</v>
      </c>
      <c r="Y5" s="34">
        <f ca="1">IF(COLUMN()&lt;DATA!$H$1+2,SUM(VSETKY!Y$6:'VSETKY'!Y$7),IF(COLUMN()=DATA!$H$1+2,SUM(INDIRECT("B$5:"&amp;SUBSTITUTE(ADDRESS(1,COLUMN()-1,4),"1","")&amp;"$5")),""))</f>
        <v>2</v>
      </c>
      <c r="Z5" s="34">
        <f ca="1">IF(COLUMN()&lt;DATA!$H$1+2,SUM(VSETKY!Z$6:'VSETKY'!Z$7),IF(COLUMN()=DATA!$H$1+2,SUM(INDIRECT("B$5:"&amp;SUBSTITUTE(ADDRESS(1,COLUMN()-1,4),"1","")&amp;"$5")),""))</f>
        <v>1</v>
      </c>
      <c r="AA5" s="34">
        <f ca="1">IF(COLUMN()&lt;DATA!$H$1+2,SUM(VSETKY!AA$6:'VSETKY'!AA$7),IF(COLUMN()=DATA!$H$1+2,SUM(INDIRECT("B$5:"&amp;SUBSTITUTE(ADDRESS(1,COLUMN()-1,4),"1","")&amp;"$5")),""))</f>
        <v>2</v>
      </c>
      <c r="AB5" s="34">
        <f ca="1">IF(COLUMN()&lt;DATA!$H$1+2,SUM(VSETKY!AB$6:'VSETKY'!AB$7),IF(COLUMN()=DATA!$H$1+2,SUM(INDIRECT("B$5:"&amp;SUBSTITUTE(ADDRESS(1,COLUMN()-1,4),"1","")&amp;"$5")),""))</f>
        <v>1</v>
      </c>
      <c r="AC5" s="34">
        <f ca="1">IF(COLUMN()&lt;DATA!$H$1+2,SUM(VSETKY!AC$6:'VSETKY'!AC$7),IF(COLUMN()=DATA!$H$1+2,SUM(INDIRECT("B$5:"&amp;SUBSTITUTE(ADDRESS(1,COLUMN()-1,4),"1","")&amp;"$5")),""))</f>
        <v>0</v>
      </c>
      <c r="AD5" s="34">
        <f ca="1">IF(COLUMN()&lt;DATA!$H$1+2,SUM(VSETKY!AD$6:'VSETKY'!AD$7),IF(COLUMN()=DATA!$H$1+2,SUM(INDIRECT("B$5:"&amp;SUBSTITUTE(ADDRESS(1,COLUMN()-1,4),"1","")&amp;"$5")),""))</f>
        <v>0</v>
      </c>
      <c r="AE5" s="34">
        <f ca="1">IF(COLUMN()&lt;DATA!$H$1+2,SUM(VSETKY!AE$6:'VSETKY'!AE$7),IF(COLUMN()=DATA!$H$1+2,SUM(INDIRECT("B$5:"&amp;SUBSTITUTE(ADDRESS(1,COLUMN()-1,4),"1","")&amp;"$5")),""))</f>
        <v>0</v>
      </c>
      <c r="AF5" s="34">
        <f ca="1">IF(COLUMN()&lt;DATA!$H$1+2,SUM(VSETKY!AF$6:'VSETKY'!AF$7),IF(COLUMN()=DATA!$H$1+2,SUM(INDIRECT("B$5:"&amp;SUBSTITUTE(ADDRESS(1,COLUMN()-1,4),"1","")&amp;"$5")),""))</f>
        <v>0</v>
      </c>
      <c r="AG5" s="34">
        <f ca="1">IF(COLUMN()&lt;DATA!$H$1+2,SUM(VSETKY!AG$6:'VSETKY'!AG$7),IF(COLUMN()=DATA!$H$1+2,SUM(INDIRECT("B$5:"&amp;SUBSTITUTE(ADDRESS(1,COLUMN()-1,4),"1","")&amp;"$5")),""))</f>
        <v>0</v>
      </c>
      <c r="AH5" s="34">
        <f ca="1">IF(COLUMN()&lt;DATA!$H$1+2,SUM(VSETKY!AH$6:'VSETKY'!AH$7),IF(COLUMN()=DATA!$H$1+2,SUM(INDIRECT("B$5:"&amp;SUBSTITUTE(ADDRESS(1,COLUMN()-1,4),"1","")&amp;"$5")),""))</f>
        <v>0</v>
      </c>
      <c r="AI5" s="34">
        <f ca="1">IF(COLUMN()&lt;DATA!$H$1+2,SUM(VSETKY!AI$6:'VSETKY'!AI$7),IF(COLUMN()=DATA!$H$1+2,SUM(INDIRECT("B$5:"&amp;SUBSTITUTE(ADDRESS(1,COLUMN()-1,4),"1","")&amp;"$5")),""))</f>
        <v>0</v>
      </c>
      <c r="AJ5" s="34">
        <f ca="1">IF(COLUMN()&lt;DATA!$H$1+2,SUM(VSETKY!AJ$6:'VSETKY'!AJ$7),IF(COLUMN()=DATA!$H$1+2,SUM(INDIRECT("B$5:"&amp;SUBSTITUTE(ADDRESS(1,COLUMN()-1,4),"1","")&amp;"$5")),""))</f>
        <v>0</v>
      </c>
      <c r="AK5" s="34">
        <f ca="1">IF(COLUMN()&lt;DATA!$H$1+2,SUM(VSETKY!AK$6:'VSETKY'!AK$7),IF(COLUMN()=DATA!$H$1+2,SUM(INDIRECT("B$5:"&amp;SUBSTITUTE(ADDRESS(1,COLUMN()-1,4),"1","")&amp;"$5")),""))</f>
        <v>0</v>
      </c>
      <c r="AL5" s="34">
        <f ca="1">IF(COLUMN()&lt;DATA!$H$1+2,SUM(VSETKY!AL$6:'VSETKY'!AL$7),IF(COLUMN()=DATA!$H$1+2,SUM(INDIRECT("B$5:"&amp;SUBSTITUTE(ADDRESS(1,COLUMN()-1,4),"1","")&amp;"$5")),""))</f>
        <v>0</v>
      </c>
      <c r="AM5" s="34">
        <f ca="1">IF(COLUMN()&lt;DATA!$H$1+2,SUM(VSETKY!AM$6:'VSETKY'!AM$7),IF(COLUMN()=DATA!$H$1+2,SUM(INDIRECT("B$5:"&amp;SUBSTITUTE(ADDRESS(1,COLUMN()-1,4),"1","")&amp;"$5")),""))</f>
        <v>0</v>
      </c>
      <c r="AN5" s="44">
        <f ca="1">IF(COLUMN()&lt;DATA!$H$1+2,SUM(VSETKY!AN$6:'VSETKY'!AN$7),IF(COLUMN()=DATA!$H$1+2,SUM(INDIRECT("B$5:"&amp;SUBSTITUTE(ADDRESS(1,COLUMN()-1,4),"1","")&amp;"$5")),""))</f>
        <v>164</v>
      </c>
      <c r="AO5" t="str">
        <f ca="1">IF(COLUMN()&lt;DATA!$H$1+2,SUM(VSETKY!AO$6:'VSETKY'!AO$7),IF(COLUMN()=DATA!$H$1+2,SUM(INDIRECT("B$5:"&amp;SUBSTITUTE(ADDRESS(1,COLUMN()-1,4),"1","")&amp;"$5")),""))</f>
        <v/>
      </c>
      <c r="AP5" t="str">
        <f ca="1">IF(COLUMN()&lt;DATA!$H$1+2,SUM(VSETKY!AP$6:'VSETKY'!AP$7),IF(COLUMN()=DATA!$H$1+2,SUM(INDIRECT("B$5:"&amp;SUBSTITUTE(ADDRESS(1,COLUMN()-1,4),"1","")&amp;"$5")),""))</f>
        <v/>
      </c>
      <c r="AQ5" t="str">
        <f ca="1">IF(COLUMN()&lt;DATA!$H$1+2,SUM(VSETKY!AQ$6:'VSETKY'!AQ$7),IF(COLUMN()=DATA!$H$1+2,SUM(INDIRECT("B$5:"&amp;SUBSTITUTE(ADDRESS(1,COLUMN()-1,4),"1","")&amp;"$5")),""))</f>
        <v/>
      </c>
      <c r="AR5" t="str">
        <f ca="1">IF(COLUMN()&lt;DATA!$H$1+2,SUM(VSETKY!AR$6:'VSETKY'!AR$7),IF(COLUMN()=DATA!$H$1+2,SUM(INDIRECT("B$5:"&amp;SUBSTITUTE(ADDRESS(1,COLUMN()-1,4),"1","")&amp;"$5")),""))</f>
        <v/>
      </c>
      <c r="AS5" t="str">
        <f ca="1">IF(COLUMN()&lt;DATA!$H$1+2,SUM(VSETKY!AS$6:'VSETKY'!AS$7),IF(COLUMN()=DATA!$H$1+2,SUM(INDIRECT("B$5:"&amp;SUBSTITUTE(ADDRESS(1,COLUMN()-1,4),"1","")&amp;"$5")),""))</f>
        <v/>
      </c>
      <c r="AT5" t="str">
        <f ca="1">IF(COLUMN()&lt;DATA!$H$1+2,SUM(VSETKY!AT$6:'VSETKY'!AT$7),IF(COLUMN()=DATA!$H$1+2,SUM(INDIRECT("B$5:"&amp;SUBSTITUTE(ADDRESS(1,COLUMN()-1,4),"1","")&amp;"$5")),""))</f>
        <v/>
      </c>
      <c r="AU5" t="str">
        <f ca="1">IF(COLUMN()&lt;DATA!$H$1+2,SUM(VSETKY!AU$6:'VSETKY'!AU$7),IF(COLUMN()=DATA!$H$1+2,SUM(INDIRECT("B$5:"&amp;SUBSTITUTE(ADDRESS(1,COLUMN()-1,4),"1","")&amp;"$5")),""))</f>
        <v/>
      </c>
      <c r="AV5" t="str">
        <f ca="1">IF(COLUMN()&lt;DATA!$H$1+2,SUM(VSETKY!AV$6:'VSETKY'!AV$7),IF(COLUMN()=DATA!$H$1+2,SUM(INDIRECT("B$5:"&amp;SUBSTITUTE(ADDRESS(1,COLUMN()-1,4),"1","")&amp;"$5")),""))</f>
        <v/>
      </c>
      <c r="AW5" t="str">
        <f ca="1">IF(COLUMN()&lt;DATA!$H$1+2,SUM(VSETKY!AW$6:'VSETKY'!AW$7),IF(COLUMN()=DATA!$H$1+2,SUM(INDIRECT("B$5:"&amp;SUBSTITUTE(ADDRESS(1,COLUMN()-1,4),"1","")&amp;"$5")),""))</f>
        <v/>
      </c>
      <c r="AX5" t="str">
        <f ca="1">IF(COLUMN()&lt;DATA!$H$1+2,SUM(VSETKY!AX$6:'VSETKY'!AX$7),IF(COLUMN()=DATA!$H$1+2,SUM(INDIRECT("B$5:"&amp;SUBSTITUTE(ADDRESS(1,COLUMN()-1,4),"1","")&amp;"$5")),""))</f>
        <v/>
      </c>
      <c r="AY5" t="str">
        <f ca="1">IF(COLUMN()&lt;DATA!$H$1+2,SUM(VSETKY!AY$6:'VSETKY'!AY$7),IF(COLUMN()=DATA!$H$1+2,SUM(INDIRECT("B$5:"&amp;SUBSTITUTE(ADDRESS(1,COLUMN()-1,4),"1","")&amp;"$5")),""))</f>
        <v/>
      </c>
      <c r="AZ5" t="str">
        <f ca="1">IF(COLUMN()&lt;DATA!$H$1+2,SUM(VSETKY!AZ$6:'VSETKY'!AZ$7),IF(COLUMN()=DATA!$H$1+2,SUM(INDIRECT("B$5:"&amp;SUBSTITUTE(ADDRESS(1,COLUMN()-1,4),"1","")&amp;"$5")),""))</f>
        <v/>
      </c>
      <c r="BA5" t="str">
        <f ca="1">IF(COLUMN()&lt;DATA!$H$1+2,SUM(VSETKY!BA$6:'VSETKY'!BA$7),IF(COLUMN()=DATA!$H$1+2,SUM(INDIRECT("B$5:"&amp;SUBSTITUTE(ADDRESS(1,COLUMN()-1,4),"1","")&amp;"$5")),""))</f>
        <v/>
      </c>
      <c r="BB5" t="str">
        <f ca="1">IF(COLUMN()&lt;DATA!$H$1+2,SUM(VSETKY!BB$6:'VSETKY'!BB$7),IF(COLUMN()=DATA!$H$1+2,SUM(INDIRECT("B$5:"&amp;SUBSTITUTE(ADDRESS(1,COLUMN()-1,4),"1","")&amp;"$5")),""))</f>
        <v/>
      </c>
      <c r="BC5" t="str">
        <f ca="1">IF(COLUMN()&lt;DATA!$H$1+2,SUM(VSETKY!BC$6:'VSETKY'!BC$7),IF(COLUMN()=DATA!$H$1+2,SUM(INDIRECT("B$5:"&amp;SUBSTITUTE(ADDRESS(1,COLUMN()-1,4),"1","")&amp;"$5")),""))</f>
        <v/>
      </c>
      <c r="BD5" t="str">
        <f ca="1">IF(COLUMN()&lt;DATA!$H$1+2,SUM(VSETKY!BD$6:'VSETKY'!BD$7),IF(COLUMN()=DATA!$H$1+2,SUM(INDIRECT("B$5:"&amp;SUBSTITUTE(ADDRESS(1,COLUMN()-1,4),"1","")&amp;"$5")),""))</f>
        <v/>
      </c>
      <c r="BE5" t="str">
        <f ca="1">IF(COLUMN()&lt;DATA!$H$1+2,SUM(VSETKY!BE$6:'VSETKY'!BE$7),IF(COLUMN()=DATA!$H$1+2,SUM(INDIRECT("B$5:"&amp;SUBSTITUTE(ADDRESS(1,COLUMN()-1,4),"1","")&amp;"$5")),""))</f>
        <v/>
      </c>
      <c r="BF5" t="str">
        <f ca="1">IF(COLUMN()&lt;DATA!$H$1+2,SUM(VSETKY!BF$6:'VSETKY'!BF$7),IF(COLUMN()=DATA!$H$1+2,SUM(INDIRECT("B$5:"&amp;SUBSTITUTE(ADDRESS(1,COLUMN()-1,4),"1","")&amp;"$5")),""))</f>
        <v/>
      </c>
      <c r="BG5" t="str">
        <f ca="1">IF(COLUMN()&lt;DATA!$H$1+2,SUM(VSETKY!BG$6:'VSETKY'!BG$7),IF(COLUMN()=DATA!$H$1+2,SUM(INDIRECT("B$5:"&amp;SUBSTITUTE(ADDRESS(1,COLUMN()-1,4),"1","")&amp;"$5")),""))</f>
        <v/>
      </c>
      <c r="BH5" t="str">
        <f ca="1">IF(COLUMN()&lt;DATA!$H$1+2,SUM(VSETKY!BH$6:'VSETKY'!BH$7),IF(COLUMN()=DATA!$H$1+2,SUM(INDIRECT("B$5:"&amp;SUBSTITUTE(ADDRESS(1,COLUMN()-1,4),"1","")&amp;"$5")),""))</f>
        <v/>
      </c>
      <c r="BI5" t="str">
        <f ca="1">IF(COLUMN()&lt;DATA!$H$1+2,SUM(VSETKY!BI$6:'VSETKY'!BI$7),IF(COLUMN()=DATA!$H$1+2,SUM(INDIRECT("B$5:"&amp;SUBSTITUTE(ADDRESS(1,COLUMN()-1,4),"1","")&amp;"$5")),""))</f>
        <v/>
      </c>
      <c r="BJ5" t="str">
        <f ca="1">IF(COLUMN()&lt;DATA!$H$1+2,SUM(VSETKY!BJ$6:'VSETKY'!BJ$7),IF(COLUMN()=DATA!$H$1+2,SUM(INDIRECT("B$5:"&amp;SUBSTITUTE(ADDRESS(1,COLUMN()-1,4),"1","")&amp;"$5")),""))</f>
        <v/>
      </c>
      <c r="BK5" t="str">
        <f ca="1">IF(COLUMN()&lt;DATA!$H$1+2,SUM(VSETKY!BK$6:'VSETKY'!BK$7),IF(COLUMN()=DATA!$H$1+2,SUM(INDIRECT("B$5:"&amp;SUBSTITUTE(ADDRESS(1,COLUMN()-1,4),"1","")&amp;"$5")),""))</f>
        <v/>
      </c>
      <c r="BL5" t="str">
        <f ca="1">IF(COLUMN()&lt;DATA!$H$1+2,SUM(VSETKY!BL$6:'VSETKY'!BL$7),IF(COLUMN()=DATA!$H$1+2,SUM(INDIRECT("B$5:"&amp;SUBSTITUTE(ADDRESS(1,COLUMN()-1,4),"1","")&amp;"$5")),""))</f>
        <v/>
      </c>
      <c r="BM5" t="str">
        <f ca="1">IF(COLUMN()&lt;DATA!$H$1+2,SUM(VSETKY!BM$6:'VSETKY'!BM$7),IF(COLUMN()=DATA!$H$1+2,SUM(INDIRECT("B$5:"&amp;SUBSTITUTE(ADDRESS(1,COLUMN()-1,4),"1","")&amp;"$5")),""))</f>
        <v/>
      </c>
      <c r="BN5" t="str">
        <f ca="1">IF(COLUMN()&lt;DATA!$H$1+2,SUM(VSETKY!BN$6:'VSETKY'!BN$7),IF(COLUMN()=DATA!$H$1+2,SUM(INDIRECT("B$5:"&amp;SUBSTITUTE(ADDRESS(1,COLUMN()-1,4),"1","")&amp;"$5")),""))</f>
        <v/>
      </c>
      <c r="BO5" t="str">
        <f ca="1">IF(COLUMN()&lt;DATA!$H$1+2,SUM(VSETKY!BO$6:'VSETKY'!BO$7),IF(COLUMN()=DATA!$H$1+2,SUM(INDIRECT("B$5:"&amp;SUBSTITUTE(ADDRESS(1,COLUMN()-1,4),"1","")&amp;"$5")),""))</f>
        <v/>
      </c>
      <c r="BP5" t="str">
        <f ca="1">IF(COLUMN()&lt;DATA!$H$1+2,SUM(VSETKY!BP$6:'VSETKY'!BP$7),IF(COLUMN()=DATA!$H$1+2,SUM(INDIRECT("B$5:"&amp;SUBSTITUTE(ADDRESS(1,COLUMN()-1,4),"1","")&amp;"$5")),""))</f>
        <v/>
      </c>
      <c r="BQ5" t="str">
        <f ca="1">IF(COLUMN()&lt;DATA!$H$1+2,SUM(VSETKY!BQ$6:'VSETKY'!BQ$7),IF(COLUMN()=DATA!$H$1+2,SUM(INDIRECT("B$5:"&amp;SUBSTITUTE(ADDRESS(1,COLUMN()-1,4),"1","")&amp;"$5")),""))</f>
        <v/>
      </c>
      <c r="BR5" t="str">
        <f ca="1">IF(COLUMN()&lt;DATA!$H$1+2,SUM(VSETKY!BR$6:'VSETKY'!BR$7),IF(COLUMN()=DATA!$H$1+2,SUM(INDIRECT("B$5:"&amp;SUBSTITUTE(ADDRESS(1,COLUMN()-1,4),"1","")&amp;"$5")),""))</f>
        <v/>
      </c>
      <c r="BS5" t="str">
        <f ca="1">IF(COLUMN()&lt;DATA!$H$1+2,SUM(VSETKY!BS$6:'VSETKY'!BS$7),IF(COLUMN()=DATA!$H$1+2,SUM(INDIRECT("B$5:"&amp;SUBSTITUTE(ADDRESS(1,COLUMN()-1,4),"1","")&amp;"$5")),""))</f>
        <v/>
      </c>
      <c r="BT5" t="str">
        <f ca="1">IF(COLUMN()&lt;DATA!$H$1+2,SUM(VSETKY!BT$6:'VSETKY'!BT$7),IF(COLUMN()=DATA!$H$1+2,SUM(INDIRECT("B$5:"&amp;SUBSTITUTE(ADDRESS(1,COLUMN()-1,4),"1","")&amp;"$5")),""))</f>
        <v/>
      </c>
      <c r="BU5" t="str">
        <f ca="1">IF(COLUMN()&lt;DATA!$H$1+2,SUM(VSETKY!BU$6:'VSETKY'!BU$7),IF(COLUMN()=DATA!$H$1+2,SUM(INDIRECT("B$5:"&amp;SUBSTITUTE(ADDRESS(1,COLUMN()-1,4),"1","")&amp;"$5")),""))</f>
        <v/>
      </c>
      <c r="BV5" t="str">
        <f ca="1">IF(COLUMN()&lt;DATA!$H$1+2,SUM(VSETKY!BV$6:'VSETKY'!BV$7),IF(COLUMN()=DATA!$H$1+2,SUM(INDIRECT("B$5:"&amp;SUBSTITUTE(ADDRESS(1,COLUMN()-1,4),"1","")&amp;"$5")),""))</f>
        <v/>
      </c>
      <c r="BW5" t="str">
        <f ca="1">IF(COLUMN()&lt;DATA!$H$1+2,SUM(VSETKY!BW$6:'VSETKY'!BW$7),IF(COLUMN()=DATA!$H$1+2,SUM(INDIRECT("B$5:"&amp;SUBSTITUTE(ADDRESS(1,COLUMN()-1,4),"1","")&amp;"$5")),""))</f>
        <v/>
      </c>
      <c r="BX5" t="str">
        <f ca="1">IF(COLUMN()&lt;DATA!$H$1+2,SUM(VSETKY!BX$6:'VSETKY'!BX$7),IF(COLUMN()=DATA!$H$1+2,SUM(INDIRECT("B$5:"&amp;SUBSTITUTE(ADDRESS(1,COLUMN()-1,4),"1","")&amp;"$5")),""))</f>
        <v/>
      </c>
      <c r="BY5" t="str">
        <f ca="1">IF(COLUMN()&lt;DATA!$H$1+2,SUM(VSETKY!BY$6:'VSETKY'!BY$7),IF(COLUMN()=DATA!$H$1+2,SUM(INDIRECT("B$5:"&amp;SUBSTITUTE(ADDRESS(1,COLUMN()-1,4),"1","")&amp;"$5")),""))</f>
        <v/>
      </c>
      <c r="BZ5" t="str">
        <f ca="1">IF(COLUMN()&lt;DATA!$H$1+2,SUM(VSETKY!BZ$6:'VSETKY'!BZ$7),IF(COLUMN()=DATA!$H$1+2,SUM(INDIRECT("B$5:"&amp;SUBSTITUTE(ADDRESS(1,COLUMN()-1,4),"1","")&amp;"$5")),""))</f>
        <v/>
      </c>
    </row>
    <row r="6" spans="1:78" ht="15.75" x14ac:dyDescent="0.25">
      <c r="A6" s="43" t="s">
        <v>187</v>
      </c>
      <c r="B6" s="34">
        <f ca="1">IF(COLUMN()&lt;DATA!$H$1+2,SUM(VSETKY!B$8:'VSETKY'!B$9),IF(COLUMN()=DATA!$H$1+2,SUM(INDIRECT("B$6:"&amp;SUBSTITUTE(ADDRESS(1,COLUMN()-1,4),"1","")&amp;"$6")),""))</f>
        <v>22</v>
      </c>
      <c r="C6" s="34">
        <f ca="1">IF(COLUMN()&lt;DATA!$H$1+2,SUM(VSETKY!C$8:'VSETKY'!C$9),IF(COLUMN()=DATA!$H$1+2,SUM(INDIRECT("B$6:"&amp;SUBSTITUTE(ADDRESS(1,COLUMN()-1,4),"1","")&amp;"$6")),""))</f>
        <v>18</v>
      </c>
      <c r="D6" s="34">
        <f ca="1">IF(COLUMN()&lt;DATA!$H$1+2,SUM(VSETKY!D$8:'VSETKY'!D$9),IF(COLUMN()=DATA!$H$1+2,SUM(INDIRECT("B$6:"&amp;SUBSTITUTE(ADDRESS(1,COLUMN()-1,4),"1","")&amp;"$6")),""))</f>
        <v>16</v>
      </c>
      <c r="E6" s="34">
        <f ca="1">IF(COLUMN()&lt;DATA!$H$1+2,SUM(VSETKY!E$8:'VSETKY'!E$9),IF(COLUMN()=DATA!$H$1+2,SUM(INDIRECT("B$6:"&amp;SUBSTITUTE(ADDRESS(1,COLUMN()-1,4),"1","")&amp;"$6")),""))</f>
        <v>4</v>
      </c>
      <c r="F6" s="34">
        <f ca="1">IF(COLUMN()&lt;DATA!$H$1+2,SUM(VSETKY!F$8:'VSETKY'!F$9),IF(COLUMN()=DATA!$H$1+2,SUM(INDIRECT("B$6:"&amp;SUBSTITUTE(ADDRESS(1,COLUMN()-1,4),"1","")&amp;"$6")),""))</f>
        <v>0</v>
      </c>
      <c r="G6" s="34">
        <f ca="1">IF(COLUMN()&lt;DATA!$H$1+2,SUM(VSETKY!G$8:'VSETKY'!G$9),IF(COLUMN()=DATA!$H$1+2,SUM(INDIRECT("B$6:"&amp;SUBSTITUTE(ADDRESS(1,COLUMN()-1,4),"1","")&amp;"$6")),""))</f>
        <v>4</v>
      </c>
      <c r="H6" s="34">
        <f ca="1">IF(COLUMN()&lt;DATA!$H$1+2,SUM(VSETKY!H$8:'VSETKY'!H$9),IF(COLUMN()=DATA!$H$1+2,SUM(INDIRECT("B$6:"&amp;SUBSTITUTE(ADDRESS(1,COLUMN()-1,4),"1","")&amp;"$6")),""))</f>
        <v>25</v>
      </c>
      <c r="I6" s="34">
        <f ca="1">IF(COLUMN()&lt;DATA!$H$1+2,SUM(VSETKY!I$8:'VSETKY'!I$9),IF(COLUMN()=DATA!$H$1+2,SUM(INDIRECT("B$6:"&amp;SUBSTITUTE(ADDRESS(1,COLUMN()-1,4),"1","")&amp;"$6")),""))</f>
        <v>6</v>
      </c>
      <c r="J6" s="34">
        <f ca="1">IF(COLUMN()&lt;DATA!$H$1+2,SUM(VSETKY!J$8:'VSETKY'!J$9),IF(COLUMN()=DATA!$H$1+2,SUM(INDIRECT("B$6:"&amp;SUBSTITUTE(ADDRESS(1,COLUMN()-1,4),"1","")&amp;"$6")),""))</f>
        <v>0</v>
      </c>
      <c r="K6" s="34">
        <f ca="1">IF(COLUMN()&lt;DATA!$H$1+2,SUM(VSETKY!K$8:'VSETKY'!K$9),IF(COLUMN()=DATA!$H$1+2,SUM(INDIRECT("B$6:"&amp;SUBSTITUTE(ADDRESS(1,COLUMN()-1,4),"1","")&amp;"$6")),""))</f>
        <v>3</v>
      </c>
      <c r="L6" s="34">
        <f ca="1">IF(COLUMN()&lt;DATA!$H$1+2,SUM(VSETKY!L$8:'VSETKY'!L$9),IF(COLUMN()=DATA!$H$1+2,SUM(INDIRECT("B$6:"&amp;SUBSTITUTE(ADDRESS(1,COLUMN()-1,4),"1","")&amp;"$6")),""))</f>
        <v>0</v>
      </c>
      <c r="M6" s="34">
        <f ca="1">IF(COLUMN()&lt;DATA!$H$1+2,SUM(VSETKY!M$8:'VSETKY'!M$9),IF(COLUMN()=DATA!$H$1+2,SUM(INDIRECT("B$6:"&amp;SUBSTITUTE(ADDRESS(1,COLUMN()-1,4),"1","")&amp;"$6")),""))</f>
        <v>11</v>
      </c>
      <c r="N6" s="34">
        <f ca="1">IF(COLUMN()&lt;DATA!$H$1+2,SUM(VSETKY!N$8:'VSETKY'!N$9),IF(COLUMN()=DATA!$H$1+2,SUM(INDIRECT("B$6:"&amp;SUBSTITUTE(ADDRESS(1,COLUMN()-1,4),"1","")&amp;"$6")),""))</f>
        <v>3</v>
      </c>
      <c r="O6" s="34">
        <f ca="1">IF(COLUMN()&lt;DATA!$H$1+2,SUM(VSETKY!O$8:'VSETKY'!O$9),IF(COLUMN()=DATA!$H$1+2,SUM(INDIRECT("B$6:"&amp;SUBSTITUTE(ADDRESS(1,COLUMN()-1,4),"1","")&amp;"$6")),""))</f>
        <v>1</v>
      </c>
      <c r="P6" s="34">
        <f ca="1">IF(COLUMN()&lt;DATA!$H$1+2,SUM(VSETKY!P$8:'VSETKY'!P$9),IF(COLUMN()=DATA!$H$1+2,SUM(INDIRECT("B$6:"&amp;SUBSTITUTE(ADDRESS(1,COLUMN()-1,4),"1","")&amp;"$6")),""))</f>
        <v>1</v>
      </c>
      <c r="Q6" s="34">
        <f ca="1">IF(COLUMN()&lt;DATA!$H$1+2,SUM(VSETKY!Q$8:'VSETKY'!Q$9),IF(COLUMN()=DATA!$H$1+2,SUM(INDIRECT("B$6:"&amp;SUBSTITUTE(ADDRESS(1,COLUMN()-1,4),"1","")&amp;"$6")),""))</f>
        <v>0</v>
      </c>
      <c r="R6" s="34">
        <f ca="1">IF(COLUMN()&lt;DATA!$H$1+2,SUM(VSETKY!R$8:'VSETKY'!R$9),IF(COLUMN()=DATA!$H$1+2,SUM(INDIRECT("B$6:"&amp;SUBSTITUTE(ADDRESS(1,COLUMN()-1,4),"1","")&amp;"$6")),""))</f>
        <v>2</v>
      </c>
      <c r="S6" s="34">
        <f ca="1">IF(COLUMN()&lt;DATA!$H$1+2,SUM(VSETKY!S$8:'VSETKY'!S$9),IF(COLUMN()=DATA!$H$1+2,SUM(INDIRECT("B$6:"&amp;SUBSTITUTE(ADDRESS(1,COLUMN()-1,4),"1","")&amp;"$6")),""))</f>
        <v>3</v>
      </c>
      <c r="T6" s="34">
        <f ca="1">IF(COLUMN()&lt;DATA!$H$1+2,SUM(VSETKY!T$8:'VSETKY'!T$9),IF(COLUMN()=DATA!$H$1+2,SUM(INDIRECT("B$6:"&amp;SUBSTITUTE(ADDRESS(1,COLUMN()-1,4),"1","")&amp;"$6")),""))</f>
        <v>0</v>
      </c>
      <c r="U6" s="34">
        <f ca="1">IF(COLUMN()&lt;DATA!$H$1+2,SUM(VSETKY!U$8:'VSETKY'!U$9),IF(COLUMN()=DATA!$H$1+2,SUM(INDIRECT("B$6:"&amp;SUBSTITUTE(ADDRESS(1,COLUMN()-1,4),"1","")&amp;"$6")),""))</f>
        <v>5</v>
      </c>
      <c r="V6" s="34">
        <f ca="1">IF(COLUMN()&lt;DATA!$H$1+2,SUM(VSETKY!V$8:'VSETKY'!V$9),IF(COLUMN()=DATA!$H$1+2,SUM(INDIRECT("B$6:"&amp;SUBSTITUTE(ADDRESS(1,COLUMN()-1,4),"1","")&amp;"$6")),""))</f>
        <v>0</v>
      </c>
      <c r="W6" s="34">
        <f ca="1">IF(COLUMN()&lt;DATA!$H$1+2,SUM(VSETKY!W$8:'VSETKY'!W$9),IF(COLUMN()=DATA!$H$1+2,SUM(INDIRECT("B$6:"&amp;SUBSTITUTE(ADDRESS(1,COLUMN()-1,4),"1","")&amp;"$6")),""))</f>
        <v>0</v>
      </c>
      <c r="X6" s="34">
        <f ca="1">IF(COLUMN()&lt;DATA!$H$1+2,SUM(VSETKY!X$8:'VSETKY'!X$9),IF(COLUMN()=DATA!$H$1+2,SUM(INDIRECT("B$6:"&amp;SUBSTITUTE(ADDRESS(1,COLUMN()-1,4),"1","")&amp;"$6")),""))</f>
        <v>0</v>
      </c>
      <c r="Y6" s="34">
        <f ca="1">IF(COLUMN()&lt;DATA!$H$1+2,SUM(VSETKY!Y$8:'VSETKY'!Y$9),IF(COLUMN()=DATA!$H$1+2,SUM(INDIRECT("B$6:"&amp;SUBSTITUTE(ADDRESS(1,COLUMN()-1,4),"1","")&amp;"$6")),""))</f>
        <v>0</v>
      </c>
      <c r="Z6" s="34">
        <f ca="1">IF(COLUMN()&lt;DATA!$H$1+2,SUM(VSETKY!Z$8:'VSETKY'!Z$9),IF(COLUMN()=DATA!$H$1+2,SUM(INDIRECT("B$6:"&amp;SUBSTITUTE(ADDRESS(1,COLUMN()-1,4),"1","")&amp;"$6")),""))</f>
        <v>0</v>
      </c>
      <c r="AA6" s="34">
        <f ca="1">IF(COLUMN()&lt;DATA!$H$1+2,SUM(VSETKY!AA$8:'VSETKY'!AA$9),IF(COLUMN()=DATA!$H$1+2,SUM(INDIRECT("B$6:"&amp;SUBSTITUTE(ADDRESS(1,COLUMN()-1,4),"1","")&amp;"$6")),""))</f>
        <v>5</v>
      </c>
      <c r="AB6" s="34">
        <f ca="1">IF(COLUMN()&lt;DATA!$H$1+2,SUM(VSETKY!AB$8:'VSETKY'!AB$9),IF(COLUMN()=DATA!$H$1+2,SUM(INDIRECT("B$6:"&amp;SUBSTITUTE(ADDRESS(1,COLUMN()-1,4),"1","")&amp;"$6")),""))</f>
        <v>0</v>
      </c>
      <c r="AC6" s="34">
        <f ca="1">IF(COLUMN()&lt;DATA!$H$1+2,SUM(VSETKY!AC$8:'VSETKY'!AC$9),IF(COLUMN()=DATA!$H$1+2,SUM(INDIRECT("B$6:"&amp;SUBSTITUTE(ADDRESS(1,COLUMN()-1,4),"1","")&amp;"$6")),""))</f>
        <v>0</v>
      </c>
      <c r="AD6" s="34">
        <f ca="1">IF(COLUMN()&lt;DATA!$H$1+2,SUM(VSETKY!AD$8:'VSETKY'!AD$9),IF(COLUMN()=DATA!$H$1+2,SUM(INDIRECT("B$6:"&amp;SUBSTITUTE(ADDRESS(1,COLUMN()-1,4),"1","")&amp;"$6")),""))</f>
        <v>0</v>
      </c>
      <c r="AE6" s="34">
        <f ca="1">IF(COLUMN()&lt;DATA!$H$1+2,SUM(VSETKY!AE$8:'VSETKY'!AE$9),IF(COLUMN()=DATA!$H$1+2,SUM(INDIRECT("B$6:"&amp;SUBSTITUTE(ADDRESS(1,COLUMN()-1,4),"1","")&amp;"$6")),""))</f>
        <v>0</v>
      </c>
      <c r="AF6" s="34">
        <f ca="1">IF(COLUMN()&lt;DATA!$H$1+2,SUM(VSETKY!AF$8:'VSETKY'!AF$9),IF(COLUMN()=DATA!$H$1+2,SUM(INDIRECT("B$6:"&amp;SUBSTITUTE(ADDRESS(1,COLUMN()-1,4),"1","")&amp;"$6")),""))</f>
        <v>2</v>
      </c>
      <c r="AG6" s="34">
        <f ca="1">IF(COLUMN()&lt;DATA!$H$1+2,SUM(VSETKY!AG$8:'VSETKY'!AG$9),IF(COLUMN()=DATA!$H$1+2,SUM(INDIRECT("B$6:"&amp;SUBSTITUTE(ADDRESS(1,COLUMN()-1,4),"1","")&amp;"$6")),""))</f>
        <v>0</v>
      </c>
      <c r="AH6" s="34">
        <f ca="1">IF(COLUMN()&lt;DATA!$H$1+2,SUM(VSETKY!AH$8:'VSETKY'!AH$9),IF(COLUMN()=DATA!$H$1+2,SUM(INDIRECT("B$6:"&amp;SUBSTITUTE(ADDRESS(1,COLUMN()-1,4),"1","")&amp;"$6")),""))</f>
        <v>0</v>
      </c>
      <c r="AI6" s="34">
        <f ca="1">IF(COLUMN()&lt;DATA!$H$1+2,SUM(VSETKY!AI$8:'VSETKY'!AI$9),IF(COLUMN()=DATA!$H$1+2,SUM(INDIRECT("B$6:"&amp;SUBSTITUTE(ADDRESS(1,COLUMN()-1,4),"1","")&amp;"$6")),""))</f>
        <v>0</v>
      </c>
      <c r="AJ6" s="34">
        <f ca="1">IF(COLUMN()&lt;DATA!$H$1+2,SUM(VSETKY!AJ$8:'VSETKY'!AJ$9),IF(COLUMN()=DATA!$H$1+2,SUM(INDIRECT("B$6:"&amp;SUBSTITUTE(ADDRESS(1,COLUMN()-1,4),"1","")&amp;"$6")),""))</f>
        <v>0</v>
      </c>
      <c r="AK6" s="34">
        <f ca="1">IF(COLUMN()&lt;DATA!$H$1+2,SUM(VSETKY!AK$8:'VSETKY'!AK$9),IF(COLUMN()=DATA!$H$1+2,SUM(INDIRECT("B$6:"&amp;SUBSTITUTE(ADDRESS(1,COLUMN()-1,4),"1","")&amp;"$6")),""))</f>
        <v>0</v>
      </c>
      <c r="AL6" s="34">
        <f ca="1">IF(COLUMN()&lt;DATA!$H$1+2,SUM(VSETKY!AL$8:'VSETKY'!AL$9),IF(COLUMN()=DATA!$H$1+2,SUM(INDIRECT("B$6:"&amp;SUBSTITUTE(ADDRESS(1,COLUMN()-1,4),"1","")&amp;"$6")),""))</f>
        <v>0</v>
      </c>
      <c r="AM6" s="34">
        <f ca="1">IF(COLUMN()&lt;DATA!$H$1+2,SUM(VSETKY!AM$8:'VSETKY'!AM$9),IF(COLUMN()=DATA!$H$1+2,SUM(INDIRECT("B$6:"&amp;SUBSTITUTE(ADDRESS(1,COLUMN()-1,4),"1","")&amp;"$6")),""))</f>
        <v>0</v>
      </c>
      <c r="AN6" s="44">
        <f ca="1">IF(COLUMN()&lt;DATA!$H$1+2,SUM(VSETKY!AN$8:'VSETKY'!AN$9),IF(COLUMN()=DATA!$H$1+2,SUM(INDIRECT("B$6:"&amp;SUBSTITUTE(ADDRESS(1,COLUMN()-1,4),"1","")&amp;"$6")),""))</f>
        <v>131</v>
      </c>
      <c r="AO6" t="str">
        <f ca="1">IF(COLUMN()&lt;DATA!$H$1+2,SUM(VSETKY!AO$8:'VSETKY'!AO$9),IF(COLUMN()=DATA!$H$1+2,SUM(INDIRECT("B$6:"&amp;SUBSTITUTE(ADDRESS(1,COLUMN()-1,4),"1","")&amp;"$6")),""))</f>
        <v/>
      </c>
      <c r="AP6" t="str">
        <f ca="1">IF(COLUMN()&lt;DATA!$H$1+2,SUM(VSETKY!AP$8:'VSETKY'!AP$9),IF(COLUMN()=DATA!$H$1+2,SUM(INDIRECT("B$6:"&amp;SUBSTITUTE(ADDRESS(1,COLUMN()-1,4),"1","")&amp;"$6")),""))</f>
        <v/>
      </c>
      <c r="AQ6" t="str">
        <f ca="1">IF(COLUMN()&lt;DATA!$H$1+2,SUM(VSETKY!AQ$8:'VSETKY'!AQ$9),IF(COLUMN()=DATA!$H$1+2,SUM(INDIRECT("B$6:"&amp;SUBSTITUTE(ADDRESS(1,COLUMN()-1,4),"1","")&amp;"$6")),""))</f>
        <v/>
      </c>
      <c r="AR6" t="str">
        <f ca="1">IF(COLUMN()&lt;DATA!$H$1+2,SUM(VSETKY!AR$8:'VSETKY'!AR$9),IF(COLUMN()=DATA!$H$1+2,SUM(INDIRECT("B$6:"&amp;SUBSTITUTE(ADDRESS(1,COLUMN()-1,4),"1","")&amp;"$6")),""))</f>
        <v/>
      </c>
      <c r="AS6" t="str">
        <f ca="1">IF(COLUMN()&lt;DATA!$H$1+2,SUM(VSETKY!AS$8:'VSETKY'!AS$9),IF(COLUMN()=DATA!$H$1+2,SUM(INDIRECT("B$6:"&amp;SUBSTITUTE(ADDRESS(1,COLUMN()-1,4),"1","")&amp;"$6")),""))</f>
        <v/>
      </c>
      <c r="AT6" t="str">
        <f ca="1">IF(COLUMN()&lt;DATA!$H$1+2,SUM(VSETKY!AT$8:'VSETKY'!AT$9),IF(COLUMN()=DATA!$H$1+2,SUM(INDIRECT("B$6:"&amp;SUBSTITUTE(ADDRESS(1,COLUMN()-1,4),"1","")&amp;"$6")),""))</f>
        <v/>
      </c>
      <c r="AU6" t="str">
        <f ca="1">IF(COLUMN()&lt;DATA!$H$1+2,SUM(VSETKY!AU$8:'VSETKY'!AU$9),IF(COLUMN()=DATA!$H$1+2,SUM(INDIRECT("B$6:"&amp;SUBSTITUTE(ADDRESS(1,COLUMN()-1,4),"1","")&amp;"$6")),""))</f>
        <v/>
      </c>
      <c r="AV6" t="str">
        <f ca="1">IF(COLUMN()&lt;DATA!$H$1+2,SUM(VSETKY!AV$8:'VSETKY'!AV$9),IF(COLUMN()=DATA!$H$1+2,SUM(INDIRECT("B$6:"&amp;SUBSTITUTE(ADDRESS(1,COLUMN()-1,4),"1","")&amp;"$6")),""))</f>
        <v/>
      </c>
      <c r="AW6" t="str">
        <f ca="1">IF(COLUMN()&lt;DATA!$H$1+2,SUM(VSETKY!AW$8:'VSETKY'!AW$9),IF(COLUMN()=DATA!$H$1+2,SUM(INDIRECT("B$6:"&amp;SUBSTITUTE(ADDRESS(1,COLUMN()-1,4),"1","")&amp;"$6")),""))</f>
        <v/>
      </c>
      <c r="AX6" t="str">
        <f ca="1">IF(COLUMN()&lt;DATA!$H$1+2,SUM(VSETKY!AX$8:'VSETKY'!AX$9),IF(COLUMN()=DATA!$H$1+2,SUM(INDIRECT("B$6:"&amp;SUBSTITUTE(ADDRESS(1,COLUMN()-1,4),"1","")&amp;"$6")),""))</f>
        <v/>
      </c>
      <c r="AY6" t="str">
        <f ca="1">IF(COLUMN()&lt;DATA!$H$1+2,SUM(VSETKY!AY$8:'VSETKY'!AY$9),IF(COLUMN()=DATA!$H$1+2,SUM(INDIRECT("B$6:"&amp;SUBSTITUTE(ADDRESS(1,COLUMN()-1,4),"1","")&amp;"$6")),""))</f>
        <v/>
      </c>
      <c r="AZ6" t="str">
        <f ca="1">IF(COLUMN()&lt;DATA!$H$1+2,SUM(VSETKY!AZ$8:'VSETKY'!AZ$9),IF(COLUMN()=DATA!$H$1+2,SUM(INDIRECT("B$6:"&amp;SUBSTITUTE(ADDRESS(1,COLUMN()-1,4),"1","")&amp;"$6")),""))</f>
        <v/>
      </c>
      <c r="BA6" t="str">
        <f ca="1">IF(COLUMN()&lt;DATA!$H$1+2,SUM(VSETKY!BA$8:'VSETKY'!BA$9),IF(COLUMN()=DATA!$H$1+2,SUM(INDIRECT("B$6:"&amp;SUBSTITUTE(ADDRESS(1,COLUMN()-1,4),"1","")&amp;"$6")),""))</f>
        <v/>
      </c>
      <c r="BB6" t="str">
        <f ca="1">IF(COLUMN()&lt;DATA!$H$1+2,SUM(VSETKY!BB$8:'VSETKY'!BB$9),IF(COLUMN()=DATA!$H$1+2,SUM(INDIRECT("B$6:"&amp;SUBSTITUTE(ADDRESS(1,COLUMN()-1,4),"1","")&amp;"$6")),""))</f>
        <v/>
      </c>
      <c r="BC6" t="str">
        <f ca="1">IF(COLUMN()&lt;DATA!$H$1+2,SUM(VSETKY!BC$8:'VSETKY'!BC$9),IF(COLUMN()=DATA!$H$1+2,SUM(INDIRECT("B$6:"&amp;SUBSTITUTE(ADDRESS(1,COLUMN()-1,4),"1","")&amp;"$6")),""))</f>
        <v/>
      </c>
      <c r="BD6" t="str">
        <f ca="1">IF(COLUMN()&lt;DATA!$H$1+2,SUM(VSETKY!BD$8:'VSETKY'!BD$9),IF(COLUMN()=DATA!$H$1+2,SUM(INDIRECT("B$6:"&amp;SUBSTITUTE(ADDRESS(1,COLUMN()-1,4),"1","")&amp;"$6")),""))</f>
        <v/>
      </c>
      <c r="BE6" t="str">
        <f ca="1">IF(COLUMN()&lt;DATA!$H$1+2,SUM(VSETKY!BE$8:'VSETKY'!BE$9),IF(COLUMN()=DATA!$H$1+2,SUM(INDIRECT("B$6:"&amp;SUBSTITUTE(ADDRESS(1,COLUMN()-1,4),"1","")&amp;"$6")),""))</f>
        <v/>
      </c>
      <c r="BF6" t="str">
        <f ca="1">IF(COLUMN()&lt;DATA!$H$1+2,SUM(VSETKY!BF$8:'VSETKY'!BF$9),IF(COLUMN()=DATA!$H$1+2,SUM(INDIRECT("B$6:"&amp;SUBSTITUTE(ADDRESS(1,COLUMN()-1,4),"1","")&amp;"$6")),""))</f>
        <v/>
      </c>
      <c r="BG6" t="str">
        <f ca="1">IF(COLUMN()&lt;DATA!$H$1+2,SUM(VSETKY!BG$8:'VSETKY'!BG$9),IF(COLUMN()=DATA!$H$1+2,SUM(INDIRECT("B$6:"&amp;SUBSTITUTE(ADDRESS(1,COLUMN()-1,4),"1","")&amp;"$6")),""))</f>
        <v/>
      </c>
      <c r="BH6" t="str">
        <f ca="1">IF(COLUMN()&lt;DATA!$H$1+2,SUM(VSETKY!BH$8:'VSETKY'!BH$9),IF(COLUMN()=DATA!$H$1+2,SUM(INDIRECT("B$6:"&amp;SUBSTITUTE(ADDRESS(1,COLUMN()-1,4),"1","")&amp;"$6")),""))</f>
        <v/>
      </c>
      <c r="BI6" t="str">
        <f ca="1">IF(COLUMN()&lt;DATA!$H$1+2,SUM(VSETKY!BI$8:'VSETKY'!BI$9),IF(COLUMN()=DATA!$H$1+2,SUM(INDIRECT("B$6:"&amp;SUBSTITUTE(ADDRESS(1,COLUMN()-1,4),"1","")&amp;"$6")),""))</f>
        <v/>
      </c>
      <c r="BJ6" t="str">
        <f ca="1">IF(COLUMN()&lt;DATA!$H$1+2,SUM(VSETKY!BJ$8:'VSETKY'!BJ$9),IF(COLUMN()=DATA!$H$1+2,SUM(INDIRECT("B$6:"&amp;SUBSTITUTE(ADDRESS(1,COLUMN()-1,4),"1","")&amp;"$6")),""))</f>
        <v/>
      </c>
      <c r="BK6" t="str">
        <f ca="1">IF(COLUMN()&lt;DATA!$H$1+2,SUM(VSETKY!BK$8:'VSETKY'!BK$9),IF(COLUMN()=DATA!$H$1+2,SUM(INDIRECT("B$6:"&amp;SUBSTITUTE(ADDRESS(1,COLUMN()-1,4),"1","")&amp;"$6")),""))</f>
        <v/>
      </c>
      <c r="BL6" t="str">
        <f ca="1">IF(COLUMN()&lt;DATA!$H$1+2,SUM(VSETKY!BL$8:'VSETKY'!BL$9),IF(COLUMN()=DATA!$H$1+2,SUM(INDIRECT("B$6:"&amp;SUBSTITUTE(ADDRESS(1,COLUMN()-1,4),"1","")&amp;"$6")),""))</f>
        <v/>
      </c>
      <c r="BM6" t="str">
        <f ca="1">IF(COLUMN()&lt;DATA!$H$1+2,SUM(VSETKY!BM$8:'VSETKY'!BM$9),IF(COLUMN()=DATA!$H$1+2,SUM(INDIRECT("B$6:"&amp;SUBSTITUTE(ADDRESS(1,COLUMN()-1,4),"1","")&amp;"$6")),""))</f>
        <v/>
      </c>
      <c r="BN6" t="str">
        <f ca="1">IF(COLUMN()&lt;DATA!$H$1+2,SUM(VSETKY!BN$8:'VSETKY'!BN$9),IF(COLUMN()=DATA!$H$1+2,SUM(INDIRECT("B$6:"&amp;SUBSTITUTE(ADDRESS(1,COLUMN()-1,4),"1","")&amp;"$6")),""))</f>
        <v/>
      </c>
      <c r="BO6" t="str">
        <f ca="1">IF(COLUMN()&lt;DATA!$H$1+2,SUM(VSETKY!BO$8:'VSETKY'!BO$9),IF(COLUMN()=DATA!$H$1+2,SUM(INDIRECT("B$6:"&amp;SUBSTITUTE(ADDRESS(1,COLUMN()-1,4),"1","")&amp;"$6")),""))</f>
        <v/>
      </c>
      <c r="BP6" t="str">
        <f ca="1">IF(COLUMN()&lt;DATA!$H$1+2,SUM(VSETKY!BP$8:'VSETKY'!BP$9),IF(COLUMN()=DATA!$H$1+2,SUM(INDIRECT("B$6:"&amp;SUBSTITUTE(ADDRESS(1,COLUMN()-1,4),"1","")&amp;"$6")),""))</f>
        <v/>
      </c>
      <c r="BQ6" t="str">
        <f ca="1">IF(COLUMN()&lt;DATA!$H$1+2,SUM(VSETKY!BQ$8:'VSETKY'!BQ$9),IF(COLUMN()=DATA!$H$1+2,SUM(INDIRECT("B$6:"&amp;SUBSTITUTE(ADDRESS(1,COLUMN()-1,4),"1","")&amp;"$6")),""))</f>
        <v/>
      </c>
      <c r="BR6" t="str">
        <f ca="1">IF(COLUMN()&lt;DATA!$H$1+2,SUM(VSETKY!BR$8:'VSETKY'!BR$9),IF(COLUMN()=DATA!$H$1+2,SUM(INDIRECT("B$6:"&amp;SUBSTITUTE(ADDRESS(1,COLUMN()-1,4),"1","")&amp;"$6")),""))</f>
        <v/>
      </c>
      <c r="BS6" t="str">
        <f ca="1">IF(COLUMN()&lt;DATA!$H$1+2,SUM(VSETKY!BS$8:'VSETKY'!BS$9),IF(COLUMN()=DATA!$H$1+2,SUM(INDIRECT("B$6:"&amp;SUBSTITUTE(ADDRESS(1,COLUMN()-1,4),"1","")&amp;"$6")),""))</f>
        <v/>
      </c>
      <c r="BT6" t="str">
        <f ca="1">IF(COLUMN()&lt;DATA!$H$1+2,SUM(VSETKY!BT$8:'VSETKY'!BT$9),IF(COLUMN()=DATA!$H$1+2,SUM(INDIRECT("B$6:"&amp;SUBSTITUTE(ADDRESS(1,COLUMN()-1,4),"1","")&amp;"$6")),""))</f>
        <v/>
      </c>
      <c r="BU6" t="str">
        <f ca="1">IF(COLUMN()&lt;DATA!$H$1+2,SUM(VSETKY!BU$8:'VSETKY'!BU$9),IF(COLUMN()=DATA!$H$1+2,SUM(INDIRECT("B$6:"&amp;SUBSTITUTE(ADDRESS(1,COLUMN()-1,4),"1","")&amp;"$6")),""))</f>
        <v/>
      </c>
      <c r="BV6" t="str">
        <f ca="1">IF(COLUMN()&lt;DATA!$H$1+2,SUM(VSETKY!BV$8:'VSETKY'!BV$9),IF(COLUMN()=DATA!$H$1+2,SUM(INDIRECT("B$6:"&amp;SUBSTITUTE(ADDRESS(1,COLUMN()-1,4),"1","")&amp;"$6")),""))</f>
        <v/>
      </c>
      <c r="BW6" t="str">
        <f ca="1">IF(COLUMN()&lt;DATA!$H$1+2,SUM(VSETKY!BW$8:'VSETKY'!BW$9),IF(COLUMN()=DATA!$H$1+2,SUM(INDIRECT("B$6:"&amp;SUBSTITUTE(ADDRESS(1,COLUMN()-1,4),"1","")&amp;"$6")),""))</f>
        <v/>
      </c>
      <c r="BX6" t="str">
        <f ca="1">IF(COLUMN()&lt;DATA!$H$1+2,SUM(VSETKY!BX$8:'VSETKY'!BX$9),IF(COLUMN()=DATA!$H$1+2,SUM(INDIRECT("B$6:"&amp;SUBSTITUTE(ADDRESS(1,COLUMN()-1,4),"1","")&amp;"$6")),""))</f>
        <v/>
      </c>
      <c r="BY6" t="str">
        <f ca="1">IF(COLUMN()&lt;DATA!$H$1+2,SUM(VSETKY!BY$8:'VSETKY'!BY$9),IF(COLUMN()=DATA!$H$1+2,SUM(INDIRECT("B$6:"&amp;SUBSTITUTE(ADDRESS(1,COLUMN()-1,4),"1","")&amp;"$6")),""))</f>
        <v/>
      </c>
      <c r="BZ6" t="str">
        <f ca="1">IF(COLUMN()&lt;DATA!$H$1+2,SUM(VSETKY!BZ$8:'VSETKY'!BZ$9),IF(COLUMN()=DATA!$H$1+2,SUM(INDIRECT("B$6:"&amp;SUBSTITUTE(ADDRESS(1,COLUMN()-1,4),"1","")&amp;"$6")),""))</f>
        <v/>
      </c>
    </row>
    <row r="7" spans="1:78" x14ac:dyDescent="0.25">
      <c r="A7" s="35" t="s">
        <v>202</v>
      </c>
      <c r="B7" s="35">
        <f ca="1">IF(COLUMN()&lt;DATA!$H$1+2,SUM(B$8:B$15),IF(COLUMN()=DATA!$H$1+2,SUM(INDIRECT("B$7:"&amp;SUBSTITUTE(ADDRESS(1,COLUMN()-1,4),"1","")&amp;"$7")),""))</f>
        <v>360</v>
      </c>
      <c r="C7" s="35">
        <f ca="1">IF(COLUMN()&lt;DATA!$H$1+2,SUM(C$8:C$15),IF(COLUMN()=DATA!$H$1+2,SUM(INDIRECT("B$7:"&amp;SUBSTITUTE(ADDRESS(1,COLUMN()-1,4),"1","")&amp;"$7")),""))</f>
        <v>100</v>
      </c>
      <c r="D7" s="35">
        <f ca="1">IF(COLUMN()&lt;DATA!$H$1+2,SUM(D$8:D$15),IF(COLUMN()=DATA!$H$1+2,SUM(INDIRECT("B$7:"&amp;SUBSTITUTE(ADDRESS(1,COLUMN()-1,4),"1","")&amp;"$7")),""))</f>
        <v>200</v>
      </c>
      <c r="E7" s="35">
        <f ca="1">IF(COLUMN()&lt;DATA!$H$1+2,SUM(E$8:E$15),IF(COLUMN()=DATA!$H$1+2,SUM(INDIRECT("B$7:"&amp;SUBSTITUTE(ADDRESS(1,COLUMN()-1,4),"1","")&amp;"$7")),""))</f>
        <v>92</v>
      </c>
      <c r="F7" s="35">
        <f ca="1">IF(COLUMN()&lt;DATA!$H$1+2,SUM(F$8:F$15),IF(COLUMN()=DATA!$H$1+2,SUM(INDIRECT("B$7:"&amp;SUBSTITUTE(ADDRESS(1,COLUMN()-1,4),"1","")&amp;"$7")),""))</f>
        <v>52</v>
      </c>
      <c r="G7" s="35">
        <f ca="1">IF(COLUMN()&lt;DATA!$H$1+2,SUM(G$8:G$15),IF(COLUMN()=DATA!$H$1+2,SUM(INDIRECT("B$7:"&amp;SUBSTITUTE(ADDRESS(1,COLUMN()-1,4),"1","")&amp;"$7")),""))</f>
        <v>145</v>
      </c>
      <c r="H7" s="35">
        <f ca="1">IF(COLUMN()&lt;DATA!$H$1+2,SUM(H$8:H$15),IF(COLUMN()=DATA!$H$1+2,SUM(INDIRECT("B$7:"&amp;SUBSTITUTE(ADDRESS(1,COLUMN()-1,4),"1","")&amp;"$7")),""))</f>
        <v>174</v>
      </c>
      <c r="I7" s="35">
        <f ca="1">IF(COLUMN()&lt;DATA!$H$1+2,SUM(I$8:I$15),IF(COLUMN()=DATA!$H$1+2,SUM(INDIRECT("B$7:"&amp;SUBSTITUTE(ADDRESS(1,COLUMN()-1,4),"1","")&amp;"$7")),""))</f>
        <v>119</v>
      </c>
      <c r="J7" s="35">
        <f ca="1">IF(COLUMN()&lt;DATA!$H$1+2,SUM(J$8:J$15),IF(COLUMN()=DATA!$H$1+2,SUM(INDIRECT("B$7:"&amp;SUBSTITUTE(ADDRESS(1,COLUMN()-1,4),"1","")&amp;"$7")),""))</f>
        <v>245</v>
      </c>
      <c r="K7" s="35">
        <f ca="1">IF(COLUMN()&lt;DATA!$H$1+2,SUM(K$8:K$15),IF(COLUMN()=DATA!$H$1+2,SUM(INDIRECT("B$7:"&amp;SUBSTITUTE(ADDRESS(1,COLUMN()-1,4),"1","")&amp;"$7")),""))</f>
        <v>98</v>
      </c>
      <c r="L7" s="35">
        <f ca="1">IF(COLUMN()&lt;DATA!$H$1+2,SUM(L$8:L$15),IF(COLUMN()=DATA!$H$1+2,SUM(INDIRECT("B$7:"&amp;SUBSTITUTE(ADDRESS(1,COLUMN()-1,4),"1","")&amp;"$7")),""))</f>
        <v>30</v>
      </c>
      <c r="M7" s="35">
        <f ca="1">IF(COLUMN()&lt;DATA!$H$1+2,SUM(M$8:M$15),IF(COLUMN()=DATA!$H$1+2,SUM(INDIRECT("B$7:"&amp;SUBSTITUTE(ADDRESS(1,COLUMN()-1,4),"1","")&amp;"$7")),""))</f>
        <v>108</v>
      </c>
      <c r="N7" s="35">
        <f ca="1">IF(COLUMN()&lt;DATA!$H$1+2,SUM(N$8:N$15),IF(COLUMN()=DATA!$H$1+2,SUM(INDIRECT("B$7:"&amp;SUBSTITUTE(ADDRESS(1,COLUMN()-1,4),"1","")&amp;"$7")),""))</f>
        <v>126</v>
      </c>
      <c r="O7" s="35">
        <f ca="1">IF(COLUMN()&lt;DATA!$H$1+2,SUM(O$8:O$15),IF(COLUMN()=DATA!$H$1+2,SUM(INDIRECT("B$7:"&amp;SUBSTITUTE(ADDRESS(1,COLUMN()-1,4),"1","")&amp;"$7")),""))</f>
        <v>38</v>
      </c>
      <c r="P7" s="35">
        <f ca="1">IF(COLUMN()&lt;DATA!$H$1+2,SUM(P$8:P$15),IF(COLUMN()=DATA!$H$1+2,SUM(INDIRECT("B$7:"&amp;SUBSTITUTE(ADDRESS(1,COLUMN()-1,4),"1","")&amp;"$7")),""))</f>
        <v>10</v>
      </c>
      <c r="Q7" s="35">
        <f ca="1">IF(COLUMN()&lt;DATA!$H$1+2,SUM(Q$8:Q$15),IF(COLUMN()=DATA!$H$1+2,SUM(INDIRECT("B$7:"&amp;SUBSTITUTE(ADDRESS(1,COLUMN()-1,4),"1","")&amp;"$7")),""))</f>
        <v>17</v>
      </c>
      <c r="R7" s="35">
        <f ca="1">IF(COLUMN()&lt;DATA!$H$1+2,SUM(R$8:R$15),IF(COLUMN()=DATA!$H$1+2,SUM(INDIRECT("B$7:"&amp;SUBSTITUTE(ADDRESS(1,COLUMN()-1,4),"1","")&amp;"$7")),""))</f>
        <v>10</v>
      </c>
      <c r="S7" s="35">
        <f ca="1">IF(COLUMN()&lt;DATA!$H$1+2,SUM(S$8:S$15),IF(COLUMN()=DATA!$H$1+2,SUM(INDIRECT("B$7:"&amp;SUBSTITUTE(ADDRESS(1,COLUMN()-1,4),"1","")&amp;"$7")),""))</f>
        <v>78</v>
      </c>
      <c r="T7" s="35">
        <f ca="1">IF(COLUMN()&lt;DATA!$H$1+2,SUM(T$8:T$15),IF(COLUMN()=DATA!$H$1+2,SUM(INDIRECT("B$7:"&amp;SUBSTITUTE(ADDRESS(1,COLUMN()-1,4),"1","")&amp;"$7")),""))</f>
        <v>43</v>
      </c>
      <c r="U7" s="35">
        <f ca="1">IF(COLUMN()&lt;DATA!$H$1+2,SUM(U$8:U$15),IF(COLUMN()=DATA!$H$1+2,SUM(INDIRECT("B$7:"&amp;SUBSTITUTE(ADDRESS(1,COLUMN()-1,4),"1","")&amp;"$7")),""))</f>
        <v>139</v>
      </c>
      <c r="V7" s="35">
        <f ca="1">IF(COLUMN()&lt;DATA!$H$1+2,SUM(V$8:V$15),IF(COLUMN()=DATA!$H$1+2,SUM(INDIRECT("B$7:"&amp;SUBSTITUTE(ADDRESS(1,COLUMN()-1,4),"1","")&amp;"$7")),""))</f>
        <v>3</v>
      </c>
      <c r="W7" s="35">
        <f ca="1">IF(COLUMN()&lt;DATA!$H$1+2,SUM(W$8:W$15),IF(COLUMN()=DATA!$H$1+2,SUM(INDIRECT("B$7:"&amp;SUBSTITUTE(ADDRESS(1,COLUMN()-1,4),"1","")&amp;"$7")),""))</f>
        <v>0</v>
      </c>
      <c r="X7" s="35">
        <f ca="1">IF(COLUMN()&lt;DATA!$H$1+2,SUM(X$8:X$15),IF(COLUMN()=DATA!$H$1+2,SUM(INDIRECT("B$7:"&amp;SUBSTITUTE(ADDRESS(1,COLUMN()-1,4),"1","")&amp;"$7")),""))</f>
        <v>1</v>
      </c>
      <c r="Y7" s="35">
        <f ca="1">IF(COLUMN()&lt;DATA!$H$1+2,SUM(Y$8:Y$15),IF(COLUMN()=DATA!$H$1+2,SUM(INDIRECT("B$7:"&amp;SUBSTITUTE(ADDRESS(1,COLUMN()-1,4),"1","")&amp;"$7")),""))</f>
        <v>22</v>
      </c>
      <c r="Z7" s="35">
        <f ca="1">IF(COLUMN()&lt;DATA!$H$1+2,SUM(Z$8:Z$15),IF(COLUMN()=DATA!$H$1+2,SUM(INDIRECT("B$7:"&amp;SUBSTITUTE(ADDRESS(1,COLUMN()-1,4),"1","")&amp;"$7")),""))</f>
        <v>18</v>
      </c>
      <c r="AA7" s="35">
        <f ca="1">IF(COLUMN()&lt;DATA!$H$1+2,SUM(AA$8:AA$15),IF(COLUMN()=DATA!$H$1+2,SUM(INDIRECT("B$7:"&amp;SUBSTITUTE(ADDRESS(1,COLUMN()-1,4),"1","")&amp;"$7")),""))</f>
        <v>15</v>
      </c>
      <c r="AB7" s="35">
        <f ca="1">IF(COLUMN()&lt;DATA!$H$1+2,SUM(AB$8:AB$15),IF(COLUMN()=DATA!$H$1+2,SUM(INDIRECT("B$7:"&amp;SUBSTITUTE(ADDRESS(1,COLUMN()-1,4),"1","")&amp;"$7")),""))</f>
        <v>3</v>
      </c>
      <c r="AC7" s="35">
        <f ca="1">IF(COLUMN()&lt;DATA!$H$1+2,SUM(AC$8:AC$15),IF(COLUMN()=DATA!$H$1+2,SUM(INDIRECT("B$7:"&amp;SUBSTITUTE(ADDRESS(1,COLUMN()-1,4),"1","")&amp;"$7")),""))</f>
        <v>0</v>
      </c>
      <c r="AD7" s="35">
        <f ca="1">IF(COLUMN()&lt;DATA!$H$1+2,SUM(AD$8:AD$15),IF(COLUMN()=DATA!$H$1+2,SUM(INDIRECT("B$7:"&amp;SUBSTITUTE(ADDRESS(1,COLUMN()-1,4),"1","")&amp;"$7")),""))</f>
        <v>1</v>
      </c>
      <c r="AE7" s="35">
        <f ca="1">IF(COLUMN()&lt;DATA!$H$1+2,SUM(AE$8:AE$15),IF(COLUMN()=DATA!$H$1+2,SUM(INDIRECT("B$7:"&amp;SUBSTITUTE(ADDRESS(1,COLUMN()-1,4),"1","")&amp;"$7")),""))</f>
        <v>3</v>
      </c>
      <c r="AF7" s="35">
        <f ca="1">IF(COLUMN()&lt;DATA!$H$1+2,SUM(AF$8:AF$15),IF(COLUMN()=DATA!$H$1+2,SUM(INDIRECT("B$7:"&amp;SUBSTITUTE(ADDRESS(1,COLUMN()-1,4),"1","")&amp;"$7")),""))</f>
        <v>10</v>
      </c>
      <c r="AG7" s="35">
        <f ca="1">IF(COLUMN()&lt;DATA!$H$1+2,SUM(AG$8:AG$15),IF(COLUMN()=DATA!$H$1+2,SUM(INDIRECT("B$7:"&amp;SUBSTITUTE(ADDRESS(1,COLUMN()-1,4),"1","")&amp;"$7")),""))</f>
        <v>32</v>
      </c>
      <c r="AH7" s="35">
        <f ca="1">IF(COLUMN()&lt;DATA!$H$1+2,SUM(AH$8:AH$15),IF(COLUMN()=DATA!$H$1+2,SUM(INDIRECT("B$7:"&amp;SUBSTITUTE(ADDRESS(1,COLUMN()-1,4),"1","")&amp;"$7")),""))</f>
        <v>9</v>
      </c>
      <c r="AI7" s="35">
        <f ca="1">IF(COLUMN()&lt;DATA!$H$1+2,SUM(AI$8:AI$15),IF(COLUMN()=DATA!$H$1+2,SUM(INDIRECT("B$7:"&amp;SUBSTITUTE(ADDRESS(1,COLUMN()-1,4),"1","")&amp;"$7")),""))</f>
        <v>0</v>
      </c>
      <c r="AJ7" s="35">
        <f ca="1">IF(COLUMN()&lt;DATA!$H$1+2,SUM(AJ$8:AJ$15),IF(COLUMN()=DATA!$H$1+2,SUM(INDIRECT("B$7:"&amp;SUBSTITUTE(ADDRESS(1,COLUMN()-1,4),"1","")&amp;"$7")),""))</f>
        <v>0</v>
      </c>
      <c r="AK7" s="35">
        <f ca="1">IF(COLUMN()&lt;DATA!$H$1+2,SUM(AK$8:AK$15),IF(COLUMN()=DATA!$H$1+2,SUM(INDIRECT("B$7:"&amp;SUBSTITUTE(ADDRESS(1,COLUMN()-1,4),"1","")&amp;"$7")),""))</f>
        <v>0</v>
      </c>
      <c r="AL7" s="35">
        <f ca="1">IF(COLUMN()&lt;DATA!$H$1+2,SUM(AL$8:AL$15),IF(COLUMN()=DATA!$H$1+2,SUM(INDIRECT("B$7:"&amp;SUBSTITUTE(ADDRESS(1,COLUMN()-1,4),"1","")&amp;"$7")),""))</f>
        <v>0</v>
      </c>
      <c r="AM7" s="35">
        <f ca="1">IF(COLUMN()&lt;DATA!$H$1+2,SUM(AM$8:AM$15),IF(COLUMN()=DATA!$H$1+2,SUM(INDIRECT("B$7:"&amp;SUBSTITUTE(ADDRESS(1,COLUMN()-1,4),"1","")&amp;"$7")),""))</f>
        <v>0</v>
      </c>
      <c r="AN7" s="35">
        <f ca="1">IF(COLUMN()&lt;DATA!$H$1+2,SUM(AN$8:AN$15),IF(COLUMN()=DATA!$H$1+2,SUM(INDIRECT("B$7:"&amp;SUBSTITUTE(ADDRESS(1,COLUMN()-1,4),"1","")&amp;"$7")),""))</f>
        <v>2301</v>
      </c>
      <c r="AO7" t="str">
        <f ca="1">IF(COLUMN()&lt;DATA!$H$1+2,SUM(AO$8:AO$15),IF(COLUMN()=DATA!$H$1+2,SUM(INDIRECT("B$7:"&amp;SUBSTITUTE(ADDRESS(1,COLUMN()-1,4),"1","")&amp;"$7")),""))</f>
        <v/>
      </c>
      <c r="AP7" t="str">
        <f ca="1">IF(COLUMN()&lt;DATA!$H$1+2,SUM(AP$8:AP$15),IF(COLUMN()=DATA!$H$1+2,SUM(INDIRECT("B$7:"&amp;SUBSTITUTE(ADDRESS(1,COLUMN()-1,4),"1","")&amp;"$7")),""))</f>
        <v/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43" t="s">
        <v>198</v>
      </c>
      <c r="B8" s="34">
        <f ca="1">IF(COLUMN()&lt;DATA!$H$1+2,SUM(VSETKY!B$10:'VSETKY'!B$11),IF(COLUMN()=DATA!$H$1+2,SUM(INDIRECT("B$8:"&amp;SUBSTITUTE(ADDRESS(1,COLUMN()-1,4),"1","")&amp;"$8")),""))</f>
        <v>93</v>
      </c>
      <c r="C8" s="34">
        <f ca="1">IF(COLUMN()&lt;DATA!$H$1+2,SUM(VSETKY!C$10:'VSETKY'!C$11),IF(COLUMN()=DATA!$H$1+2,SUM(INDIRECT("B$8:"&amp;SUBSTITUTE(ADDRESS(1,COLUMN()-1,4),"1","")&amp;"$8")),""))</f>
        <v>22</v>
      </c>
      <c r="D8" s="34">
        <f ca="1">IF(COLUMN()&lt;DATA!$H$1+2,SUM(VSETKY!D$10:'VSETKY'!D$11),IF(COLUMN()=DATA!$H$1+2,SUM(INDIRECT("B$8:"&amp;SUBSTITUTE(ADDRESS(1,COLUMN()-1,4),"1","")&amp;"$8")),""))</f>
        <v>46</v>
      </c>
      <c r="E8" s="34">
        <f ca="1">IF(COLUMN()&lt;DATA!$H$1+2,SUM(VSETKY!E$10:'VSETKY'!E$11),IF(COLUMN()=DATA!$H$1+2,SUM(INDIRECT("B$8:"&amp;SUBSTITUTE(ADDRESS(1,COLUMN()-1,4),"1","")&amp;"$8")),""))</f>
        <v>23</v>
      </c>
      <c r="F8" s="34">
        <f ca="1">IF(COLUMN()&lt;DATA!$H$1+2,SUM(VSETKY!F$10:'VSETKY'!F$11),IF(COLUMN()=DATA!$H$1+2,SUM(INDIRECT("B$8:"&amp;SUBSTITUTE(ADDRESS(1,COLUMN()-1,4),"1","")&amp;"$8")),""))</f>
        <v>20</v>
      </c>
      <c r="G8" s="34">
        <f ca="1">IF(COLUMN()&lt;DATA!$H$1+2,SUM(VSETKY!G$10:'VSETKY'!G$11),IF(COLUMN()=DATA!$H$1+2,SUM(INDIRECT("B$8:"&amp;SUBSTITUTE(ADDRESS(1,COLUMN()-1,4),"1","")&amp;"$8")),""))</f>
        <v>56</v>
      </c>
      <c r="H8" s="34">
        <f ca="1">IF(COLUMN()&lt;DATA!$H$1+2,SUM(VSETKY!H$10:'VSETKY'!H$11),IF(COLUMN()=DATA!$H$1+2,SUM(INDIRECT("B$8:"&amp;SUBSTITUTE(ADDRESS(1,COLUMN()-1,4),"1","")&amp;"$8")),""))</f>
        <v>42</v>
      </c>
      <c r="I8" s="34">
        <f ca="1">IF(COLUMN()&lt;DATA!$H$1+2,SUM(VSETKY!I$10:'VSETKY'!I$11),IF(COLUMN()=DATA!$H$1+2,SUM(INDIRECT("B$8:"&amp;SUBSTITUTE(ADDRESS(1,COLUMN()-1,4),"1","")&amp;"$8")),""))</f>
        <v>28</v>
      </c>
      <c r="J8" s="34">
        <f ca="1">IF(COLUMN()&lt;DATA!$H$1+2,SUM(VSETKY!J$10:'VSETKY'!J$11),IF(COLUMN()=DATA!$H$1+2,SUM(INDIRECT("B$8:"&amp;SUBSTITUTE(ADDRESS(1,COLUMN()-1,4),"1","")&amp;"$8")),""))</f>
        <v>96</v>
      </c>
      <c r="K8" s="34">
        <f ca="1">IF(COLUMN()&lt;DATA!$H$1+2,SUM(VSETKY!K$10:'VSETKY'!K$11),IF(COLUMN()=DATA!$H$1+2,SUM(INDIRECT("B$8:"&amp;SUBSTITUTE(ADDRESS(1,COLUMN()-1,4),"1","")&amp;"$8")),""))</f>
        <v>35</v>
      </c>
      <c r="L8" s="34">
        <f ca="1">IF(COLUMN()&lt;DATA!$H$1+2,SUM(VSETKY!L$10:'VSETKY'!L$11),IF(COLUMN()=DATA!$H$1+2,SUM(INDIRECT("B$8:"&amp;SUBSTITUTE(ADDRESS(1,COLUMN()-1,4),"1","")&amp;"$8")),""))</f>
        <v>11</v>
      </c>
      <c r="M8" s="34">
        <f ca="1">IF(COLUMN()&lt;DATA!$H$1+2,SUM(VSETKY!M$10:'VSETKY'!M$11),IF(COLUMN()=DATA!$H$1+2,SUM(INDIRECT("B$8:"&amp;SUBSTITUTE(ADDRESS(1,COLUMN()-1,4),"1","")&amp;"$8")),""))</f>
        <v>32</v>
      </c>
      <c r="N8" s="34">
        <f ca="1">IF(COLUMN()&lt;DATA!$H$1+2,SUM(VSETKY!N$10:'VSETKY'!N$11),IF(COLUMN()=DATA!$H$1+2,SUM(INDIRECT("B$8:"&amp;SUBSTITUTE(ADDRESS(1,COLUMN()-1,4),"1","")&amp;"$8")),""))</f>
        <v>36</v>
      </c>
      <c r="O8" s="34">
        <f ca="1">IF(COLUMN()&lt;DATA!$H$1+2,SUM(VSETKY!O$10:'VSETKY'!O$11),IF(COLUMN()=DATA!$H$1+2,SUM(INDIRECT("B$8:"&amp;SUBSTITUTE(ADDRESS(1,COLUMN()-1,4),"1","")&amp;"$8")),""))</f>
        <v>8</v>
      </c>
      <c r="P8" s="34">
        <f ca="1">IF(COLUMN()&lt;DATA!$H$1+2,SUM(VSETKY!P$10:'VSETKY'!P$11),IF(COLUMN()=DATA!$H$1+2,SUM(INDIRECT("B$8:"&amp;SUBSTITUTE(ADDRESS(1,COLUMN()-1,4),"1","")&amp;"$8")),""))</f>
        <v>0</v>
      </c>
      <c r="Q8" s="34">
        <f ca="1">IF(COLUMN()&lt;DATA!$H$1+2,SUM(VSETKY!Q$10:'VSETKY'!Q$11),IF(COLUMN()=DATA!$H$1+2,SUM(INDIRECT("B$8:"&amp;SUBSTITUTE(ADDRESS(1,COLUMN()-1,4),"1","")&amp;"$8")),""))</f>
        <v>1</v>
      </c>
      <c r="R8" s="34">
        <f ca="1">IF(COLUMN()&lt;DATA!$H$1+2,SUM(VSETKY!R$10:'VSETKY'!R$11),IF(COLUMN()=DATA!$H$1+2,SUM(INDIRECT("B$8:"&amp;SUBSTITUTE(ADDRESS(1,COLUMN()-1,4),"1","")&amp;"$8")),""))</f>
        <v>1</v>
      </c>
      <c r="S8" s="34">
        <f ca="1">IF(COLUMN()&lt;DATA!$H$1+2,SUM(VSETKY!S$10:'VSETKY'!S$11),IF(COLUMN()=DATA!$H$1+2,SUM(INDIRECT("B$8:"&amp;SUBSTITUTE(ADDRESS(1,COLUMN()-1,4),"1","")&amp;"$8")),""))</f>
        <v>14</v>
      </c>
      <c r="T8" s="34">
        <f ca="1">IF(COLUMN()&lt;DATA!$H$1+2,SUM(VSETKY!T$10:'VSETKY'!T$11),IF(COLUMN()=DATA!$H$1+2,SUM(INDIRECT("B$8:"&amp;SUBSTITUTE(ADDRESS(1,COLUMN()-1,4),"1","")&amp;"$8")),""))</f>
        <v>4</v>
      </c>
      <c r="U8" s="34">
        <f ca="1">IF(COLUMN()&lt;DATA!$H$1+2,SUM(VSETKY!U$10:'VSETKY'!U$11),IF(COLUMN()=DATA!$H$1+2,SUM(INDIRECT("B$8:"&amp;SUBSTITUTE(ADDRESS(1,COLUMN()-1,4),"1","")&amp;"$8")),""))</f>
        <v>31</v>
      </c>
      <c r="V8" s="34">
        <f ca="1">IF(COLUMN()&lt;DATA!$H$1+2,SUM(VSETKY!V$10:'VSETKY'!V$11),IF(COLUMN()=DATA!$H$1+2,SUM(INDIRECT("B$8:"&amp;SUBSTITUTE(ADDRESS(1,COLUMN()-1,4),"1","")&amp;"$8")),""))</f>
        <v>0</v>
      </c>
      <c r="W8" s="34">
        <f ca="1">IF(COLUMN()&lt;DATA!$H$1+2,SUM(VSETKY!W$10:'VSETKY'!W$11),IF(COLUMN()=DATA!$H$1+2,SUM(INDIRECT("B$8:"&amp;SUBSTITUTE(ADDRESS(1,COLUMN()-1,4),"1","")&amp;"$8")),""))</f>
        <v>0</v>
      </c>
      <c r="X8" s="34">
        <f ca="1">IF(COLUMN()&lt;DATA!$H$1+2,SUM(VSETKY!X$10:'VSETKY'!X$11),IF(COLUMN()=DATA!$H$1+2,SUM(INDIRECT("B$8:"&amp;SUBSTITUTE(ADDRESS(1,COLUMN()-1,4),"1","")&amp;"$8")),""))</f>
        <v>1</v>
      </c>
      <c r="Y8" s="34">
        <f ca="1">IF(COLUMN()&lt;DATA!$H$1+2,SUM(VSETKY!Y$10:'VSETKY'!Y$11),IF(COLUMN()=DATA!$H$1+2,SUM(INDIRECT("B$8:"&amp;SUBSTITUTE(ADDRESS(1,COLUMN()-1,4),"1","")&amp;"$8")),""))</f>
        <v>2</v>
      </c>
      <c r="Z8" s="34">
        <f ca="1">IF(COLUMN()&lt;DATA!$H$1+2,SUM(VSETKY!Z$10:'VSETKY'!Z$11),IF(COLUMN()=DATA!$H$1+2,SUM(INDIRECT("B$8:"&amp;SUBSTITUTE(ADDRESS(1,COLUMN()-1,4),"1","")&amp;"$8")),""))</f>
        <v>5</v>
      </c>
      <c r="AA8" s="34">
        <f ca="1">IF(COLUMN()&lt;DATA!$H$1+2,SUM(VSETKY!AA$10:'VSETKY'!AA$11),IF(COLUMN()=DATA!$H$1+2,SUM(INDIRECT("B$8:"&amp;SUBSTITUTE(ADDRESS(1,COLUMN()-1,4),"1","")&amp;"$8")),""))</f>
        <v>1</v>
      </c>
      <c r="AB8" s="34">
        <f ca="1">IF(COLUMN()&lt;DATA!$H$1+2,SUM(VSETKY!AB$10:'VSETKY'!AB$11),IF(COLUMN()=DATA!$H$1+2,SUM(INDIRECT("B$8:"&amp;SUBSTITUTE(ADDRESS(1,COLUMN()-1,4),"1","")&amp;"$8")),""))</f>
        <v>2</v>
      </c>
      <c r="AC8" s="34">
        <f ca="1">IF(COLUMN()&lt;DATA!$H$1+2,SUM(VSETKY!AC$10:'VSETKY'!AC$11),IF(COLUMN()=DATA!$H$1+2,SUM(INDIRECT("B$8:"&amp;SUBSTITUTE(ADDRESS(1,COLUMN()-1,4),"1","")&amp;"$8")),""))</f>
        <v>0</v>
      </c>
      <c r="AD8" s="34">
        <f ca="1">IF(COLUMN()&lt;DATA!$H$1+2,SUM(VSETKY!AD$10:'VSETKY'!AD$11),IF(COLUMN()=DATA!$H$1+2,SUM(INDIRECT("B$8:"&amp;SUBSTITUTE(ADDRESS(1,COLUMN()-1,4),"1","")&amp;"$8")),""))</f>
        <v>1</v>
      </c>
      <c r="AE8" s="34">
        <f ca="1">IF(COLUMN()&lt;DATA!$H$1+2,SUM(VSETKY!AE$10:'VSETKY'!AE$11),IF(COLUMN()=DATA!$H$1+2,SUM(INDIRECT("B$8:"&amp;SUBSTITUTE(ADDRESS(1,COLUMN()-1,4),"1","")&amp;"$8")),""))</f>
        <v>0</v>
      </c>
      <c r="AF8" s="34">
        <f ca="1">IF(COLUMN()&lt;DATA!$H$1+2,SUM(VSETKY!AF$10:'VSETKY'!AF$11),IF(COLUMN()=DATA!$H$1+2,SUM(INDIRECT("B$8:"&amp;SUBSTITUTE(ADDRESS(1,COLUMN()-1,4),"1","")&amp;"$8")),""))</f>
        <v>5</v>
      </c>
      <c r="AG8" s="34">
        <f ca="1">IF(COLUMN()&lt;DATA!$H$1+2,SUM(VSETKY!AG$10:'VSETKY'!AG$11),IF(COLUMN()=DATA!$H$1+2,SUM(INDIRECT("B$8:"&amp;SUBSTITUTE(ADDRESS(1,COLUMN()-1,4),"1","")&amp;"$8")),""))</f>
        <v>2</v>
      </c>
      <c r="AH8" s="34">
        <f ca="1">IF(COLUMN()&lt;DATA!$H$1+2,SUM(VSETKY!AH$10:'VSETKY'!AH$11),IF(COLUMN()=DATA!$H$1+2,SUM(INDIRECT("B$8:"&amp;SUBSTITUTE(ADDRESS(1,COLUMN()-1,4),"1","")&amp;"$8")),""))</f>
        <v>3</v>
      </c>
      <c r="AI8" s="34">
        <f ca="1">IF(COLUMN()&lt;DATA!$H$1+2,SUM(VSETKY!AI$10:'VSETKY'!AI$11),IF(COLUMN()=DATA!$H$1+2,SUM(INDIRECT("B$8:"&amp;SUBSTITUTE(ADDRESS(1,COLUMN()-1,4),"1","")&amp;"$8")),""))</f>
        <v>0</v>
      </c>
      <c r="AJ8" s="34">
        <f ca="1">IF(COLUMN()&lt;DATA!$H$1+2,SUM(VSETKY!AJ$10:'VSETKY'!AJ$11),IF(COLUMN()=DATA!$H$1+2,SUM(INDIRECT("B$8:"&amp;SUBSTITUTE(ADDRESS(1,COLUMN()-1,4),"1","")&amp;"$8")),""))</f>
        <v>0</v>
      </c>
      <c r="AK8" s="34">
        <f ca="1">IF(COLUMN()&lt;DATA!$H$1+2,SUM(VSETKY!AK$10:'VSETKY'!AK$11),IF(COLUMN()=DATA!$H$1+2,SUM(INDIRECT("B$8:"&amp;SUBSTITUTE(ADDRESS(1,COLUMN()-1,4),"1","")&amp;"$8")),""))</f>
        <v>0</v>
      </c>
      <c r="AL8" s="34">
        <f ca="1">IF(COLUMN()&lt;DATA!$H$1+2,SUM(VSETKY!AL$10:'VSETKY'!AL$11),IF(COLUMN()=DATA!$H$1+2,SUM(INDIRECT("B$8:"&amp;SUBSTITUTE(ADDRESS(1,COLUMN()-1,4),"1","")&amp;"$8")),""))</f>
        <v>0</v>
      </c>
      <c r="AM8" s="34">
        <f ca="1">IF(COLUMN()&lt;DATA!$H$1+2,SUM(VSETKY!AM$10:'VSETKY'!AM$11),IF(COLUMN()=DATA!$H$1+2,SUM(INDIRECT("B$8:"&amp;SUBSTITUTE(ADDRESS(1,COLUMN()-1,4),"1","")&amp;"$8")),""))</f>
        <v>0</v>
      </c>
      <c r="AN8" s="44">
        <f ca="1">IF(COLUMN()&lt;DATA!$H$1+2,SUM(VSETKY!AN$10:'VSETKY'!AN$11),IF(COLUMN()=DATA!$H$1+2,SUM(INDIRECT("B$8:"&amp;SUBSTITUTE(ADDRESS(1,COLUMN()-1,4),"1","")&amp;"$8")),""))</f>
        <v>621</v>
      </c>
      <c r="AO8" t="str">
        <f ca="1">IF(COLUMN()&lt;DATA!$H$1+2,SUM(VSETKY!AO$10:'VSETKY'!AO$11),IF(COLUMN()=DATA!$H$1+2,SUM(INDIRECT("B$8:"&amp;SUBSTITUTE(ADDRESS(1,COLUMN()-1,4),"1","")&amp;"$8")),""))</f>
        <v/>
      </c>
      <c r="AP8" t="str">
        <f ca="1">IF(COLUMN()&lt;DATA!$H$1+2,SUM(VSETKY!AP$10:'VSETKY'!AP$11),IF(COLUMN()=DATA!$H$1+2,SUM(INDIRECT("B$8:"&amp;SUBSTITUTE(ADDRESS(1,COLUMN()-1,4),"1","")&amp;"$8")),""))</f>
        <v/>
      </c>
      <c r="AQ8" t="str">
        <f ca="1">IF(COLUMN()&lt;DATA!$H$1+2,SUM(VSETKY!AQ$10:'VSETKY'!AQ$11),IF(COLUMN()=DATA!$H$1+2,SUM(INDIRECT("B$8:"&amp;SUBSTITUTE(ADDRESS(1,COLUMN()-1,4),"1","")&amp;"$8")),""))</f>
        <v/>
      </c>
      <c r="AR8" t="str">
        <f ca="1">IF(COLUMN()&lt;DATA!$H$1+2,SUM(VSETKY!AR$10:'VSETKY'!AR$11),IF(COLUMN()=DATA!$H$1+2,SUM(INDIRECT("B$8:"&amp;SUBSTITUTE(ADDRESS(1,COLUMN()-1,4),"1","")&amp;"$8")),""))</f>
        <v/>
      </c>
      <c r="AS8" t="str">
        <f ca="1">IF(COLUMN()&lt;DATA!$H$1+2,SUM(VSETKY!AS$10:'VSETKY'!AS$11),IF(COLUMN()=DATA!$H$1+2,SUM(INDIRECT("B$8:"&amp;SUBSTITUTE(ADDRESS(1,COLUMN()-1,4),"1","")&amp;"$8")),""))</f>
        <v/>
      </c>
      <c r="AT8" t="str">
        <f ca="1">IF(COLUMN()&lt;DATA!$H$1+2,SUM(VSETKY!AT$10:'VSETKY'!AT$11),IF(COLUMN()=DATA!$H$1+2,SUM(INDIRECT("B$8:"&amp;SUBSTITUTE(ADDRESS(1,COLUMN()-1,4),"1","")&amp;"$8")),""))</f>
        <v/>
      </c>
      <c r="AU8" t="str">
        <f ca="1">IF(COLUMN()&lt;DATA!$H$1+2,SUM(VSETKY!AU$10:'VSETKY'!AU$11),IF(COLUMN()=DATA!$H$1+2,SUM(INDIRECT("B$8:"&amp;SUBSTITUTE(ADDRESS(1,COLUMN()-1,4),"1","")&amp;"$8")),""))</f>
        <v/>
      </c>
      <c r="AV8" t="str">
        <f ca="1">IF(COLUMN()&lt;DATA!$H$1+2,SUM(VSETKY!AV$10:'VSETKY'!AV$11),IF(COLUMN()=DATA!$H$1+2,SUM(INDIRECT("B$8:"&amp;SUBSTITUTE(ADDRESS(1,COLUMN()-1,4),"1","")&amp;"$8")),""))</f>
        <v/>
      </c>
      <c r="AW8" t="str">
        <f ca="1">IF(COLUMN()&lt;DATA!$H$1+2,SUM(VSETKY!AW$10:'VSETKY'!AW$11),IF(COLUMN()=DATA!$H$1+2,SUM(INDIRECT("B$8:"&amp;SUBSTITUTE(ADDRESS(1,COLUMN()-1,4),"1","")&amp;"$8")),""))</f>
        <v/>
      </c>
      <c r="AX8" t="str">
        <f ca="1">IF(COLUMN()&lt;DATA!$H$1+2,SUM(VSETKY!AX$10:'VSETKY'!AX$11),IF(COLUMN()=DATA!$H$1+2,SUM(INDIRECT("B$8:"&amp;SUBSTITUTE(ADDRESS(1,COLUMN()-1,4),"1","")&amp;"$8")),""))</f>
        <v/>
      </c>
      <c r="AY8" t="str">
        <f ca="1">IF(COLUMN()&lt;DATA!$H$1+2,SUM(VSETKY!AY$10:'VSETKY'!AY$11),IF(COLUMN()=DATA!$H$1+2,SUM(INDIRECT("B$8:"&amp;SUBSTITUTE(ADDRESS(1,COLUMN()-1,4),"1","")&amp;"$8")),""))</f>
        <v/>
      </c>
      <c r="AZ8" t="str">
        <f ca="1">IF(COLUMN()&lt;DATA!$H$1+2,SUM(VSETKY!AZ$10:'VSETKY'!AZ$11),IF(COLUMN()=DATA!$H$1+2,SUM(INDIRECT("B$8:"&amp;SUBSTITUTE(ADDRESS(1,COLUMN()-1,4),"1","")&amp;"$8")),""))</f>
        <v/>
      </c>
      <c r="BA8" t="str">
        <f ca="1">IF(COLUMN()&lt;DATA!$H$1+2,SUM(VSETKY!BA$10:'VSETKY'!BA$11),IF(COLUMN()=DATA!$H$1+2,SUM(INDIRECT("B$8:"&amp;SUBSTITUTE(ADDRESS(1,COLUMN()-1,4),"1","")&amp;"$8")),""))</f>
        <v/>
      </c>
      <c r="BB8" t="str">
        <f ca="1">IF(COLUMN()&lt;DATA!$H$1+2,SUM(VSETKY!BB$10:'VSETKY'!BB$11),IF(COLUMN()=DATA!$H$1+2,SUM(INDIRECT("B$8:"&amp;SUBSTITUTE(ADDRESS(1,COLUMN()-1,4),"1","")&amp;"$8")),""))</f>
        <v/>
      </c>
      <c r="BC8" t="str">
        <f ca="1">IF(COLUMN()&lt;DATA!$H$1+2,SUM(VSETKY!BC$10:'VSETKY'!BC$11),IF(COLUMN()=DATA!$H$1+2,SUM(INDIRECT("B$8:"&amp;SUBSTITUTE(ADDRESS(1,COLUMN()-1,4),"1","")&amp;"$8")),""))</f>
        <v/>
      </c>
      <c r="BD8" t="str">
        <f ca="1">IF(COLUMN()&lt;DATA!$H$1+2,SUM(VSETKY!BD$10:'VSETKY'!BD$11),IF(COLUMN()=DATA!$H$1+2,SUM(INDIRECT("B$8:"&amp;SUBSTITUTE(ADDRESS(1,COLUMN()-1,4),"1","")&amp;"$8")),""))</f>
        <v/>
      </c>
      <c r="BE8" t="str">
        <f ca="1">IF(COLUMN()&lt;DATA!$H$1+2,SUM(VSETKY!BE$10:'VSETKY'!BE$11),IF(COLUMN()=DATA!$H$1+2,SUM(INDIRECT("B$8:"&amp;SUBSTITUTE(ADDRESS(1,COLUMN()-1,4),"1","")&amp;"$8")),""))</f>
        <v/>
      </c>
      <c r="BF8" t="str">
        <f ca="1">IF(COLUMN()&lt;DATA!$H$1+2,SUM(VSETKY!BF$10:'VSETKY'!BF$11),IF(COLUMN()=DATA!$H$1+2,SUM(INDIRECT("B$8:"&amp;SUBSTITUTE(ADDRESS(1,COLUMN()-1,4),"1","")&amp;"$8")),""))</f>
        <v/>
      </c>
      <c r="BG8" t="str">
        <f ca="1">IF(COLUMN()&lt;DATA!$H$1+2,SUM(VSETKY!BG$10:'VSETKY'!BG$11),IF(COLUMN()=DATA!$H$1+2,SUM(INDIRECT("B$8:"&amp;SUBSTITUTE(ADDRESS(1,COLUMN()-1,4),"1","")&amp;"$8")),""))</f>
        <v/>
      </c>
      <c r="BH8" t="str">
        <f ca="1">IF(COLUMN()&lt;DATA!$H$1+2,SUM(VSETKY!BH$10:'VSETKY'!BH$11),IF(COLUMN()=DATA!$H$1+2,SUM(INDIRECT("B$8:"&amp;SUBSTITUTE(ADDRESS(1,COLUMN()-1,4),"1","")&amp;"$8")),""))</f>
        <v/>
      </c>
      <c r="BI8" t="str">
        <f ca="1">IF(COLUMN()&lt;DATA!$H$1+2,SUM(VSETKY!BI$10:'VSETKY'!BI$11),IF(COLUMN()=DATA!$H$1+2,SUM(INDIRECT("B$8:"&amp;SUBSTITUTE(ADDRESS(1,COLUMN()-1,4),"1","")&amp;"$8")),""))</f>
        <v/>
      </c>
      <c r="BJ8" t="str">
        <f ca="1">IF(COLUMN()&lt;DATA!$H$1+2,SUM(VSETKY!BJ$10:'VSETKY'!BJ$11),IF(COLUMN()=DATA!$H$1+2,SUM(INDIRECT("B$8:"&amp;SUBSTITUTE(ADDRESS(1,COLUMN()-1,4),"1","")&amp;"$8")),""))</f>
        <v/>
      </c>
      <c r="BK8" t="str">
        <f ca="1">IF(COLUMN()&lt;DATA!$H$1+2,SUM(VSETKY!BK$10:'VSETKY'!BK$11),IF(COLUMN()=DATA!$H$1+2,SUM(INDIRECT("B$8:"&amp;SUBSTITUTE(ADDRESS(1,COLUMN()-1,4),"1","")&amp;"$8")),""))</f>
        <v/>
      </c>
      <c r="BL8" t="str">
        <f ca="1">IF(COLUMN()&lt;DATA!$H$1+2,SUM(VSETKY!BL$10:'VSETKY'!BL$11),IF(COLUMN()=DATA!$H$1+2,SUM(INDIRECT("B$8:"&amp;SUBSTITUTE(ADDRESS(1,COLUMN()-1,4),"1","")&amp;"$8")),""))</f>
        <v/>
      </c>
      <c r="BM8" t="str">
        <f ca="1">IF(COLUMN()&lt;DATA!$H$1+2,SUM(VSETKY!BM$10:'VSETKY'!BM$11),IF(COLUMN()=DATA!$H$1+2,SUM(INDIRECT("B$8:"&amp;SUBSTITUTE(ADDRESS(1,COLUMN()-1,4),"1","")&amp;"$8")),""))</f>
        <v/>
      </c>
      <c r="BN8" t="str">
        <f ca="1">IF(COLUMN()&lt;DATA!$H$1+2,SUM(VSETKY!BN$10:'VSETKY'!BN$11),IF(COLUMN()=DATA!$H$1+2,SUM(INDIRECT("B$8:"&amp;SUBSTITUTE(ADDRESS(1,COLUMN()-1,4),"1","")&amp;"$8")),""))</f>
        <v/>
      </c>
      <c r="BO8" t="str">
        <f ca="1">IF(COLUMN()&lt;DATA!$H$1+2,SUM(VSETKY!BO$10:'VSETKY'!BO$11),IF(COLUMN()=DATA!$H$1+2,SUM(INDIRECT("B$8:"&amp;SUBSTITUTE(ADDRESS(1,COLUMN()-1,4),"1","")&amp;"$8")),""))</f>
        <v/>
      </c>
      <c r="BP8" t="str">
        <f ca="1">IF(COLUMN()&lt;DATA!$H$1+2,SUM(VSETKY!BP$10:'VSETKY'!BP$11),IF(COLUMN()=DATA!$H$1+2,SUM(INDIRECT("B$8:"&amp;SUBSTITUTE(ADDRESS(1,COLUMN()-1,4),"1","")&amp;"$8")),""))</f>
        <v/>
      </c>
      <c r="BQ8" t="str">
        <f ca="1">IF(COLUMN()&lt;DATA!$H$1+2,SUM(VSETKY!BQ$10:'VSETKY'!BQ$11),IF(COLUMN()=DATA!$H$1+2,SUM(INDIRECT("B$8:"&amp;SUBSTITUTE(ADDRESS(1,COLUMN()-1,4),"1","")&amp;"$8")),""))</f>
        <v/>
      </c>
      <c r="BR8" t="str">
        <f ca="1">IF(COLUMN()&lt;DATA!$H$1+2,SUM(VSETKY!BR$10:'VSETKY'!BR$11),IF(COLUMN()=DATA!$H$1+2,SUM(INDIRECT("B$8:"&amp;SUBSTITUTE(ADDRESS(1,COLUMN()-1,4),"1","")&amp;"$8")),""))</f>
        <v/>
      </c>
      <c r="BS8" t="str">
        <f ca="1">IF(COLUMN()&lt;DATA!$H$1+2,SUM(VSETKY!BS$10:'VSETKY'!BS$11),IF(COLUMN()=DATA!$H$1+2,SUM(INDIRECT("B$8:"&amp;SUBSTITUTE(ADDRESS(1,COLUMN()-1,4),"1","")&amp;"$8")),""))</f>
        <v/>
      </c>
      <c r="BT8" t="str">
        <f ca="1">IF(COLUMN()&lt;DATA!$H$1+2,SUM(VSETKY!BT$10:'VSETKY'!BT$11),IF(COLUMN()=DATA!$H$1+2,SUM(INDIRECT("B$8:"&amp;SUBSTITUTE(ADDRESS(1,COLUMN()-1,4),"1","")&amp;"$8")),""))</f>
        <v/>
      </c>
      <c r="BU8" t="str">
        <f ca="1">IF(COLUMN()&lt;DATA!$H$1+2,SUM(VSETKY!BU$10:'VSETKY'!BU$11),IF(COLUMN()=DATA!$H$1+2,SUM(INDIRECT("B$8:"&amp;SUBSTITUTE(ADDRESS(1,COLUMN()-1,4),"1","")&amp;"$8")),""))</f>
        <v/>
      </c>
      <c r="BV8" t="str">
        <f ca="1">IF(COLUMN()&lt;DATA!$H$1+2,SUM(VSETKY!BV$10:'VSETKY'!BV$11),IF(COLUMN()=DATA!$H$1+2,SUM(INDIRECT("B$8:"&amp;SUBSTITUTE(ADDRESS(1,COLUMN()-1,4),"1","")&amp;"$8")),""))</f>
        <v/>
      </c>
      <c r="BW8" t="str">
        <f ca="1">IF(COLUMN()&lt;DATA!$H$1+2,SUM(VSETKY!BW$10:'VSETKY'!BW$11),IF(COLUMN()=DATA!$H$1+2,SUM(INDIRECT("B$8:"&amp;SUBSTITUTE(ADDRESS(1,COLUMN()-1,4),"1","")&amp;"$8")),""))</f>
        <v/>
      </c>
      <c r="BX8" t="str">
        <f ca="1">IF(COLUMN()&lt;DATA!$H$1+2,SUM(VSETKY!BX$10:'VSETKY'!BX$11),IF(COLUMN()=DATA!$H$1+2,SUM(INDIRECT("B$8:"&amp;SUBSTITUTE(ADDRESS(1,COLUMN()-1,4),"1","")&amp;"$8")),""))</f>
        <v/>
      </c>
      <c r="BY8" t="str">
        <f ca="1">IF(COLUMN()&lt;DATA!$H$1+2,SUM(VSETKY!BY$10:'VSETKY'!BY$11),IF(COLUMN()=DATA!$H$1+2,SUM(INDIRECT("B$8:"&amp;SUBSTITUTE(ADDRESS(1,COLUMN()-1,4),"1","")&amp;"$8")),""))</f>
        <v/>
      </c>
      <c r="BZ8" t="str">
        <f ca="1">IF(COLUMN()&lt;DATA!$H$1+2,SUM(VSETKY!BZ$10:'VSETKY'!BZ$11),IF(COLUMN()=DATA!$H$1+2,SUM(INDIRECT("B$8:"&amp;SUBSTITUTE(ADDRESS(1,COLUMN()-1,4),"1","")&amp;"$8")),""))</f>
        <v/>
      </c>
    </row>
    <row r="9" spans="1:78" ht="15.75" x14ac:dyDescent="0.25">
      <c r="A9" s="43" t="s">
        <v>195</v>
      </c>
      <c r="B9" s="34">
        <f ca="1">IF(COLUMN()&lt;DATA!$H$1+2,SUM(VSETKY!B$35:'VSETKY'!B$36),IF(COLUMN()=DATA!$H$1+2,SUM(INDIRECT("B$9:"&amp;SUBSTITUTE(ADDRESS(1,COLUMN()-1,4),"1","")&amp;"$9")),""))</f>
        <v>33</v>
      </c>
      <c r="C9" s="34">
        <f ca="1">IF(COLUMN()&lt;DATA!$H$1+2,SUM(VSETKY!C$35:'VSETKY'!C$36),IF(COLUMN()=DATA!$H$1+2,SUM(INDIRECT("B$9:"&amp;SUBSTITUTE(ADDRESS(1,COLUMN()-1,4),"1","")&amp;"$9")),""))</f>
        <v>8</v>
      </c>
      <c r="D9" s="34">
        <f ca="1">IF(COLUMN()&lt;DATA!$H$1+2,SUM(VSETKY!D$35:'VSETKY'!D$36),IF(COLUMN()=DATA!$H$1+2,SUM(INDIRECT("B$9:"&amp;SUBSTITUTE(ADDRESS(1,COLUMN()-1,4),"1","")&amp;"$9")),""))</f>
        <v>19</v>
      </c>
      <c r="E9" s="34">
        <f ca="1">IF(COLUMN()&lt;DATA!$H$1+2,SUM(VSETKY!E$35:'VSETKY'!E$36),IF(COLUMN()=DATA!$H$1+2,SUM(INDIRECT("B$9:"&amp;SUBSTITUTE(ADDRESS(1,COLUMN()-1,4),"1","")&amp;"$9")),""))</f>
        <v>11</v>
      </c>
      <c r="F9" s="34">
        <f ca="1">IF(COLUMN()&lt;DATA!$H$1+2,SUM(VSETKY!F$35:'VSETKY'!F$36),IF(COLUMN()=DATA!$H$1+2,SUM(INDIRECT("B$9:"&amp;SUBSTITUTE(ADDRESS(1,COLUMN()-1,4),"1","")&amp;"$9")),""))</f>
        <v>3</v>
      </c>
      <c r="G9" s="34">
        <f ca="1">IF(COLUMN()&lt;DATA!$H$1+2,SUM(VSETKY!G$35:'VSETKY'!G$36),IF(COLUMN()=DATA!$H$1+2,SUM(INDIRECT("B$9:"&amp;SUBSTITUTE(ADDRESS(1,COLUMN()-1,4),"1","")&amp;"$9")),""))</f>
        <v>5</v>
      </c>
      <c r="H9" s="34">
        <f ca="1">IF(COLUMN()&lt;DATA!$H$1+2,SUM(VSETKY!H$35:'VSETKY'!H$36),IF(COLUMN()=DATA!$H$1+2,SUM(INDIRECT("B$9:"&amp;SUBSTITUTE(ADDRESS(1,COLUMN()-1,4),"1","")&amp;"$9")),""))</f>
        <v>13</v>
      </c>
      <c r="I9" s="34">
        <f ca="1">IF(COLUMN()&lt;DATA!$H$1+2,SUM(VSETKY!I$35:'VSETKY'!I$36),IF(COLUMN()=DATA!$H$1+2,SUM(INDIRECT("B$9:"&amp;SUBSTITUTE(ADDRESS(1,COLUMN()-1,4),"1","")&amp;"$9")),""))</f>
        <v>10</v>
      </c>
      <c r="J9" s="34">
        <f ca="1">IF(COLUMN()&lt;DATA!$H$1+2,SUM(VSETKY!J$35:'VSETKY'!J$36),IF(COLUMN()=DATA!$H$1+2,SUM(INDIRECT("B$9:"&amp;SUBSTITUTE(ADDRESS(1,COLUMN()-1,4),"1","")&amp;"$9")),""))</f>
        <v>7</v>
      </c>
      <c r="K9" s="34">
        <f ca="1">IF(COLUMN()&lt;DATA!$H$1+2,SUM(VSETKY!K$35:'VSETKY'!K$36),IF(COLUMN()=DATA!$H$1+2,SUM(INDIRECT("B$9:"&amp;SUBSTITUTE(ADDRESS(1,COLUMN()-1,4),"1","")&amp;"$9")),""))</f>
        <v>10</v>
      </c>
      <c r="L9" s="34">
        <f ca="1">IF(COLUMN()&lt;DATA!$H$1+2,SUM(VSETKY!L$35:'VSETKY'!L$36),IF(COLUMN()=DATA!$H$1+2,SUM(INDIRECT("B$9:"&amp;SUBSTITUTE(ADDRESS(1,COLUMN()-1,4),"1","")&amp;"$9")),""))</f>
        <v>4</v>
      </c>
      <c r="M9" s="34">
        <f ca="1">IF(COLUMN()&lt;DATA!$H$1+2,SUM(VSETKY!M$35:'VSETKY'!M$36),IF(COLUMN()=DATA!$H$1+2,SUM(INDIRECT("B$9:"&amp;SUBSTITUTE(ADDRESS(1,COLUMN()-1,4),"1","")&amp;"$9")),""))</f>
        <v>9</v>
      </c>
      <c r="N9" s="34">
        <f ca="1">IF(COLUMN()&lt;DATA!$H$1+2,SUM(VSETKY!N$35:'VSETKY'!N$36),IF(COLUMN()=DATA!$H$1+2,SUM(INDIRECT("B$9:"&amp;SUBSTITUTE(ADDRESS(1,COLUMN()-1,4),"1","")&amp;"$9")),""))</f>
        <v>23</v>
      </c>
      <c r="O9" s="34">
        <f ca="1">IF(COLUMN()&lt;DATA!$H$1+2,SUM(VSETKY!O$35:'VSETKY'!O$36),IF(COLUMN()=DATA!$H$1+2,SUM(INDIRECT("B$9:"&amp;SUBSTITUTE(ADDRESS(1,COLUMN()-1,4),"1","")&amp;"$9")),""))</f>
        <v>8</v>
      </c>
      <c r="P9" s="34">
        <f ca="1">IF(COLUMN()&lt;DATA!$H$1+2,SUM(VSETKY!P$35:'VSETKY'!P$36),IF(COLUMN()=DATA!$H$1+2,SUM(INDIRECT("B$9:"&amp;SUBSTITUTE(ADDRESS(1,COLUMN()-1,4),"1","")&amp;"$9")),""))</f>
        <v>1</v>
      </c>
      <c r="Q9" s="34">
        <f ca="1">IF(COLUMN()&lt;DATA!$H$1+2,SUM(VSETKY!Q$35:'VSETKY'!Q$36),IF(COLUMN()=DATA!$H$1+2,SUM(INDIRECT("B$9:"&amp;SUBSTITUTE(ADDRESS(1,COLUMN()-1,4),"1","")&amp;"$9")),""))</f>
        <v>7</v>
      </c>
      <c r="R9" s="34">
        <f ca="1">IF(COLUMN()&lt;DATA!$H$1+2,SUM(VSETKY!R$35:'VSETKY'!R$36),IF(COLUMN()=DATA!$H$1+2,SUM(INDIRECT("B$9:"&amp;SUBSTITUTE(ADDRESS(1,COLUMN()-1,4),"1","")&amp;"$9")),""))</f>
        <v>0</v>
      </c>
      <c r="S9" s="34">
        <f ca="1">IF(COLUMN()&lt;DATA!$H$1+2,SUM(VSETKY!S$35:'VSETKY'!S$36),IF(COLUMN()=DATA!$H$1+2,SUM(INDIRECT("B$9:"&amp;SUBSTITUTE(ADDRESS(1,COLUMN()-1,4),"1","")&amp;"$9")),""))</f>
        <v>29</v>
      </c>
      <c r="T9" s="34">
        <f ca="1">IF(COLUMN()&lt;DATA!$H$1+2,SUM(VSETKY!T$35:'VSETKY'!T$36),IF(COLUMN()=DATA!$H$1+2,SUM(INDIRECT("B$9:"&amp;SUBSTITUTE(ADDRESS(1,COLUMN()-1,4),"1","")&amp;"$9")),""))</f>
        <v>7</v>
      </c>
      <c r="U9" s="34">
        <f ca="1">IF(COLUMN()&lt;DATA!$H$1+2,SUM(VSETKY!U$35:'VSETKY'!U$36),IF(COLUMN()=DATA!$H$1+2,SUM(INDIRECT("B$9:"&amp;SUBSTITUTE(ADDRESS(1,COLUMN()-1,4),"1","")&amp;"$9")),""))</f>
        <v>21</v>
      </c>
      <c r="V9" s="34">
        <f ca="1">IF(COLUMN()&lt;DATA!$H$1+2,SUM(VSETKY!V$35:'VSETKY'!V$36),IF(COLUMN()=DATA!$H$1+2,SUM(INDIRECT("B$9:"&amp;SUBSTITUTE(ADDRESS(1,COLUMN()-1,4),"1","")&amp;"$9")),""))</f>
        <v>0</v>
      </c>
      <c r="W9" s="34">
        <f ca="1">IF(COLUMN()&lt;DATA!$H$1+2,SUM(VSETKY!W$35:'VSETKY'!W$36),IF(COLUMN()=DATA!$H$1+2,SUM(INDIRECT("B$9:"&amp;SUBSTITUTE(ADDRESS(1,COLUMN()-1,4),"1","")&amp;"$9")),""))</f>
        <v>0</v>
      </c>
      <c r="X9" s="34">
        <f ca="1">IF(COLUMN()&lt;DATA!$H$1+2,SUM(VSETKY!X$35:'VSETKY'!X$36),IF(COLUMN()=DATA!$H$1+2,SUM(INDIRECT("B$9:"&amp;SUBSTITUTE(ADDRESS(1,COLUMN()-1,4),"1","")&amp;"$9")),""))</f>
        <v>0</v>
      </c>
      <c r="Y9" s="34">
        <f ca="1">IF(COLUMN()&lt;DATA!$H$1+2,SUM(VSETKY!Y$35:'VSETKY'!Y$36),IF(COLUMN()=DATA!$H$1+2,SUM(INDIRECT("B$9:"&amp;SUBSTITUTE(ADDRESS(1,COLUMN()-1,4),"1","")&amp;"$9")),""))</f>
        <v>4</v>
      </c>
      <c r="Z9" s="34">
        <f ca="1">IF(COLUMN()&lt;DATA!$H$1+2,SUM(VSETKY!Z$35:'VSETKY'!Z$36),IF(COLUMN()=DATA!$H$1+2,SUM(INDIRECT("B$9:"&amp;SUBSTITUTE(ADDRESS(1,COLUMN()-1,4),"1","")&amp;"$9")),""))</f>
        <v>3</v>
      </c>
      <c r="AA9" s="34">
        <f ca="1">IF(COLUMN()&lt;DATA!$H$1+2,SUM(VSETKY!AA$35:'VSETKY'!AA$36),IF(COLUMN()=DATA!$H$1+2,SUM(INDIRECT("B$9:"&amp;SUBSTITUTE(ADDRESS(1,COLUMN()-1,4),"1","")&amp;"$9")),""))</f>
        <v>0</v>
      </c>
      <c r="AB9" s="34">
        <f ca="1">IF(COLUMN()&lt;DATA!$H$1+2,SUM(VSETKY!AB$35:'VSETKY'!AB$36),IF(COLUMN()=DATA!$H$1+2,SUM(INDIRECT("B$9:"&amp;SUBSTITUTE(ADDRESS(1,COLUMN()-1,4),"1","")&amp;"$9")),""))</f>
        <v>0</v>
      </c>
      <c r="AC9" s="34">
        <f ca="1">IF(COLUMN()&lt;DATA!$H$1+2,SUM(VSETKY!AC$35:'VSETKY'!AC$36),IF(COLUMN()=DATA!$H$1+2,SUM(INDIRECT("B$9:"&amp;SUBSTITUTE(ADDRESS(1,COLUMN()-1,4),"1","")&amp;"$9")),""))</f>
        <v>0</v>
      </c>
      <c r="AD9" s="34">
        <f ca="1">IF(COLUMN()&lt;DATA!$H$1+2,SUM(VSETKY!AD$35:'VSETKY'!AD$36),IF(COLUMN()=DATA!$H$1+2,SUM(INDIRECT("B$9:"&amp;SUBSTITUTE(ADDRESS(1,COLUMN()-1,4),"1","")&amp;"$9")),""))</f>
        <v>0</v>
      </c>
      <c r="AE9" s="34">
        <f ca="1">IF(COLUMN()&lt;DATA!$H$1+2,SUM(VSETKY!AE$35:'VSETKY'!AE$36),IF(COLUMN()=DATA!$H$1+2,SUM(INDIRECT("B$9:"&amp;SUBSTITUTE(ADDRESS(1,COLUMN()-1,4),"1","")&amp;"$9")),""))</f>
        <v>0</v>
      </c>
      <c r="AF9" s="34">
        <f ca="1">IF(COLUMN()&lt;DATA!$H$1+2,SUM(VSETKY!AF$35:'VSETKY'!AF$36),IF(COLUMN()=DATA!$H$1+2,SUM(INDIRECT("B$9:"&amp;SUBSTITUTE(ADDRESS(1,COLUMN()-1,4),"1","")&amp;"$9")),""))</f>
        <v>0</v>
      </c>
      <c r="AG9" s="34">
        <f ca="1">IF(COLUMN()&lt;DATA!$H$1+2,SUM(VSETKY!AG$35:'VSETKY'!AG$36),IF(COLUMN()=DATA!$H$1+2,SUM(INDIRECT("B$9:"&amp;SUBSTITUTE(ADDRESS(1,COLUMN()-1,4),"1","")&amp;"$9")),""))</f>
        <v>1</v>
      </c>
      <c r="AH9" s="34">
        <f ca="1">IF(COLUMN()&lt;DATA!$H$1+2,SUM(VSETKY!AH$35:'VSETKY'!AH$36),IF(COLUMN()=DATA!$H$1+2,SUM(INDIRECT("B$9:"&amp;SUBSTITUTE(ADDRESS(1,COLUMN()-1,4),"1","")&amp;"$9")),""))</f>
        <v>0</v>
      </c>
      <c r="AI9" s="34">
        <f ca="1">IF(COLUMN()&lt;DATA!$H$1+2,SUM(VSETKY!AI$35:'VSETKY'!AI$36),IF(COLUMN()=DATA!$H$1+2,SUM(INDIRECT("B$9:"&amp;SUBSTITUTE(ADDRESS(1,COLUMN()-1,4),"1","")&amp;"$9")),""))</f>
        <v>0</v>
      </c>
      <c r="AJ9" s="34">
        <f ca="1">IF(COLUMN()&lt;DATA!$H$1+2,SUM(VSETKY!AJ$35:'VSETKY'!AJ$36),IF(COLUMN()=DATA!$H$1+2,SUM(INDIRECT("B$9:"&amp;SUBSTITUTE(ADDRESS(1,COLUMN()-1,4),"1","")&amp;"$9")),""))</f>
        <v>0</v>
      </c>
      <c r="AK9" s="34">
        <f ca="1">IF(COLUMN()&lt;DATA!$H$1+2,SUM(VSETKY!AK$35:'VSETKY'!AK$36),IF(COLUMN()=DATA!$H$1+2,SUM(INDIRECT("B$9:"&amp;SUBSTITUTE(ADDRESS(1,COLUMN()-1,4),"1","")&amp;"$9")),""))</f>
        <v>0</v>
      </c>
      <c r="AL9" s="34">
        <f ca="1">IF(COLUMN()&lt;DATA!$H$1+2,SUM(VSETKY!AL$35:'VSETKY'!AL$36),IF(COLUMN()=DATA!$H$1+2,SUM(INDIRECT("B$9:"&amp;SUBSTITUTE(ADDRESS(1,COLUMN()-1,4),"1","")&amp;"$9")),""))</f>
        <v>0</v>
      </c>
      <c r="AM9" s="34">
        <f ca="1">IF(COLUMN()&lt;DATA!$H$1+2,SUM(VSETKY!AM$35:'VSETKY'!AM$36),IF(COLUMN()=DATA!$H$1+2,SUM(INDIRECT("B$9:"&amp;SUBSTITUTE(ADDRESS(1,COLUMN()-1,4),"1","")&amp;"$9")),""))</f>
        <v>0</v>
      </c>
      <c r="AN9" s="44">
        <f ca="1">IF(COLUMN()&lt;DATA!$H$1+2,SUM(VSETKY!AN$35:'VSETKY'!AN$36),IF(COLUMN()=DATA!$H$1+2,SUM(INDIRECT("B$9:"&amp;SUBSTITUTE(ADDRESS(1,COLUMN()-1,4),"1","")&amp;"$9")),""))</f>
        <v>236</v>
      </c>
      <c r="AO9" t="str">
        <f ca="1">IF(COLUMN()&lt;DATA!$H$1+2,SUM(VSETKY!AO$35:'VSETKY'!AO$36),IF(COLUMN()=DATA!$H$1+2,SUM(INDIRECT("B$9:"&amp;SUBSTITUTE(ADDRESS(1,COLUMN()-1,4),"1","")&amp;"$9")),""))</f>
        <v/>
      </c>
      <c r="AP9" t="str">
        <f ca="1">IF(COLUMN()&lt;DATA!$H$1+2,SUM(VSETKY!AP$35:'VSETKY'!AP$36),IF(COLUMN()=DATA!$H$1+2,SUM(INDIRECT("B$9:"&amp;SUBSTITUTE(ADDRESS(1,COLUMN()-1,4),"1","")&amp;"$9")),""))</f>
        <v/>
      </c>
      <c r="AQ9" t="str">
        <f ca="1">IF(COLUMN()&lt;DATA!$H$1+2,SUM(VSETKY!AQ$35:'VSETKY'!AQ$36),IF(COLUMN()=DATA!$H$1+2,SUM(INDIRECT("B$9:"&amp;SUBSTITUTE(ADDRESS(1,COLUMN()-1,4),"1","")&amp;"$9")),""))</f>
        <v/>
      </c>
      <c r="AR9" t="str">
        <f ca="1">IF(COLUMN()&lt;DATA!$H$1+2,SUM(VSETKY!AR$35:'VSETKY'!AR$36),IF(COLUMN()=DATA!$H$1+2,SUM(INDIRECT("B$9:"&amp;SUBSTITUTE(ADDRESS(1,COLUMN()-1,4),"1","")&amp;"$9")),""))</f>
        <v/>
      </c>
      <c r="AS9" t="str">
        <f ca="1">IF(COLUMN()&lt;DATA!$H$1+2,SUM(VSETKY!AS$35:'VSETKY'!AS$36),IF(COLUMN()=DATA!$H$1+2,SUM(INDIRECT("B$9:"&amp;SUBSTITUTE(ADDRESS(1,COLUMN()-1,4),"1","")&amp;"$9")),""))</f>
        <v/>
      </c>
      <c r="AT9" t="str">
        <f ca="1">IF(COLUMN()&lt;DATA!$H$1+2,SUM(VSETKY!AT$35:'VSETKY'!AT$36),IF(COLUMN()=DATA!$H$1+2,SUM(INDIRECT("B$9:"&amp;SUBSTITUTE(ADDRESS(1,COLUMN()-1,4),"1","")&amp;"$9")),""))</f>
        <v/>
      </c>
      <c r="AU9" t="str">
        <f ca="1">IF(COLUMN()&lt;DATA!$H$1+2,SUM(VSETKY!AU$35:'VSETKY'!AU$36),IF(COLUMN()=DATA!$H$1+2,SUM(INDIRECT("B$9:"&amp;SUBSTITUTE(ADDRESS(1,COLUMN()-1,4),"1","")&amp;"$9")),""))</f>
        <v/>
      </c>
      <c r="AV9" t="str">
        <f ca="1">IF(COLUMN()&lt;DATA!$H$1+2,SUM(VSETKY!AV$35:'VSETKY'!AV$36),IF(COLUMN()=DATA!$H$1+2,SUM(INDIRECT("B$9:"&amp;SUBSTITUTE(ADDRESS(1,COLUMN()-1,4),"1","")&amp;"$9")),""))</f>
        <v/>
      </c>
      <c r="AW9" t="str">
        <f ca="1">IF(COLUMN()&lt;DATA!$H$1+2,SUM(VSETKY!AW$35:'VSETKY'!AW$36),IF(COLUMN()=DATA!$H$1+2,SUM(INDIRECT("B$9:"&amp;SUBSTITUTE(ADDRESS(1,COLUMN()-1,4),"1","")&amp;"$9")),""))</f>
        <v/>
      </c>
      <c r="AX9" t="str">
        <f ca="1">IF(COLUMN()&lt;DATA!$H$1+2,SUM(VSETKY!AX$35:'VSETKY'!AX$36),IF(COLUMN()=DATA!$H$1+2,SUM(INDIRECT("B$9:"&amp;SUBSTITUTE(ADDRESS(1,COLUMN()-1,4),"1","")&amp;"$9")),""))</f>
        <v/>
      </c>
      <c r="AY9" t="str">
        <f ca="1">IF(COLUMN()&lt;DATA!$H$1+2,SUM(VSETKY!AY$35:'VSETKY'!AY$36),IF(COLUMN()=DATA!$H$1+2,SUM(INDIRECT("B$9:"&amp;SUBSTITUTE(ADDRESS(1,COLUMN()-1,4),"1","")&amp;"$9")),""))</f>
        <v/>
      </c>
      <c r="AZ9" t="str">
        <f ca="1">IF(COLUMN()&lt;DATA!$H$1+2,SUM(VSETKY!AZ$35:'VSETKY'!AZ$36),IF(COLUMN()=DATA!$H$1+2,SUM(INDIRECT("B$9:"&amp;SUBSTITUTE(ADDRESS(1,COLUMN()-1,4),"1","")&amp;"$9")),""))</f>
        <v/>
      </c>
      <c r="BA9" t="str">
        <f ca="1">IF(COLUMN()&lt;DATA!$H$1+2,SUM(VSETKY!BA$35:'VSETKY'!BA$36),IF(COLUMN()=DATA!$H$1+2,SUM(INDIRECT("B$9:"&amp;SUBSTITUTE(ADDRESS(1,COLUMN()-1,4),"1","")&amp;"$9")),""))</f>
        <v/>
      </c>
      <c r="BB9" t="str">
        <f ca="1">IF(COLUMN()&lt;DATA!$H$1+2,SUM(VSETKY!BB$35:'VSETKY'!BB$36),IF(COLUMN()=DATA!$H$1+2,SUM(INDIRECT("B$9:"&amp;SUBSTITUTE(ADDRESS(1,COLUMN()-1,4),"1","")&amp;"$9")),""))</f>
        <v/>
      </c>
      <c r="BC9" t="str">
        <f ca="1">IF(COLUMN()&lt;DATA!$H$1+2,SUM(VSETKY!BC$35:'VSETKY'!BC$36),IF(COLUMN()=DATA!$H$1+2,SUM(INDIRECT("B$9:"&amp;SUBSTITUTE(ADDRESS(1,COLUMN()-1,4),"1","")&amp;"$9")),""))</f>
        <v/>
      </c>
      <c r="BD9" t="str">
        <f ca="1">IF(COLUMN()&lt;DATA!$H$1+2,SUM(VSETKY!BD$35:'VSETKY'!BD$36),IF(COLUMN()=DATA!$H$1+2,SUM(INDIRECT("B$9:"&amp;SUBSTITUTE(ADDRESS(1,COLUMN()-1,4),"1","")&amp;"$9")),""))</f>
        <v/>
      </c>
      <c r="BE9" t="str">
        <f ca="1">IF(COLUMN()&lt;DATA!$H$1+2,SUM(VSETKY!BE$35:'VSETKY'!BE$36),IF(COLUMN()=DATA!$H$1+2,SUM(INDIRECT("B$9:"&amp;SUBSTITUTE(ADDRESS(1,COLUMN()-1,4),"1","")&amp;"$9")),""))</f>
        <v/>
      </c>
      <c r="BF9" t="str">
        <f ca="1">IF(COLUMN()&lt;DATA!$H$1+2,SUM(VSETKY!BF$35:'VSETKY'!BF$36),IF(COLUMN()=DATA!$H$1+2,SUM(INDIRECT("B$9:"&amp;SUBSTITUTE(ADDRESS(1,COLUMN()-1,4),"1","")&amp;"$9")),""))</f>
        <v/>
      </c>
      <c r="BG9" t="str">
        <f ca="1">IF(COLUMN()&lt;DATA!$H$1+2,SUM(VSETKY!BG$35:'VSETKY'!BG$36),IF(COLUMN()=DATA!$H$1+2,SUM(INDIRECT("B$9:"&amp;SUBSTITUTE(ADDRESS(1,COLUMN()-1,4),"1","")&amp;"$9")),""))</f>
        <v/>
      </c>
      <c r="BH9" t="str">
        <f ca="1">IF(COLUMN()&lt;DATA!$H$1+2,SUM(VSETKY!BH$35:'VSETKY'!BH$36),IF(COLUMN()=DATA!$H$1+2,SUM(INDIRECT("B$9:"&amp;SUBSTITUTE(ADDRESS(1,COLUMN()-1,4),"1","")&amp;"$9")),""))</f>
        <v/>
      </c>
      <c r="BI9" t="str">
        <f ca="1">IF(COLUMN()&lt;DATA!$H$1+2,SUM(VSETKY!BI$35:'VSETKY'!BI$36),IF(COLUMN()=DATA!$H$1+2,SUM(INDIRECT("B$9:"&amp;SUBSTITUTE(ADDRESS(1,COLUMN()-1,4),"1","")&amp;"$9")),""))</f>
        <v/>
      </c>
      <c r="BJ9" t="str">
        <f ca="1">IF(COLUMN()&lt;DATA!$H$1+2,SUM(VSETKY!BJ$35:'VSETKY'!BJ$36),IF(COLUMN()=DATA!$H$1+2,SUM(INDIRECT("B$9:"&amp;SUBSTITUTE(ADDRESS(1,COLUMN()-1,4),"1","")&amp;"$9")),""))</f>
        <v/>
      </c>
      <c r="BK9" t="str">
        <f ca="1">IF(COLUMN()&lt;DATA!$H$1+2,SUM(VSETKY!BK$35:'VSETKY'!BK$36),IF(COLUMN()=DATA!$H$1+2,SUM(INDIRECT("B$9:"&amp;SUBSTITUTE(ADDRESS(1,COLUMN()-1,4),"1","")&amp;"$9")),""))</f>
        <v/>
      </c>
      <c r="BL9" t="str">
        <f ca="1">IF(COLUMN()&lt;DATA!$H$1+2,SUM(VSETKY!BL$35:'VSETKY'!BL$36),IF(COLUMN()=DATA!$H$1+2,SUM(INDIRECT("B$9:"&amp;SUBSTITUTE(ADDRESS(1,COLUMN()-1,4),"1","")&amp;"$9")),""))</f>
        <v/>
      </c>
      <c r="BM9" t="str">
        <f ca="1">IF(COLUMN()&lt;DATA!$H$1+2,SUM(VSETKY!BM$35:'VSETKY'!BM$36),IF(COLUMN()=DATA!$H$1+2,SUM(INDIRECT("B$9:"&amp;SUBSTITUTE(ADDRESS(1,COLUMN()-1,4),"1","")&amp;"$9")),""))</f>
        <v/>
      </c>
      <c r="BN9" t="str">
        <f ca="1">IF(COLUMN()&lt;DATA!$H$1+2,SUM(VSETKY!BN$35:'VSETKY'!BN$36),IF(COLUMN()=DATA!$H$1+2,SUM(INDIRECT("B$9:"&amp;SUBSTITUTE(ADDRESS(1,COLUMN()-1,4),"1","")&amp;"$9")),""))</f>
        <v/>
      </c>
      <c r="BO9" t="str">
        <f ca="1">IF(COLUMN()&lt;DATA!$H$1+2,SUM(VSETKY!BO$35:'VSETKY'!BO$36),IF(COLUMN()=DATA!$H$1+2,SUM(INDIRECT("B$9:"&amp;SUBSTITUTE(ADDRESS(1,COLUMN()-1,4),"1","")&amp;"$9")),""))</f>
        <v/>
      </c>
      <c r="BP9" t="str">
        <f ca="1">IF(COLUMN()&lt;DATA!$H$1+2,SUM(VSETKY!BP$35:'VSETKY'!BP$36),IF(COLUMN()=DATA!$H$1+2,SUM(INDIRECT("B$9:"&amp;SUBSTITUTE(ADDRESS(1,COLUMN()-1,4),"1","")&amp;"$9")),""))</f>
        <v/>
      </c>
      <c r="BQ9" t="str">
        <f ca="1">IF(COLUMN()&lt;DATA!$H$1+2,SUM(VSETKY!BQ$35:'VSETKY'!BQ$36),IF(COLUMN()=DATA!$H$1+2,SUM(INDIRECT("B$9:"&amp;SUBSTITUTE(ADDRESS(1,COLUMN()-1,4),"1","")&amp;"$9")),""))</f>
        <v/>
      </c>
      <c r="BR9" t="str">
        <f ca="1">IF(COLUMN()&lt;DATA!$H$1+2,SUM(VSETKY!BR$35:'VSETKY'!BR$36),IF(COLUMN()=DATA!$H$1+2,SUM(INDIRECT("B$9:"&amp;SUBSTITUTE(ADDRESS(1,COLUMN()-1,4),"1","")&amp;"$9")),""))</f>
        <v/>
      </c>
      <c r="BS9" t="str">
        <f ca="1">IF(COLUMN()&lt;DATA!$H$1+2,SUM(VSETKY!BS$35:'VSETKY'!BS$36),IF(COLUMN()=DATA!$H$1+2,SUM(INDIRECT("B$9:"&amp;SUBSTITUTE(ADDRESS(1,COLUMN()-1,4),"1","")&amp;"$9")),""))</f>
        <v/>
      </c>
      <c r="BT9" t="str">
        <f ca="1">IF(COLUMN()&lt;DATA!$H$1+2,SUM(VSETKY!BT$35:'VSETKY'!BT$36),IF(COLUMN()=DATA!$H$1+2,SUM(INDIRECT("B$9:"&amp;SUBSTITUTE(ADDRESS(1,COLUMN()-1,4),"1","")&amp;"$9")),""))</f>
        <v/>
      </c>
      <c r="BU9" t="str">
        <f ca="1">IF(COLUMN()&lt;DATA!$H$1+2,SUM(VSETKY!BU$35:'VSETKY'!BU$36),IF(COLUMN()=DATA!$H$1+2,SUM(INDIRECT("B$9:"&amp;SUBSTITUTE(ADDRESS(1,COLUMN()-1,4),"1","")&amp;"$9")),""))</f>
        <v/>
      </c>
      <c r="BV9" t="str">
        <f ca="1">IF(COLUMN()&lt;DATA!$H$1+2,SUM(VSETKY!BV$35:'VSETKY'!BV$36),IF(COLUMN()=DATA!$H$1+2,SUM(INDIRECT("B$9:"&amp;SUBSTITUTE(ADDRESS(1,COLUMN()-1,4),"1","")&amp;"$9")),""))</f>
        <v/>
      </c>
      <c r="BW9" t="str">
        <f ca="1">IF(COLUMN()&lt;DATA!$H$1+2,SUM(VSETKY!BW$35:'VSETKY'!BW$36),IF(COLUMN()=DATA!$H$1+2,SUM(INDIRECT("B$9:"&amp;SUBSTITUTE(ADDRESS(1,COLUMN()-1,4),"1","")&amp;"$9")),""))</f>
        <v/>
      </c>
      <c r="BX9" t="str">
        <f ca="1">IF(COLUMN()&lt;DATA!$H$1+2,SUM(VSETKY!BX$35:'VSETKY'!BX$36),IF(COLUMN()=DATA!$H$1+2,SUM(INDIRECT("B$9:"&amp;SUBSTITUTE(ADDRESS(1,COLUMN()-1,4),"1","")&amp;"$9")),""))</f>
        <v/>
      </c>
      <c r="BY9" t="str">
        <f ca="1">IF(COLUMN()&lt;DATA!$H$1+2,SUM(VSETKY!BY$35:'VSETKY'!BY$36),IF(COLUMN()=DATA!$H$1+2,SUM(INDIRECT("B$9:"&amp;SUBSTITUTE(ADDRESS(1,COLUMN()-1,4),"1","")&amp;"$9")),""))</f>
        <v/>
      </c>
      <c r="BZ9" t="str">
        <f ca="1">IF(COLUMN()&lt;DATA!$H$1+2,SUM(VSETKY!BZ$35:'VSETKY'!BZ$36),IF(COLUMN()=DATA!$H$1+2,SUM(INDIRECT("B$9:"&amp;SUBSTITUTE(ADDRESS(1,COLUMN()-1,4),"1","")&amp;"$9")),""))</f>
        <v/>
      </c>
    </row>
    <row r="10" spans="1:78" ht="15.75" x14ac:dyDescent="0.25">
      <c r="A10" s="43" t="s">
        <v>206</v>
      </c>
      <c r="B10" s="34">
        <f ca="1">IF(COLUMN()&lt;DATA!$H$1+2,VSETKY!B$39,IF(COLUMN()=DATA!$H$1+2,SUM(INDIRECT("B$10:"&amp;SUBSTITUTE(ADDRESS(1,COLUMN()-1,4),"1","")&amp;"$10")),""))</f>
        <v>9</v>
      </c>
      <c r="C10" s="34">
        <f ca="1">IF(COLUMN()&lt;DATA!$H$1+2,VSETKY!C$39,IF(COLUMN()=DATA!$H$1+2,SUM(INDIRECT("B$10:"&amp;SUBSTITUTE(ADDRESS(1,COLUMN()-1,4),"1","")&amp;"$10")),""))</f>
        <v>0</v>
      </c>
      <c r="D10" s="34">
        <f ca="1">IF(COLUMN()&lt;DATA!$H$1+2,VSETKY!D$39,IF(COLUMN()=DATA!$H$1+2,SUM(INDIRECT("B$10:"&amp;SUBSTITUTE(ADDRESS(1,COLUMN()-1,4),"1","")&amp;"$10")),""))</f>
        <v>0</v>
      </c>
      <c r="E10" s="34">
        <f ca="1">IF(COLUMN()&lt;DATA!$H$1+2,VSETKY!E$39,IF(COLUMN()=DATA!$H$1+2,SUM(INDIRECT("B$10:"&amp;SUBSTITUTE(ADDRESS(1,COLUMN()-1,4),"1","")&amp;"$10")),""))</f>
        <v>0</v>
      </c>
      <c r="F10" s="34">
        <f ca="1">IF(COLUMN()&lt;DATA!$H$1+2,VSETKY!F$39,IF(COLUMN()=DATA!$H$1+2,SUM(INDIRECT("B$10:"&amp;SUBSTITUTE(ADDRESS(1,COLUMN()-1,4),"1","")&amp;"$10")),""))</f>
        <v>0</v>
      </c>
      <c r="G10" s="34">
        <f ca="1">IF(COLUMN()&lt;DATA!$H$1+2,VSETKY!G$39,IF(COLUMN()=DATA!$H$1+2,SUM(INDIRECT("B$10:"&amp;SUBSTITUTE(ADDRESS(1,COLUMN()-1,4),"1","")&amp;"$10")),""))</f>
        <v>4</v>
      </c>
      <c r="H10" s="34">
        <f ca="1">IF(COLUMN()&lt;DATA!$H$1+2,VSETKY!H$39,IF(COLUMN()=DATA!$H$1+2,SUM(INDIRECT("B$10:"&amp;SUBSTITUTE(ADDRESS(1,COLUMN()-1,4),"1","")&amp;"$10")),""))</f>
        <v>18</v>
      </c>
      <c r="I10" s="34">
        <f ca="1">IF(COLUMN()&lt;DATA!$H$1+2,VSETKY!I$39,IF(COLUMN()=DATA!$H$1+2,SUM(INDIRECT("B$10:"&amp;SUBSTITUTE(ADDRESS(1,COLUMN()-1,4),"1","")&amp;"$10")),""))</f>
        <v>1</v>
      </c>
      <c r="J10" s="34">
        <f ca="1">IF(COLUMN()&lt;DATA!$H$1+2,VSETKY!J$39,IF(COLUMN()=DATA!$H$1+2,SUM(INDIRECT("B$10:"&amp;SUBSTITUTE(ADDRESS(1,COLUMN()-1,4),"1","")&amp;"$10")),""))</f>
        <v>0</v>
      </c>
      <c r="K10" s="34">
        <f ca="1">IF(COLUMN()&lt;DATA!$H$1+2,VSETKY!K$39,IF(COLUMN()=DATA!$H$1+2,SUM(INDIRECT("B$10:"&amp;SUBSTITUTE(ADDRESS(1,COLUMN()-1,4),"1","")&amp;"$10")),""))</f>
        <v>0</v>
      </c>
      <c r="L10" s="34">
        <f ca="1">IF(COLUMN()&lt;DATA!$H$1+2,VSETKY!L$39,IF(COLUMN()=DATA!$H$1+2,SUM(INDIRECT("B$10:"&amp;SUBSTITUTE(ADDRESS(1,COLUMN()-1,4),"1","")&amp;"$10")),""))</f>
        <v>0</v>
      </c>
      <c r="M10" s="34">
        <f ca="1">IF(COLUMN()&lt;DATA!$H$1+2,VSETKY!M$39,IF(COLUMN()=DATA!$H$1+2,SUM(INDIRECT("B$10:"&amp;SUBSTITUTE(ADDRESS(1,COLUMN()-1,4),"1","")&amp;"$10")),""))</f>
        <v>0</v>
      </c>
      <c r="N10" s="34">
        <f ca="1">IF(COLUMN()&lt;DATA!$H$1+2,VSETKY!N$39,IF(COLUMN()=DATA!$H$1+2,SUM(INDIRECT("B$10:"&amp;SUBSTITUTE(ADDRESS(1,COLUMN()-1,4),"1","")&amp;"$10")),""))</f>
        <v>0</v>
      </c>
      <c r="O10" s="34">
        <f ca="1">IF(COLUMN()&lt;DATA!$H$1+2,VSETKY!O$39,IF(COLUMN()=DATA!$H$1+2,SUM(INDIRECT("B$10:"&amp;SUBSTITUTE(ADDRESS(1,COLUMN()-1,4),"1","")&amp;"$10")),""))</f>
        <v>0</v>
      </c>
      <c r="P10" s="34">
        <f ca="1">IF(COLUMN()&lt;DATA!$H$1+2,VSETKY!P$39,IF(COLUMN()=DATA!$H$1+2,SUM(INDIRECT("B$10:"&amp;SUBSTITUTE(ADDRESS(1,COLUMN()-1,4),"1","")&amp;"$10")),""))</f>
        <v>0</v>
      </c>
      <c r="Q10" s="34">
        <f ca="1">IF(COLUMN()&lt;DATA!$H$1+2,VSETKY!Q$39,IF(COLUMN()=DATA!$H$1+2,SUM(INDIRECT("B$10:"&amp;SUBSTITUTE(ADDRESS(1,COLUMN()-1,4),"1","")&amp;"$10")),""))</f>
        <v>0</v>
      </c>
      <c r="R10" s="34">
        <f ca="1">IF(COLUMN()&lt;DATA!$H$1+2,VSETKY!R$39,IF(COLUMN()=DATA!$H$1+2,SUM(INDIRECT("B$10:"&amp;SUBSTITUTE(ADDRESS(1,COLUMN()-1,4),"1","")&amp;"$10")),""))</f>
        <v>0</v>
      </c>
      <c r="S10" s="34">
        <f ca="1">IF(COLUMN()&lt;DATA!$H$1+2,VSETKY!S$39,IF(COLUMN()=DATA!$H$1+2,SUM(INDIRECT("B$10:"&amp;SUBSTITUTE(ADDRESS(1,COLUMN()-1,4),"1","")&amp;"$10")),""))</f>
        <v>1</v>
      </c>
      <c r="T10" s="34">
        <f ca="1">IF(COLUMN()&lt;DATA!$H$1+2,VSETKY!T$39,IF(COLUMN()=DATA!$H$1+2,SUM(INDIRECT("B$10:"&amp;SUBSTITUTE(ADDRESS(1,COLUMN()-1,4),"1","")&amp;"$10")),""))</f>
        <v>1</v>
      </c>
      <c r="U10" s="34">
        <f ca="1">IF(COLUMN()&lt;DATA!$H$1+2,VSETKY!U$39,IF(COLUMN()=DATA!$H$1+2,SUM(INDIRECT("B$10:"&amp;SUBSTITUTE(ADDRESS(1,COLUMN()-1,4),"1","")&amp;"$10")),""))</f>
        <v>0</v>
      </c>
      <c r="V10" s="34">
        <f ca="1">IF(COLUMN()&lt;DATA!$H$1+2,VSETKY!V$39,IF(COLUMN()=DATA!$H$1+2,SUM(INDIRECT("B$10:"&amp;SUBSTITUTE(ADDRESS(1,COLUMN()-1,4),"1","")&amp;"$10")),""))</f>
        <v>0</v>
      </c>
      <c r="W10" s="34">
        <f ca="1">IF(COLUMN()&lt;DATA!$H$1+2,VSETKY!W$39,IF(COLUMN()=DATA!$H$1+2,SUM(INDIRECT("B$10:"&amp;SUBSTITUTE(ADDRESS(1,COLUMN()-1,4),"1","")&amp;"$10")),""))</f>
        <v>0</v>
      </c>
      <c r="X10" s="34">
        <f ca="1">IF(COLUMN()&lt;DATA!$H$1+2,VSETKY!X$39,IF(COLUMN()=DATA!$H$1+2,SUM(INDIRECT("B$10:"&amp;SUBSTITUTE(ADDRESS(1,COLUMN()-1,4),"1","")&amp;"$10")),""))</f>
        <v>0</v>
      </c>
      <c r="Y10" s="34">
        <f ca="1">IF(COLUMN()&lt;DATA!$H$1+2,VSETKY!Y$39,IF(COLUMN()=DATA!$H$1+2,SUM(INDIRECT("B$10:"&amp;SUBSTITUTE(ADDRESS(1,COLUMN()-1,4),"1","")&amp;"$10")),""))</f>
        <v>0</v>
      </c>
      <c r="Z10" s="34">
        <f ca="1">IF(COLUMN()&lt;DATA!$H$1+2,VSETKY!Z$39,IF(COLUMN()=DATA!$H$1+2,SUM(INDIRECT("B$10:"&amp;SUBSTITUTE(ADDRESS(1,COLUMN()-1,4),"1","")&amp;"$10")),""))</f>
        <v>0</v>
      </c>
      <c r="AA10" s="34">
        <f ca="1">IF(COLUMN()&lt;DATA!$H$1+2,VSETKY!AA$39,IF(COLUMN()=DATA!$H$1+2,SUM(INDIRECT("B$10:"&amp;SUBSTITUTE(ADDRESS(1,COLUMN()-1,4),"1","")&amp;"$10")),""))</f>
        <v>0</v>
      </c>
      <c r="AB10" s="34">
        <f ca="1">IF(COLUMN()&lt;DATA!$H$1+2,VSETKY!AB$39,IF(COLUMN()=DATA!$H$1+2,SUM(INDIRECT("B$10:"&amp;SUBSTITUTE(ADDRESS(1,COLUMN()-1,4),"1","")&amp;"$10")),""))</f>
        <v>0</v>
      </c>
      <c r="AC10" s="34">
        <f ca="1">IF(COLUMN()&lt;DATA!$H$1+2,VSETKY!AC$39,IF(COLUMN()=DATA!$H$1+2,SUM(INDIRECT("B$10:"&amp;SUBSTITUTE(ADDRESS(1,COLUMN()-1,4),"1","")&amp;"$10")),""))</f>
        <v>0</v>
      </c>
      <c r="AD10" s="34">
        <f ca="1">IF(COLUMN()&lt;DATA!$H$1+2,VSETKY!AD$39,IF(COLUMN()=DATA!$H$1+2,SUM(INDIRECT("B$10:"&amp;SUBSTITUTE(ADDRESS(1,COLUMN()-1,4),"1","")&amp;"$10")),""))</f>
        <v>0</v>
      </c>
      <c r="AE10" s="34">
        <f ca="1">IF(COLUMN()&lt;DATA!$H$1+2,VSETKY!AE$39,IF(COLUMN()=DATA!$H$1+2,SUM(INDIRECT("B$10:"&amp;SUBSTITUTE(ADDRESS(1,COLUMN()-1,4),"1","")&amp;"$10")),""))</f>
        <v>0</v>
      </c>
      <c r="AF10" s="34">
        <f ca="1">IF(COLUMN()&lt;DATA!$H$1+2,VSETKY!AF$39,IF(COLUMN()=DATA!$H$1+2,SUM(INDIRECT("B$10:"&amp;SUBSTITUTE(ADDRESS(1,COLUMN()-1,4),"1","")&amp;"$10")),""))</f>
        <v>0</v>
      </c>
      <c r="AG10" s="34">
        <f ca="1">IF(COLUMN()&lt;DATA!$H$1+2,VSETKY!AG$39,IF(COLUMN()=DATA!$H$1+2,SUM(INDIRECT("B$10:"&amp;SUBSTITUTE(ADDRESS(1,COLUMN()-1,4),"1","")&amp;"$10")),""))</f>
        <v>0</v>
      </c>
      <c r="AH10" s="34">
        <f ca="1">IF(COLUMN()&lt;DATA!$H$1+2,VSETKY!AH$39,IF(COLUMN()=DATA!$H$1+2,SUM(INDIRECT("B$10:"&amp;SUBSTITUTE(ADDRESS(1,COLUMN()-1,4),"1","")&amp;"$10")),""))</f>
        <v>0</v>
      </c>
      <c r="AI10" s="34">
        <f ca="1">IF(COLUMN()&lt;DATA!$H$1+2,VSETKY!AI$39,IF(COLUMN()=DATA!$H$1+2,SUM(INDIRECT("B$10:"&amp;SUBSTITUTE(ADDRESS(1,COLUMN()-1,4),"1","")&amp;"$10")),""))</f>
        <v>0</v>
      </c>
      <c r="AJ10" s="34">
        <f ca="1">IF(COLUMN()&lt;DATA!$H$1+2,VSETKY!AJ$39,IF(COLUMN()=DATA!$H$1+2,SUM(INDIRECT("B$10:"&amp;SUBSTITUTE(ADDRESS(1,COLUMN()-1,4),"1","")&amp;"$10")),""))</f>
        <v>0</v>
      </c>
      <c r="AK10" s="34">
        <f ca="1">IF(COLUMN()&lt;DATA!$H$1+2,VSETKY!AK$39,IF(COLUMN()=DATA!$H$1+2,SUM(INDIRECT("B$10:"&amp;SUBSTITUTE(ADDRESS(1,COLUMN()-1,4),"1","")&amp;"$10")),""))</f>
        <v>0</v>
      </c>
      <c r="AL10" s="34">
        <f ca="1">IF(COLUMN()&lt;DATA!$H$1+2,VSETKY!AL$39,IF(COLUMN()=DATA!$H$1+2,SUM(INDIRECT("B$10:"&amp;SUBSTITUTE(ADDRESS(1,COLUMN()-1,4),"1","")&amp;"$10")),""))</f>
        <v>0</v>
      </c>
      <c r="AM10" s="34">
        <f ca="1">IF(COLUMN()&lt;DATA!$H$1+2,VSETKY!AM$39,IF(COLUMN()=DATA!$H$1+2,SUM(INDIRECT("B$10:"&amp;SUBSTITUTE(ADDRESS(1,COLUMN()-1,4),"1","")&amp;"$10")),""))</f>
        <v>0</v>
      </c>
      <c r="AN10" s="44">
        <f ca="1">IF(COLUMN()&lt;DATA!$H$1+2,VSETKY!AN$39,IF(COLUMN()=DATA!$H$1+2,SUM(INDIRECT("B$10:"&amp;SUBSTITUTE(ADDRESS(1,COLUMN()-1,4),"1","")&amp;"$10")),""))</f>
        <v>34</v>
      </c>
      <c r="AO10" t="str">
        <f ca="1">IF(COLUMN()&lt;DATA!$H$1+2,VSETKY!AO$39,IF(COLUMN()=DATA!$H$1+2,SUM(INDIRECT("B$10:"&amp;SUBSTITUTE(ADDRESS(1,COLUMN()-1,4),"1","")&amp;"$10")),""))</f>
        <v/>
      </c>
      <c r="AP10" t="str">
        <f ca="1">IF(COLUMN()&lt;DATA!$H$1+2,VSETKY!AP$39,IF(COLUMN()=DATA!$H$1+2,SUM(INDIRECT("B$10:"&amp;SUBSTITUTE(ADDRESS(1,COLUMN()-1,4),"1","")&amp;"$10")),""))</f>
        <v/>
      </c>
      <c r="AQ10" t="str">
        <f ca="1">IF(COLUMN()&lt;DATA!$H$1+2,VSETKY!AQ$39,IF(COLUMN()=DATA!$H$1+2,SUM(INDIRECT("B$10:"&amp;SUBSTITUTE(ADDRESS(1,COLUMN()-1,4),"1","")&amp;"$10")),""))</f>
        <v/>
      </c>
      <c r="AR10" t="str">
        <f ca="1">IF(COLUMN()&lt;DATA!$H$1+2,VSETKY!AR$39,IF(COLUMN()=DATA!$H$1+2,SUM(INDIRECT("B$10:"&amp;SUBSTITUTE(ADDRESS(1,COLUMN()-1,4),"1","")&amp;"$10")),""))</f>
        <v/>
      </c>
      <c r="AS10" t="str">
        <f ca="1">IF(COLUMN()&lt;DATA!$H$1+2,VSETKY!AS$39,IF(COLUMN()=DATA!$H$1+2,SUM(INDIRECT("B$10:"&amp;SUBSTITUTE(ADDRESS(1,COLUMN()-1,4),"1","")&amp;"$10")),""))</f>
        <v/>
      </c>
      <c r="AT10" t="str">
        <f ca="1">IF(COLUMN()&lt;DATA!$H$1+2,VSETKY!AT$39,IF(COLUMN()=DATA!$H$1+2,SUM(INDIRECT("B$10:"&amp;SUBSTITUTE(ADDRESS(1,COLUMN()-1,4),"1","")&amp;"$10")),""))</f>
        <v/>
      </c>
      <c r="AU10" t="str">
        <f ca="1">IF(COLUMN()&lt;DATA!$H$1+2,VSETKY!AU$39,IF(COLUMN()=DATA!$H$1+2,SUM(INDIRECT("B$10:"&amp;SUBSTITUTE(ADDRESS(1,COLUMN()-1,4),"1","")&amp;"$10")),""))</f>
        <v/>
      </c>
      <c r="AV10" t="str">
        <f ca="1">IF(COLUMN()&lt;DATA!$H$1+2,VSETKY!AV$39,IF(COLUMN()=DATA!$H$1+2,SUM(INDIRECT("B$10:"&amp;SUBSTITUTE(ADDRESS(1,COLUMN()-1,4),"1","")&amp;"$10")),""))</f>
        <v/>
      </c>
      <c r="AW10" t="str">
        <f ca="1">IF(COLUMN()&lt;DATA!$H$1+2,VSETKY!AW$39,IF(COLUMN()=DATA!$H$1+2,SUM(INDIRECT("B$10:"&amp;SUBSTITUTE(ADDRESS(1,COLUMN()-1,4),"1","")&amp;"$10")),""))</f>
        <v/>
      </c>
      <c r="AX10" t="str">
        <f ca="1">IF(COLUMN()&lt;DATA!$H$1+2,VSETKY!AX$39,IF(COLUMN()=DATA!$H$1+2,SUM(INDIRECT("B$10:"&amp;SUBSTITUTE(ADDRESS(1,COLUMN()-1,4),"1","")&amp;"$10")),""))</f>
        <v/>
      </c>
      <c r="AY10" t="str">
        <f ca="1">IF(COLUMN()&lt;DATA!$H$1+2,VSETKY!AY$39,IF(COLUMN()=DATA!$H$1+2,SUM(INDIRECT("B$10:"&amp;SUBSTITUTE(ADDRESS(1,COLUMN()-1,4),"1","")&amp;"$10")),""))</f>
        <v/>
      </c>
      <c r="AZ10" t="str">
        <f ca="1">IF(COLUMN()&lt;DATA!$H$1+2,VSETKY!AZ$39,IF(COLUMN()=DATA!$H$1+2,SUM(INDIRECT("B$10:"&amp;SUBSTITUTE(ADDRESS(1,COLUMN()-1,4),"1","")&amp;"$10")),""))</f>
        <v/>
      </c>
      <c r="BA10" t="str">
        <f ca="1">IF(COLUMN()&lt;DATA!$H$1+2,VSETKY!BA$39,IF(COLUMN()=DATA!$H$1+2,SUM(INDIRECT("B$10:"&amp;SUBSTITUTE(ADDRESS(1,COLUMN()-1,4),"1","")&amp;"$10")),""))</f>
        <v/>
      </c>
      <c r="BB10" t="str">
        <f ca="1">IF(COLUMN()&lt;DATA!$H$1+2,VSETKY!BB$39,IF(COLUMN()=DATA!$H$1+2,SUM(INDIRECT("B$10:"&amp;SUBSTITUTE(ADDRESS(1,COLUMN()-1,4),"1","")&amp;"$10")),""))</f>
        <v/>
      </c>
      <c r="BC10" t="str">
        <f ca="1">IF(COLUMN()&lt;DATA!$H$1+2,VSETKY!BC$39,IF(COLUMN()=DATA!$H$1+2,SUM(INDIRECT("B$10:"&amp;SUBSTITUTE(ADDRESS(1,COLUMN()-1,4),"1","")&amp;"$10")),""))</f>
        <v/>
      </c>
      <c r="BD10" t="str">
        <f ca="1">IF(COLUMN()&lt;DATA!$H$1+2,VSETKY!BD$39,IF(COLUMN()=DATA!$H$1+2,SUM(INDIRECT("B$10:"&amp;SUBSTITUTE(ADDRESS(1,COLUMN()-1,4),"1","")&amp;"$10")),""))</f>
        <v/>
      </c>
      <c r="BE10" t="str">
        <f ca="1">IF(COLUMN()&lt;DATA!$H$1+2,VSETKY!BE$39,IF(COLUMN()=DATA!$H$1+2,SUM(INDIRECT("B$10:"&amp;SUBSTITUTE(ADDRESS(1,COLUMN()-1,4),"1","")&amp;"$10")),""))</f>
        <v/>
      </c>
      <c r="BF10" t="str">
        <f ca="1">IF(COLUMN()&lt;DATA!$H$1+2,VSETKY!BF$39,IF(COLUMN()=DATA!$H$1+2,SUM(INDIRECT("B$10:"&amp;SUBSTITUTE(ADDRESS(1,COLUMN()-1,4),"1","")&amp;"$10")),""))</f>
        <v/>
      </c>
      <c r="BG10" t="str">
        <f ca="1">IF(COLUMN()&lt;DATA!$H$1+2,VSETKY!BG$39,IF(COLUMN()=DATA!$H$1+2,SUM(INDIRECT("B$10:"&amp;SUBSTITUTE(ADDRESS(1,COLUMN()-1,4),"1","")&amp;"$10")),""))</f>
        <v/>
      </c>
      <c r="BH10" t="str">
        <f ca="1">IF(COLUMN()&lt;DATA!$H$1+2,VSETKY!BH$39,IF(COLUMN()=DATA!$H$1+2,SUM(INDIRECT("B$10:"&amp;SUBSTITUTE(ADDRESS(1,COLUMN()-1,4),"1","")&amp;"$10")),""))</f>
        <v/>
      </c>
      <c r="BI10" t="str">
        <f ca="1">IF(COLUMN()&lt;DATA!$H$1+2,VSETKY!BI$39,IF(COLUMN()=DATA!$H$1+2,SUM(INDIRECT("B$10:"&amp;SUBSTITUTE(ADDRESS(1,COLUMN()-1,4),"1","")&amp;"$10")),""))</f>
        <v/>
      </c>
      <c r="BJ10" t="str">
        <f ca="1">IF(COLUMN()&lt;DATA!$H$1+2,VSETKY!BJ$39,IF(COLUMN()=DATA!$H$1+2,SUM(INDIRECT("B$10:"&amp;SUBSTITUTE(ADDRESS(1,COLUMN()-1,4),"1","")&amp;"$10")),""))</f>
        <v/>
      </c>
      <c r="BK10" t="str">
        <f ca="1">IF(COLUMN()&lt;DATA!$H$1+2,VSETKY!BK$39,IF(COLUMN()=DATA!$H$1+2,SUM(INDIRECT("B$10:"&amp;SUBSTITUTE(ADDRESS(1,COLUMN()-1,4),"1","")&amp;"$10")),""))</f>
        <v/>
      </c>
      <c r="BL10" t="str">
        <f ca="1">IF(COLUMN()&lt;DATA!$H$1+2,VSETKY!BL$39,IF(COLUMN()=DATA!$H$1+2,SUM(INDIRECT("B$10:"&amp;SUBSTITUTE(ADDRESS(1,COLUMN()-1,4),"1","")&amp;"$10")),""))</f>
        <v/>
      </c>
      <c r="BM10" t="str">
        <f ca="1">IF(COLUMN()&lt;DATA!$H$1+2,VSETKY!BM$39,IF(COLUMN()=DATA!$H$1+2,SUM(INDIRECT("B$10:"&amp;SUBSTITUTE(ADDRESS(1,COLUMN()-1,4),"1","")&amp;"$10")),""))</f>
        <v/>
      </c>
      <c r="BN10" t="str">
        <f ca="1">IF(COLUMN()&lt;DATA!$H$1+2,VSETKY!BN$39,IF(COLUMN()=DATA!$H$1+2,SUM(INDIRECT("B$10:"&amp;SUBSTITUTE(ADDRESS(1,COLUMN()-1,4),"1","")&amp;"$10")),""))</f>
        <v/>
      </c>
      <c r="BO10" t="str">
        <f ca="1">IF(COLUMN()&lt;DATA!$H$1+2,VSETKY!BO$39,IF(COLUMN()=DATA!$H$1+2,SUM(INDIRECT("B$10:"&amp;SUBSTITUTE(ADDRESS(1,COLUMN()-1,4),"1","")&amp;"$10")),""))</f>
        <v/>
      </c>
      <c r="BP10" t="str">
        <f ca="1">IF(COLUMN()&lt;DATA!$H$1+2,VSETKY!BP$39,IF(COLUMN()=DATA!$H$1+2,SUM(INDIRECT("B$10:"&amp;SUBSTITUTE(ADDRESS(1,COLUMN()-1,4),"1","")&amp;"$10")),""))</f>
        <v/>
      </c>
      <c r="BQ10" t="str">
        <f ca="1">IF(COLUMN()&lt;DATA!$H$1+2,VSETKY!BQ$39,IF(COLUMN()=DATA!$H$1+2,SUM(INDIRECT("B$10:"&amp;SUBSTITUTE(ADDRESS(1,COLUMN()-1,4),"1","")&amp;"$10")),""))</f>
        <v/>
      </c>
      <c r="BR10" t="str">
        <f ca="1">IF(COLUMN()&lt;DATA!$H$1+2,VSETKY!BR$39,IF(COLUMN()=DATA!$H$1+2,SUM(INDIRECT("B$10:"&amp;SUBSTITUTE(ADDRESS(1,COLUMN()-1,4),"1","")&amp;"$10")),""))</f>
        <v/>
      </c>
      <c r="BS10" t="str">
        <f ca="1">IF(COLUMN()&lt;DATA!$H$1+2,VSETKY!BS$39,IF(COLUMN()=DATA!$H$1+2,SUM(INDIRECT("B$10:"&amp;SUBSTITUTE(ADDRESS(1,COLUMN()-1,4),"1","")&amp;"$10")),""))</f>
        <v/>
      </c>
      <c r="BT10" t="str">
        <f ca="1">IF(COLUMN()&lt;DATA!$H$1+2,VSETKY!BT$39,IF(COLUMN()=DATA!$H$1+2,SUM(INDIRECT("B$10:"&amp;SUBSTITUTE(ADDRESS(1,COLUMN()-1,4),"1","")&amp;"$10")),""))</f>
        <v/>
      </c>
      <c r="BU10" t="str">
        <f ca="1">IF(COLUMN()&lt;DATA!$H$1+2,VSETKY!BU$39,IF(COLUMN()=DATA!$H$1+2,SUM(INDIRECT("B$10:"&amp;SUBSTITUTE(ADDRESS(1,COLUMN()-1,4),"1","")&amp;"$10")),""))</f>
        <v/>
      </c>
      <c r="BV10" t="str">
        <f ca="1">IF(COLUMN()&lt;DATA!$H$1+2,VSETKY!BV$39,IF(COLUMN()=DATA!$H$1+2,SUM(INDIRECT("B$10:"&amp;SUBSTITUTE(ADDRESS(1,COLUMN()-1,4),"1","")&amp;"$10")),""))</f>
        <v/>
      </c>
      <c r="BW10" t="str">
        <f ca="1">IF(COLUMN()&lt;DATA!$H$1+2,VSETKY!BW$39,IF(COLUMN()=DATA!$H$1+2,SUM(INDIRECT("B$10:"&amp;SUBSTITUTE(ADDRESS(1,COLUMN()-1,4),"1","")&amp;"$10")),""))</f>
        <v/>
      </c>
      <c r="BX10" t="str">
        <f ca="1">IF(COLUMN()&lt;DATA!$H$1+2,VSETKY!BX$39,IF(COLUMN()=DATA!$H$1+2,SUM(INDIRECT("B$10:"&amp;SUBSTITUTE(ADDRESS(1,COLUMN()-1,4),"1","")&amp;"$10")),""))</f>
        <v/>
      </c>
      <c r="BY10" t="str">
        <f ca="1">IF(COLUMN()&lt;DATA!$H$1+2,VSETKY!BY$39,IF(COLUMN()=DATA!$H$1+2,SUM(INDIRECT("B$10:"&amp;SUBSTITUTE(ADDRESS(1,COLUMN()-1,4),"1","")&amp;"$10")),""))</f>
        <v/>
      </c>
      <c r="BZ10" t="str">
        <f ca="1">IF(COLUMN()&lt;DATA!$H$1+2,VSETKY!BZ$39,IF(COLUMN()=DATA!$H$1+2,SUM(INDIRECT("B$10:"&amp;SUBSTITUTE(ADDRESS(1,COLUMN()-1,4),"1","")&amp;"$10")),""))</f>
        <v/>
      </c>
    </row>
    <row r="11" spans="1:78" ht="15.75" x14ac:dyDescent="0.25">
      <c r="A11" s="43" t="s">
        <v>189</v>
      </c>
      <c r="B11" s="34">
        <f ca="1">IF(COLUMN()&lt;DATA!$H$1+2,VSETKY!B$40,IF(COLUMN()=DATA!$H$1+2,SUM(INDIRECT("B$11:"&amp;SUBSTITUTE(ADDRESS(1,COLUMN()-1,4),"1","")&amp;"$11")),""))</f>
        <v>57</v>
      </c>
      <c r="C11" s="34">
        <f ca="1">IF(COLUMN()&lt;DATA!$H$1+2,VSETKY!C$40,IF(COLUMN()=DATA!$H$1+2,SUM(INDIRECT("B$11:"&amp;SUBSTITUTE(ADDRESS(1,COLUMN()-1,4),"1","")&amp;"$11")),""))</f>
        <v>30</v>
      </c>
      <c r="D11" s="34">
        <f ca="1">IF(COLUMN()&lt;DATA!$H$1+2,VSETKY!D$40,IF(COLUMN()=DATA!$H$1+2,SUM(INDIRECT("B$11:"&amp;SUBSTITUTE(ADDRESS(1,COLUMN()-1,4),"1","")&amp;"$11")),""))</f>
        <v>28</v>
      </c>
      <c r="E11" s="34">
        <f ca="1">IF(COLUMN()&lt;DATA!$H$1+2,VSETKY!E$40,IF(COLUMN()=DATA!$H$1+2,SUM(INDIRECT("B$11:"&amp;SUBSTITUTE(ADDRESS(1,COLUMN()-1,4),"1","")&amp;"$11")),""))</f>
        <v>13</v>
      </c>
      <c r="F11" s="34">
        <f ca="1">IF(COLUMN()&lt;DATA!$H$1+2,VSETKY!F$40,IF(COLUMN()=DATA!$H$1+2,SUM(INDIRECT("B$11:"&amp;SUBSTITUTE(ADDRESS(1,COLUMN()-1,4),"1","")&amp;"$11")),""))</f>
        <v>21</v>
      </c>
      <c r="G11" s="34">
        <f ca="1">IF(COLUMN()&lt;DATA!$H$1+2,VSETKY!G$40,IF(COLUMN()=DATA!$H$1+2,SUM(INDIRECT("B$11:"&amp;SUBSTITUTE(ADDRESS(1,COLUMN()-1,4),"1","")&amp;"$11")),""))</f>
        <v>29</v>
      </c>
      <c r="H11" s="34">
        <f ca="1">IF(COLUMN()&lt;DATA!$H$1+2,VSETKY!H$40,IF(COLUMN()=DATA!$H$1+2,SUM(INDIRECT("B$11:"&amp;SUBSTITUTE(ADDRESS(1,COLUMN()-1,4),"1","")&amp;"$11")),""))</f>
        <v>29</v>
      </c>
      <c r="I11" s="34">
        <f ca="1">IF(COLUMN()&lt;DATA!$H$1+2,VSETKY!I$40,IF(COLUMN()=DATA!$H$1+2,SUM(INDIRECT("B$11:"&amp;SUBSTITUTE(ADDRESS(1,COLUMN()-1,4),"1","")&amp;"$11")),""))</f>
        <v>14</v>
      </c>
      <c r="J11" s="34">
        <f ca="1">IF(COLUMN()&lt;DATA!$H$1+2,VSETKY!J$40,IF(COLUMN()=DATA!$H$1+2,SUM(INDIRECT("B$11:"&amp;SUBSTITUTE(ADDRESS(1,COLUMN()-1,4),"1","")&amp;"$11")),""))</f>
        <v>93</v>
      </c>
      <c r="K11" s="34">
        <f ca="1">IF(COLUMN()&lt;DATA!$H$1+2,VSETKY!K$40,IF(COLUMN()=DATA!$H$1+2,SUM(INDIRECT("B$11:"&amp;SUBSTITUTE(ADDRESS(1,COLUMN()-1,4),"1","")&amp;"$11")),""))</f>
        <v>30</v>
      </c>
      <c r="L11" s="34">
        <f ca="1">IF(COLUMN()&lt;DATA!$H$1+2,VSETKY!L$40,IF(COLUMN()=DATA!$H$1+2,SUM(INDIRECT("B$11:"&amp;SUBSTITUTE(ADDRESS(1,COLUMN()-1,4),"1","")&amp;"$11")),""))</f>
        <v>5</v>
      </c>
      <c r="M11" s="34">
        <f ca="1">IF(COLUMN()&lt;DATA!$H$1+2,VSETKY!M$40,IF(COLUMN()=DATA!$H$1+2,SUM(INDIRECT("B$11:"&amp;SUBSTITUTE(ADDRESS(1,COLUMN()-1,4),"1","")&amp;"$11")),""))</f>
        <v>18</v>
      </c>
      <c r="N11" s="34">
        <f ca="1">IF(COLUMN()&lt;DATA!$H$1+2,VSETKY!N$40,IF(COLUMN()=DATA!$H$1+2,SUM(INDIRECT("B$11:"&amp;SUBSTITUTE(ADDRESS(1,COLUMN()-1,4),"1","")&amp;"$11")),""))</f>
        <v>36</v>
      </c>
      <c r="O11" s="34">
        <f ca="1">IF(COLUMN()&lt;DATA!$H$1+2,VSETKY!O$40,IF(COLUMN()=DATA!$H$1+2,SUM(INDIRECT("B$11:"&amp;SUBSTITUTE(ADDRESS(1,COLUMN()-1,4),"1","")&amp;"$11")),""))</f>
        <v>7</v>
      </c>
      <c r="P11" s="34">
        <f ca="1">IF(COLUMN()&lt;DATA!$H$1+2,VSETKY!P$40,IF(COLUMN()=DATA!$H$1+2,SUM(INDIRECT("B$11:"&amp;SUBSTITUTE(ADDRESS(1,COLUMN()-1,4),"1","")&amp;"$11")),""))</f>
        <v>1</v>
      </c>
      <c r="Q11" s="34">
        <f ca="1">IF(COLUMN()&lt;DATA!$H$1+2,VSETKY!Q$40,IF(COLUMN()=DATA!$H$1+2,SUM(INDIRECT("B$11:"&amp;SUBSTITUTE(ADDRESS(1,COLUMN()-1,4),"1","")&amp;"$11")),""))</f>
        <v>0</v>
      </c>
      <c r="R11" s="34">
        <f ca="1">IF(COLUMN()&lt;DATA!$H$1+2,VSETKY!R$40,IF(COLUMN()=DATA!$H$1+2,SUM(INDIRECT("B$11:"&amp;SUBSTITUTE(ADDRESS(1,COLUMN()-1,4),"1","")&amp;"$11")),""))</f>
        <v>2</v>
      </c>
      <c r="S11" s="34">
        <f ca="1">IF(COLUMN()&lt;DATA!$H$1+2,VSETKY!S$40,IF(COLUMN()=DATA!$H$1+2,SUM(INDIRECT("B$11:"&amp;SUBSTITUTE(ADDRESS(1,COLUMN()-1,4),"1","")&amp;"$11")),""))</f>
        <v>7</v>
      </c>
      <c r="T11" s="34">
        <f ca="1">IF(COLUMN()&lt;DATA!$H$1+2,VSETKY!T$40,IF(COLUMN()=DATA!$H$1+2,SUM(INDIRECT("B$11:"&amp;SUBSTITUTE(ADDRESS(1,COLUMN()-1,4),"1","")&amp;"$11")),""))</f>
        <v>2</v>
      </c>
      <c r="U11" s="34">
        <f ca="1">IF(COLUMN()&lt;DATA!$H$1+2,VSETKY!U$40,IF(COLUMN()=DATA!$H$1+2,SUM(INDIRECT("B$11:"&amp;SUBSTITUTE(ADDRESS(1,COLUMN()-1,4),"1","")&amp;"$11")),""))</f>
        <v>34</v>
      </c>
      <c r="V11" s="34">
        <f ca="1">IF(COLUMN()&lt;DATA!$H$1+2,VSETKY!V$40,IF(COLUMN()=DATA!$H$1+2,SUM(INDIRECT("B$11:"&amp;SUBSTITUTE(ADDRESS(1,COLUMN()-1,4),"1","")&amp;"$11")),""))</f>
        <v>3</v>
      </c>
      <c r="W11" s="34">
        <f ca="1">IF(COLUMN()&lt;DATA!$H$1+2,VSETKY!W$40,IF(COLUMN()=DATA!$H$1+2,SUM(INDIRECT("B$11:"&amp;SUBSTITUTE(ADDRESS(1,COLUMN()-1,4),"1","")&amp;"$11")),""))</f>
        <v>0</v>
      </c>
      <c r="X11" s="34">
        <f ca="1">IF(COLUMN()&lt;DATA!$H$1+2,VSETKY!X$40,IF(COLUMN()=DATA!$H$1+2,SUM(INDIRECT("B$11:"&amp;SUBSTITUTE(ADDRESS(1,COLUMN()-1,4),"1","")&amp;"$11")),""))</f>
        <v>0</v>
      </c>
      <c r="Y11" s="34">
        <f ca="1">IF(COLUMN()&lt;DATA!$H$1+2,VSETKY!Y$40,IF(COLUMN()=DATA!$H$1+2,SUM(INDIRECT("B$11:"&amp;SUBSTITUTE(ADDRESS(1,COLUMN()-1,4),"1","")&amp;"$11")),""))</f>
        <v>2</v>
      </c>
      <c r="Z11" s="34">
        <f ca="1">IF(COLUMN()&lt;DATA!$H$1+2,VSETKY!Z$40,IF(COLUMN()=DATA!$H$1+2,SUM(INDIRECT("B$11:"&amp;SUBSTITUTE(ADDRESS(1,COLUMN()-1,4),"1","")&amp;"$11")),""))</f>
        <v>4</v>
      </c>
      <c r="AA11" s="34">
        <f ca="1">IF(COLUMN()&lt;DATA!$H$1+2,VSETKY!AA$40,IF(COLUMN()=DATA!$H$1+2,SUM(INDIRECT("B$11:"&amp;SUBSTITUTE(ADDRESS(1,COLUMN()-1,4),"1","")&amp;"$11")),""))</f>
        <v>1</v>
      </c>
      <c r="AB11" s="34">
        <f ca="1">IF(COLUMN()&lt;DATA!$H$1+2,VSETKY!AB$40,IF(COLUMN()=DATA!$H$1+2,SUM(INDIRECT("B$11:"&amp;SUBSTITUTE(ADDRESS(1,COLUMN()-1,4),"1","")&amp;"$11")),""))</f>
        <v>0</v>
      </c>
      <c r="AC11" s="34">
        <f ca="1">IF(COLUMN()&lt;DATA!$H$1+2,VSETKY!AC$40,IF(COLUMN()=DATA!$H$1+2,SUM(INDIRECT("B$11:"&amp;SUBSTITUTE(ADDRESS(1,COLUMN()-1,4),"1","")&amp;"$11")),""))</f>
        <v>0</v>
      </c>
      <c r="AD11" s="34">
        <f ca="1">IF(COLUMN()&lt;DATA!$H$1+2,VSETKY!AD$40,IF(COLUMN()=DATA!$H$1+2,SUM(INDIRECT("B$11:"&amp;SUBSTITUTE(ADDRESS(1,COLUMN()-1,4),"1","")&amp;"$11")),""))</f>
        <v>0</v>
      </c>
      <c r="AE11" s="34">
        <f ca="1">IF(COLUMN()&lt;DATA!$H$1+2,VSETKY!AE$40,IF(COLUMN()=DATA!$H$1+2,SUM(INDIRECT("B$11:"&amp;SUBSTITUTE(ADDRESS(1,COLUMN()-1,4),"1","")&amp;"$11")),""))</f>
        <v>1</v>
      </c>
      <c r="AF11" s="34">
        <f ca="1">IF(COLUMN()&lt;DATA!$H$1+2,VSETKY!AF$40,IF(COLUMN()=DATA!$H$1+2,SUM(INDIRECT("B$11:"&amp;SUBSTITUTE(ADDRESS(1,COLUMN()-1,4),"1","")&amp;"$11")),""))</f>
        <v>3</v>
      </c>
      <c r="AG11" s="34">
        <f ca="1">IF(COLUMN()&lt;DATA!$H$1+2,VSETKY!AG$40,IF(COLUMN()=DATA!$H$1+2,SUM(INDIRECT("B$11:"&amp;SUBSTITUTE(ADDRESS(1,COLUMN()-1,4),"1","")&amp;"$11")),""))</f>
        <v>19</v>
      </c>
      <c r="AH11" s="34">
        <f ca="1">IF(COLUMN()&lt;DATA!$H$1+2,VSETKY!AH$40,IF(COLUMN()=DATA!$H$1+2,SUM(INDIRECT("B$11:"&amp;SUBSTITUTE(ADDRESS(1,COLUMN()-1,4),"1","")&amp;"$11")),""))</f>
        <v>0</v>
      </c>
      <c r="AI11" s="34">
        <f ca="1">IF(COLUMN()&lt;DATA!$H$1+2,VSETKY!AI$40,IF(COLUMN()=DATA!$H$1+2,SUM(INDIRECT("B$11:"&amp;SUBSTITUTE(ADDRESS(1,COLUMN()-1,4),"1","")&amp;"$11")),""))</f>
        <v>0</v>
      </c>
      <c r="AJ11" s="34">
        <f ca="1">IF(COLUMN()&lt;DATA!$H$1+2,VSETKY!AJ$40,IF(COLUMN()=DATA!$H$1+2,SUM(INDIRECT("B$11:"&amp;SUBSTITUTE(ADDRESS(1,COLUMN()-1,4),"1","")&amp;"$11")),""))</f>
        <v>0</v>
      </c>
      <c r="AK11" s="34">
        <f ca="1">IF(COLUMN()&lt;DATA!$H$1+2,VSETKY!AK$40,IF(COLUMN()=DATA!$H$1+2,SUM(INDIRECT("B$11:"&amp;SUBSTITUTE(ADDRESS(1,COLUMN()-1,4),"1","")&amp;"$11")),""))</f>
        <v>0</v>
      </c>
      <c r="AL11" s="34">
        <f ca="1">IF(COLUMN()&lt;DATA!$H$1+2,VSETKY!AL$40,IF(COLUMN()=DATA!$H$1+2,SUM(INDIRECT("B$11:"&amp;SUBSTITUTE(ADDRESS(1,COLUMN()-1,4),"1","")&amp;"$11")),""))</f>
        <v>0</v>
      </c>
      <c r="AM11" s="34">
        <f ca="1">IF(COLUMN()&lt;DATA!$H$1+2,VSETKY!AM$40,IF(COLUMN()=DATA!$H$1+2,SUM(INDIRECT("B$11:"&amp;SUBSTITUTE(ADDRESS(1,COLUMN()-1,4),"1","")&amp;"$11")),""))</f>
        <v>0</v>
      </c>
      <c r="AN11" s="44">
        <f ca="1">IF(COLUMN()&lt;DATA!$H$1+2,VSETKY!AN$40,IF(COLUMN()=DATA!$H$1+2,SUM(INDIRECT("B$11:"&amp;SUBSTITUTE(ADDRESS(1,COLUMN()-1,4),"1","")&amp;"$11")),""))</f>
        <v>489</v>
      </c>
      <c r="AO11" t="str">
        <f ca="1">IF(COLUMN()&lt;DATA!$H$1+2,VSETKY!AO$40,IF(COLUMN()=DATA!$H$1+2,SUM(INDIRECT("B$11:"&amp;SUBSTITUTE(ADDRESS(1,COLUMN()-1,4),"1","")&amp;"$11")),""))</f>
        <v/>
      </c>
      <c r="AP11" t="str">
        <f ca="1">IF(COLUMN()&lt;DATA!$H$1+2,VSETKY!AP$40,IF(COLUMN()=DATA!$H$1+2,SUM(INDIRECT("B$11:"&amp;SUBSTITUTE(ADDRESS(1,COLUMN()-1,4),"1","")&amp;"$11")),""))</f>
        <v/>
      </c>
      <c r="AQ11" t="str">
        <f ca="1">IF(COLUMN()&lt;DATA!$H$1+2,VSETKY!AQ$40,IF(COLUMN()=DATA!$H$1+2,SUM(INDIRECT("B$11:"&amp;SUBSTITUTE(ADDRESS(1,COLUMN()-1,4),"1","")&amp;"$11")),""))</f>
        <v/>
      </c>
      <c r="AR11" t="str">
        <f ca="1">IF(COLUMN()&lt;DATA!$H$1+2,VSETKY!AR$40,IF(COLUMN()=DATA!$H$1+2,SUM(INDIRECT("B$11:"&amp;SUBSTITUTE(ADDRESS(1,COLUMN()-1,4),"1","")&amp;"$11")),""))</f>
        <v/>
      </c>
      <c r="AS11" t="str">
        <f ca="1">IF(COLUMN()&lt;DATA!$H$1+2,VSETKY!AS$40,IF(COLUMN()=DATA!$H$1+2,SUM(INDIRECT("B$11:"&amp;SUBSTITUTE(ADDRESS(1,COLUMN()-1,4),"1","")&amp;"$11")),""))</f>
        <v/>
      </c>
      <c r="AT11" t="str">
        <f ca="1">IF(COLUMN()&lt;DATA!$H$1+2,VSETKY!AT$40,IF(COLUMN()=DATA!$H$1+2,SUM(INDIRECT("B$11:"&amp;SUBSTITUTE(ADDRESS(1,COLUMN()-1,4),"1","")&amp;"$11")),""))</f>
        <v/>
      </c>
      <c r="AU11" t="str">
        <f ca="1">IF(COLUMN()&lt;DATA!$H$1+2,VSETKY!AU$40,IF(COLUMN()=DATA!$H$1+2,SUM(INDIRECT("B$11:"&amp;SUBSTITUTE(ADDRESS(1,COLUMN()-1,4),"1","")&amp;"$11")),""))</f>
        <v/>
      </c>
      <c r="AV11" t="str">
        <f ca="1">IF(COLUMN()&lt;DATA!$H$1+2,VSETKY!AV$40,IF(COLUMN()=DATA!$H$1+2,SUM(INDIRECT("B$11:"&amp;SUBSTITUTE(ADDRESS(1,COLUMN()-1,4),"1","")&amp;"$11")),""))</f>
        <v/>
      </c>
      <c r="AW11" t="str">
        <f ca="1">IF(COLUMN()&lt;DATA!$H$1+2,VSETKY!AW$40,IF(COLUMN()=DATA!$H$1+2,SUM(INDIRECT("B$11:"&amp;SUBSTITUTE(ADDRESS(1,COLUMN()-1,4),"1","")&amp;"$11")),""))</f>
        <v/>
      </c>
      <c r="AX11" t="str">
        <f ca="1">IF(COLUMN()&lt;DATA!$H$1+2,VSETKY!AX$40,IF(COLUMN()=DATA!$H$1+2,SUM(INDIRECT("B$11:"&amp;SUBSTITUTE(ADDRESS(1,COLUMN()-1,4),"1","")&amp;"$11")),""))</f>
        <v/>
      </c>
      <c r="AY11" t="str">
        <f ca="1">IF(COLUMN()&lt;DATA!$H$1+2,VSETKY!AY$40,IF(COLUMN()=DATA!$H$1+2,SUM(INDIRECT("B$11:"&amp;SUBSTITUTE(ADDRESS(1,COLUMN()-1,4),"1","")&amp;"$11")),""))</f>
        <v/>
      </c>
      <c r="AZ11" t="str">
        <f ca="1">IF(COLUMN()&lt;DATA!$H$1+2,VSETKY!AZ$40,IF(COLUMN()=DATA!$H$1+2,SUM(INDIRECT("B$11:"&amp;SUBSTITUTE(ADDRESS(1,COLUMN()-1,4),"1","")&amp;"$11")),""))</f>
        <v/>
      </c>
      <c r="BA11" t="str">
        <f ca="1">IF(COLUMN()&lt;DATA!$H$1+2,VSETKY!BA$40,IF(COLUMN()=DATA!$H$1+2,SUM(INDIRECT("B$11:"&amp;SUBSTITUTE(ADDRESS(1,COLUMN()-1,4),"1","")&amp;"$11")),""))</f>
        <v/>
      </c>
      <c r="BB11" t="str">
        <f ca="1">IF(COLUMN()&lt;DATA!$H$1+2,VSETKY!BB$40,IF(COLUMN()=DATA!$H$1+2,SUM(INDIRECT("B$11:"&amp;SUBSTITUTE(ADDRESS(1,COLUMN()-1,4),"1","")&amp;"$11")),""))</f>
        <v/>
      </c>
      <c r="BC11" t="str">
        <f ca="1">IF(COLUMN()&lt;DATA!$H$1+2,VSETKY!BC$40,IF(COLUMN()=DATA!$H$1+2,SUM(INDIRECT("B$11:"&amp;SUBSTITUTE(ADDRESS(1,COLUMN()-1,4),"1","")&amp;"$11")),""))</f>
        <v/>
      </c>
      <c r="BD11" t="str">
        <f ca="1">IF(COLUMN()&lt;DATA!$H$1+2,VSETKY!BD$40,IF(COLUMN()=DATA!$H$1+2,SUM(INDIRECT("B$11:"&amp;SUBSTITUTE(ADDRESS(1,COLUMN()-1,4),"1","")&amp;"$11")),""))</f>
        <v/>
      </c>
      <c r="BE11" t="str">
        <f ca="1">IF(COLUMN()&lt;DATA!$H$1+2,VSETKY!BE$40,IF(COLUMN()=DATA!$H$1+2,SUM(INDIRECT("B$11:"&amp;SUBSTITUTE(ADDRESS(1,COLUMN()-1,4),"1","")&amp;"$11")),""))</f>
        <v/>
      </c>
      <c r="BF11" t="str">
        <f ca="1">IF(COLUMN()&lt;DATA!$H$1+2,VSETKY!BF$40,IF(COLUMN()=DATA!$H$1+2,SUM(INDIRECT("B$11:"&amp;SUBSTITUTE(ADDRESS(1,COLUMN()-1,4),"1","")&amp;"$11")),""))</f>
        <v/>
      </c>
      <c r="BG11" t="str">
        <f ca="1">IF(COLUMN()&lt;DATA!$H$1+2,VSETKY!BG$40,IF(COLUMN()=DATA!$H$1+2,SUM(INDIRECT("B$11:"&amp;SUBSTITUTE(ADDRESS(1,COLUMN()-1,4),"1","")&amp;"$11")),""))</f>
        <v/>
      </c>
      <c r="BH11" t="str">
        <f ca="1">IF(COLUMN()&lt;DATA!$H$1+2,VSETKY!BH$40,IF(COLUMN()=DATA!$H$1+2,SUM(INDIRECT("B$11:"&amp;SUBSTITUTE(ADDRESS(1,COLUMN()-1,4),"1","")&amp;"$11")),""))</f>
        <v/>
      </c>
      <c r="BI11" t="str">
        <f ca="1">IF(COLUMN()&lt;DATA!$H$1+2,VSETKY!BI$40,IF(COLUMN()=DATA!$H$1+2,SUM(INDIRECT("B$11:"&amp;SUBSTITUTE(ADDRESS(1,COLUMN()-1,4),"1","")&amp;"$11")),""))</f>
        <v/>
      </c>
      <c r="BJ11" t="str">
        <f ca="1">IF(COLUMN()&lt;DATA!$H$1+2,VSETKY!BJ$40,IF(COLUMN()=DATA!$H$1+2,SUM(INDIRECT("B$11:"&amp;SUBSTITUTE(ADDRESS(1,COLUMN()-1,4),"1","")&amp;"$11")),""))</f>
        <v/>
      </c>
      <c r="BK11" t="str">
        <f ca="1">IF(COLUMN()&lt;DATA!$H$1+2,VSETKY!BK$40,IF(COLUMN()=DATA!$H$1+2,SUM(INDIRECT("B$11:"&amp;SUBSTITUTE(ADDRESS(1,COLUMN()-1,4),"1","")&amp;"$11")),""))</f>
        <v/>
      </c>
      <c r="BL11" t="str">
        <f ca="1">IF(COLUMN()&lt;DATA!$H$1+2,VSETKY!BL$40,IF(COLUMN()=DATA!$H$1+2,SUM(INDIRECT("B$11:"&amp;SUBSTITUTE(ADDRESS(1,COLUMN()-1,4),"1","")&amp;"$11")),""))</f>
        <v/>
      </c>
      <c r="BM11" t="str">
        <f ca="1">IF(COLUMN()&lt;DATA!$H$1+2,VSETKY!BM$40,IF(COLUMN()=DATA!$H$1+2,SUM(INDIRECT("B$11:"&amp;SUBSTITUTE(ADDRESS(1,COLUMN()-1,4),"1","")&amp;"$11")),""))</f>
        <v/>
      </c>
      <c r="BN11" t="str">
        <f ca="1">IF(COLUMN()&lt;DATA!$H$1+2,VSETKY!BN$40,IF(COLUMN()=DATA!$H$1+2,SUM(INDIRECT("B$11:"&amp;SUBSTITUTE(ADDRESS(1,COLUMN()-1,4),"1","")&amp;"$11")),""))</f>
        <v/>
      </c>
      <c r="BO11" t="str">
        <f ca="1">IF(COLUMN()&lt;DATA!$H$1+2,VSETKY!BO$40,IF(COLUMN()=DATA!$H$1+2,SUM(INDIRECT("B$11:"&amp;SUBSTITUTE(ADDRESS(1,COLUMN()-1,4),"1","")&amp;"$11")),""))</f>
        <v/>
      </c>
      <c r="BP11" t="str">
        <f ca="1">IF(COLUMN()&lt;DATA!$H$1+2,VSETKY!BP$40,IF(COLUMN()=DATA!$H$1+2,SUM(INDIRECT("B$11:"&amp;SUBSTITUTE(ADDRESS(1,COLUMN()-1,4),"1","")&amp;"$11")),""))</f>
        <v/>
      </c>
      <c r="BQ11" t="str">
        <f ca="1">IF(COLUMN()&lt;DATA!$H$1+2,VSETKY!BQ$40,IF(COLUMN()=DATA!$H$1+2,SUM(INDIRECT("B$11:"&amp;SUBSTITUTE(ADDRESS(1,COLUMN()-1,4),"1","")&amp;"$11")),""))</f>
        <v/>
      </c>
      <c r="BR11" t="str">
        <f ca="1">IF(COLUMN()&lt;DATA!$H$1+2,VSETKY!BR$40,IF(COLUMN()=DATA!$H$1+2,SUM(INDIRECT("B$11:"&amp;SUBSTITUTE(ADDRESS(1,COLUMN()-1,4),"1","")&amp;"$11")),""))</f>
        <v/>
      </c>
      <c r="BS11" t="str">
        <f ca="1">IF(COLUMN()&lt;DATA!$H$1+2,VSETKY!BS$40,IF(COLUMN()=DATA!$H$1+2,SUM(INDIRECT("B$11:"&amp;SUBSTITUTE(ADDRESS(1,COLUMN()-1,4),"1","")&amp;"$11")),""))</f>
        <v/>
      </c>
      <c r="BT11" t="str">
        <f ca="1">IF(COLUMN()&lt;DATA!$H$1+2,VSETKY!BT$40,IF(COLUMN()=DATA!$H$1+2,SUM(INDIRECT("B$11:"&amp;SUBSTITUTE(ADDRESS(1,COLUMN()-1,4),"1","")&amp;"$11")),""))</f>
        <v/>
      </c>
      <c r="BU11" t="str">
        <f ca="1">IF(COLUMN()&lt;DATA!$H$1+2,VSETKY!BU$40,IF(COLUMN()=DATA!$H$1+2,SUM(INDIRECT("B$11:"&amp;SUBSTITUTE(ADDRESS(1,COLUMN()-1,4),"1","")&amp;"$11")),""))</f>
        <v/>
      </c>
      <c r="BV11" t="str">
        <f ca="1">IF(COLUMN()&lt;DATA!$H$1+2,VSETKY!BV$40,IF(COLUMN()=DATA!$H$1+2,SUM(INDIRECT("B$11:"&amp;SUBSTITUTE(ADDRESS(1,COLUMN()-1,4),"1","")&amp;"$11")),""))</f>
        <v/>
      </c>
      <c r="BW11" t="str">
        <f ca="1">IF(COLUMN()&lt;DATA!$H$1+2,VSETKY!BW$40,IF(COLUMN()=DATA!$H$1+2,SUM(INDIRECT("B$11:"&amp;SUBSTITUTE(ADDRESS(1,COLUMN()-1,4),"1","")&amp;"$11")),""))</f>
        <v/>
      </c>
      <c r="BX11" t="str">
        <f ca="1">IF(COLUMN()&lt;DATA!$H$1+2,VSETKY!BX$40,IF(COLUMN()=DATA!$H$1+2,SUM(INDIRECT("B$11:"&amp;SUBSTITUTE(ADDRESS(1,COLUMN()-1,4),"1","")&amp;"$11")),""))</f>
        <v/>
      </c>
      <c r="BY11" t="str">
        <f ca="1">IF(COLUMN()&lt;DATA!$H$1+2,VSETKY!BY$40,IF(COLUMN()=DATA!$H$1+2,SUM(INDIRECT("B$11:"&amp;SUBSTITUTE(ADDRESS(1,COLUMN()-1,4),"1","")&amp;"$11")),""))</f>
        <v/>
      </c>
      <c r="BZ11" t="str">
        <f ca="1">IF(COLUMN()&lt;DATA!$H$1+2,VSETKY!BZ$40,IF(COLUMN()=DATA!$H$1+2,SUM(INDIRECT("B$11:"&amp;SUBSTITUTE(ADDRESS(1,COLUMN()-1,4),"1","")&amp;"$11")),""))</f>
        <v/>
      </c>
    </row>
    <row r="12" spans="1:78" ht="15.75" x14ac:dyDescent="0.25">
      <c r="A12" s="43" t="s">
        <v>193</v>
      </c>
      <c r="B12" s="34">
        <f ca="1">IF(COLUMN()&lt;DATA!$H$1+2,SUM(VSETKY!B$57:'VSETKY'!B$58),IF(COLUMN()=DATA!$H$1+2,SUM(INDIRECT("B$12:"&amp;SUBSTITUTE(ADDRESS(1,COLUMN()-1,4),"1","")&amp;"$12")),""))</f>
        <v>13</v>
      </c>
      <c r="C12" s="34">
        <f ca="1">IF(COLUMN()&lt;DATA!$H$1+2,SUM(VSETKY!C$57:'VSETKY'!C$58),IF(COLUMN()=DATA!$H$1+2,SUM(INDIRECT("B$12:"&amp;SUBSTITUTE(ADDRESS(1,COLUMN()-1,4),"1","")&amp;"$12")),""))</f>
        <v>1</v>
      </c>
      <c r="D12" s="34">
        <f ca="1">IF(COLUMN()&lt;DATA!$H$1+2,SUM(VSETKY!D$57:'VSETKY'!D$58),IF(COLUMN()=DATA!$H$1+2,SUM(INDIRECT("B$12:"&amp;SUBSTITUTE(ADDRESS(1,COLUMN()-1,4),"1","")&amp;"$12")),""))</f>
        <v>7</v>
      </c>
      <c r="E12" s="34">
        <f ca="1">IF(COLUMN()&lt;DATA!$H$1+2,SUM(VSETKY!E$57:'VSETKY'!E$58),IF(COLUMN()=DATA!$H$1+2,SUM(INDIRECT("B$12:"&amp;SUBSTITUTE(ADDRESS(1,COLUMN()-1,4),"1","")&amp;"$12")),""))</f>
        <v>1</v>
      </c>
      <c r="F12" s="34">
        <f ca="1">IF(COLUMN()&lt;DATA!$H$1+2,SUM(VSETKY!F$57:'VSETKY'!F$58),IF(COLUMN()=DATA!$H$1+2,SUM(INDIRECT("B$12:"&amp;SUBSTITUTE(ADDRESS(1,COLUMN()-1,4),"1","")&amp;"$12")),""))</f>
        <v>0</v>
      </c>
      <c r="G12" s="34">
        <f ca="1">IF(COLUMN()&lt;DATA!$H$1+2,SUM(VSETKY!G$57:'VSETKY'!G$58),IF(COLUMN()=DATA!$H$1+2,SUM(INDIRECT("B$12:"&amp;SUBSTITUTE(ADDRESS(1,COLUMN()-1,4),"1","")&amp;"$12")),""))</f>
        <v>6</v>
      </c>
      <c r="H12" s="34">
        <f ca="1">IF(COLUMN()&lt;DATA!$H$1+2,SUM(VSETKY!H$57:'VSETKY'!H$58),IF(COLUMN()=DATA!$H$1+2,SUM(INDIRECT("B$12:"&amp;SUBSTITUTE(ADDRESS(1,COLUMN()-1,4),"1","")&amp;"$12")),""))</f>
        <v>8</v>
      </c>
      <c r="I12" s="34">
        <f ca="1">IF(COLUMN()&lt;DATA!$H$1+2,SUM(VSETKY!I$57:'VSETKY'!I$58),IF(COLUMN()=DATA!$H$1+2,SUM(INDIRECT("B$12:"&amp;SUBSTITUTE(ADDRESS(1,COLUMN()-1,4),"1","")&amp;"$12")),""))</f>
        <v>0</v>
      </c>
      <c r="J12" s="34">
        <f ca="1">IF(COLUMN()&lt;DATA!$H$1+2,SUM(VSETKY!J$57:'VSETKY'!J$58),IF(COLUMN()=DATA!$H$1+2,SUM(INDIRECT("B$12:"&amp;SUBSTITUTE(ADDRESS(1,COLUMN()-1,4),"1","")&amp;"$12")),""))</f>
        <v>1</v>
      </c>
      <c r="K12" s="34">
        <f ca="1">IF(COLUMN()&lt;DATA!$H$1+2,SUM(VSETKY!K$57:'VSETKY'!K$58),IF(COLUMN()=DATA!$H$1+2,SUM(INDIRECT("B$12:"&amp;SUBSTITUTE(ADDRESS(1,COLUMN()-1,4),"1","")&amp;"$12")),""))</f>
        <v>0</v>
      </c>
      <c r="L12" s="34">
        <f ca="1">IF(COLUMN()&lt;DATA!$H$1+2,SUM(VSETKY!L$57:'VSETKY'!L$58),IF(COLUMN()=DATA!$H$1+2,SUM(INDIRECT("B$12:"&amp;SUBSTITUTE(ADDRESS(1,COLUMN()-1,4),"1","")&amp;"$12")),""))</f>
        <v>0</v>
      </c>
      <c r="M12" s="34">
        <f ca="1">IF(COLUMN()&lt;DATA!$H$1+2,SUM(VSETKY!M$57:'VSETKY'!M$58),IF(COLUMN()=DATA!$H$1+2,SUM(INDIRECT("B$12:"&amp;SUBSTITUTE(ADDRESS(1,COLUMN()-1,4),"1","")&amp;"$12")),""))</f>
        <v>1</v>
      </c>
      <c r="N12" s="34">
        <f ca="1">IF(COLUMN()&lt;DATA!$H$1+2,SUM(VSETKY!N$57:'VSETKY'!N$58),IF(COLUMN()=DATA!$H$1+2,SUM(INDIRECT("B$12:"&amp;SUBSTITUTE(ADDRESS(1,COLUMN()-1,4),"1","")&amp;"$12")),""))</f>
        <v>0</v>
      </c>
      <c r="O12" s="34">
        <f ca="1">IF(COLUMN()&lt;DATA!$H$1+2,SUM(VSETKY!O$57:'VSETKY'!O$58),IF(COLUMN()=DATA!$H$1+2,SUM(INDIRECT("B$12:"&amp;SUBSTITUTE(ADDRESS(1,COLUMN()-1,4),"1","")&amp;"$12")),""))</f>
        <v>0</v>
      </c>
      <c r="P12" s="34">
        <f ca="1">IF(COLUMN()&lt;DATA!$H$1+2,SUM(VSETKY!P$57:'VSETKY'!P$58),IF(COLUMN()=DATA!$H$1+2,SUM(INDIRECT("B$12:"&amp;SUBSTITUTE(ADDRESS(1,COLUMN()-1,4),"1","")&amp;"$12")),""))</f>
        <v>1</v>
      </c>
      <c r="Q12" s="34">
        <f ca="1">IF(COLUMN()&lt;DATA!$H$1+2,SUM(VSETKY!Q$57:'VSETKY'!Q$58),IF(COLUMN()=DATA!$H$1+2,SUM(INDIRECT("B$12:"&amp;SUBSTITUTE(ADDRESS(1,COLUMN()-1,4),"1","")&amp;"$12")),""))</f>
        <v>3</v>
      </c>
      <c r="R12" s="34">
        <f ca="1">IF(COLUMN()&lt;DATA!$H$1+2,SUM(VSETKY!R$57:'VSETKY'!R$58),IF(COLUMN()=DATA!$H$1+2,SUM(INDIRECT("B$12:"&amp;SUBSTITUTE(ADDRESS(1,COLUMN()-1,4),"1","")&amp;"$12")),""))</f>
        <v>0</v>
      </c>
      <c r="S12" s="34">
        <f ca="1">IF(COLUMN()&lt;DATA!$H$1+2,SUM(VSETKY!S$57:'VSETKY'!S$58),IF(COLUMN()=DATA!$H$1+2,SUM(INDIRECT("B$12:"&amp;SUBSTITUTE(ADDRESS(1,COLUMN()-1,4),"1","")&amp;"$12")),""))</f>
        <v>4</v>
      </c>
      <c r="T12" s="34">
        <f ca="1">IF(COLUMN()&lt;DATA!$H$1+2,SUM(VSETKY!T$57:'VSETKY'!T$58),IF(COLUMN()=DATA!$H$1+2,SUM(INDIRECT("B$12:"&amp;SUBSTITUTE(ADDRESS(1,COLUMN()-1,4),"1","")&amp;"$12")),""))</f>
        <v>1</v>
      </c>
      <c r="U12" s="34">
        <f ca="1">IF(COLUMN()&lt;DATA!$H$1+2,SUM(VSETKY!U$57:'VSETKY'!U$58),IF(COLUMN()=DATA!$H$1+2,SUM(INDIRECT("B$12:"&amp;SUBSTITUTE(ADDRESS(1,COLUMN()-1,4),"1","")&amp;"$12")),""))</f>
        <v>2</v>
      </c>
      <c r="V12" s="34">
        <f ca="1">IF(COLUMN()&lt;DATA!$H$1+2,SUM(VSETKY!V$57:'VSETKY'!V$58),IF(COLUMN()=DATA!$H$1+2,SUM(INDIRECT("B$12:"&amp;SUBSTITUTE(ADDRESS(1,COLUMN()-1,4),"1","")&amp;"$12")),""))</f>
        <v>0</v>
      </c>
      <c r="W12" s="34">
        <f ca="1">IF(COLUMN()&lt;DATA!$H$1+2,SUM(VSETKY!W$57:'VSETKY'!W$58),IF(COLUMN()=DATA!$H$1+2,SUM(INDIRECT("B$12:"&amp;SUBSTITUTE(ADDRESS(1,COLUMN()-1,4),"1","")&amp;"$12")),""))</f>
        <v>0</v>
      </c>
      <c r="X12" s="34">
        <f ca="1">IF(COLUMN()&lt;DATA!$H$1+2,SUM(VSETKY!X$57:'VSETKY'!X$58),IF(COLUMN()=DATA!$H$1+2,SUM(INDIRECT("B$12:"&amp;SUBSTITUTE(ADDRESS(1,COLUMN()-1,4),"1","")&amp;"$12")),""))</f>
        <v>0</v>
      </c>
      <c r="Y12" s="34">
        <f ca="1">IF(COLUMN()&lt;DATA!$H$1+2,SUM(VSETKY!Y$57:'VSETKY'!Y$58),IF(COLUMN()=DATA!$H$1+2,SUM(INDIRECT("B$12:"&amp;SUBSTITUTE(ADDRESS(1,COLUMN()-1,4),"1","")&amp;"$12")),""))</f>
        <v>0</v>
      </c>
      <c r="Z12" s="34">
        <f ca="1">IF(COLUMN()&lt;DATA!$H$1+2,SUM(VSETKY!Z$57:'VSETKY'!Z$58),IF(COLUMN()=DATA!$H$1+2,SUM(INDIRECT("B$12:"&amp;SUBSTITUTE(ADDRESS(1,COLUMN()-1,4),"1","")&amp;"$12")),""))</f>
        <v>0</v>
      </c>
      <c r="AA12" s="34">
        <f ca="1">IF(COLUMN()&lt;DATA!$H$1+2,SUM(VSETKY!AA$57:'VSETKY'!AA$58),IF(COLUMN()=DATA!$H$1+2,SUM(INDIRECT("B$12:"&amp;SUBSTITUTE(ADDRESS(1,COLUMN()-1,4),"1","")&amp;"$12")),""))</f>
        <v>0</v>
      </c>
      <c r="AB12" s="34">
        <f ca="1">IF(COLUMN()&lt;DATA!$H$1+2,SUM(VSETKY!AB$57:'VSETKY'!AB$58),IF(COLUMN()=DATA!$H$1+2,SUM(INDIRECT("B$12:"&amp;SUBSTITUTE(ADDRESS(1,COLUMN()-1,4),"1","")&amp;"$12")),""))</f>
        <v>0</v>
      </c>
      <c r="AC12" s="34">
        <f ca="1">IF(COLUMN()&lt;DATA!$H$1+2,SUM(VSETKY!AC$57:'VSETKY'!AC$58),IF(COLUMN()=DATA!$H$1+2,SUM(INDIRECT("B$12:"&amp;SUBSTITUTE(ADDRESS(1,COLUMN()-1,4),"1","")&amp;"$12")),""))</f>
        <v>0</v>
      </c>
      <c r="AD12" s="34">
        <f ca="1">IF(COLUMN()&lt;DATA!$H$1+2,SUM(VSETKY!AD$57:'VSETKY'!AD$58),IF(COLUMN()=DATA!$H$1+2,SUM(INDIRECT("B$12:"&amp;SUBSTITUTE(ADDRESS(1,COLUMN()-1,4),"1","")&amp;"$12")),""))</f>
        <v>0</v>
      </c>
      <c r="AE12" s="34">
        <f ca="1">IF(COLUMN()&lt;DATA!$H$1+2,SUM(VSETKY!AE$57:'VSETKY'!AE$58),IF(COLUMN()=DATA!$H$1+2,SUM(INDIRECT("B$12:"&amp;SUBSTITUTE(ADDRESS(1,COLUMN()-1,4),"1","")&amp;"$12")),""))</f>
        <v>0</v>
      </c>
      <c r="AF12" s="34">
        <f ca="1">IF(COLUMN()&lt;DATA!$H$1+2,SUM(VSETKY!AF$57:'VSETKY'!AF$58),IF(COLUMN()=DATA!$H$1+2,SUM(INDIRECT("B$12:"&amp;SUBSTITUTE(ADDRESS(1,COLUMN()-1,4),"1","")&amp;"$12")),""))</f>
        <v>0</v>
      </c>
      <c r="AG12" s="34">
        <f ca="1">IF(COLUMN()&lt;DATA!$H$1+2,SUM(VSETKY!AG$57:'VSETKY'!AG$58),IF(COLUMN()=DATA!$H$1+2,SUM(INDIRECT("B$12:"&amp;SUBSTITUTE(ADDRESS(1,COLUMN()-1,4),"1","")&amp;"$12")),""))</f>
        <v>0</v>
      </c>
      <c r="AH12" s="34">
        <f ca="1">IF(COLUMN()&lt;DATA!$H$1+2,SUM(VSETKY!AH$57:'VSETKY'!AH$58),IF(COLUMN()=DATA!$H$1+2,SUM(INDIRECT("B$12:"&amp;SUBSTITUTE(ADDRESS(1,COLUMN()-1,4),"1","")&amp;"$12")),""))</f>
        <v>0</v>
      </c>
      <c r="AI12" s="34">
        <f ca="1">IF(COLUMN()&lt;DATA!$H$1+2,SUM(VSETKY!AI$57:'VSETKY'!AI$58),IF(COLUMN()=DATA!$H$1+2,SUM(INDIRECT("B$12:"&amp;SUBSTITUTE(ADDRESS(1,COLUMN()-1,4),"1","")&amp;"$12")),""))</f>
        <v>0</v>
      </c>
      <c r="AJ12" s="34">
        <f ca="1">IF(COLUMN()&lt;DATA!$H$1+2,SUM(VSETKY!AJ$57:'VSETKY'!AJ$58),IF(COLUMN()=DATA!$H$1+2,SUM(INDIRECT("B$12:"&amp;SUBSTITUTE(ADDRESS(1,COLUMN()-1,4),"1","")&amp;"$12")),""))</f>
        <v>0</v>
      </c>
      <c r="AK12" s="34">
        <f ca="1">IF(COLUMN()&lt;DATA!$H$1+2,SUM(VSETKY!AK$57:'VSETKY'!AK$58),IF(COLUMN()=DATA!$H$1+2,SUM(INDIRECT("B$12:"&amp;SUBSTITUTE(ADDRESS(1,COLUMN()-1,4),"1","")&amp;"$12")),""))</f>
        <v>0</v>
      </c>
      <c r="AL12" s="34">
        <f ca="1">IF(COLUMN()&lt;DATA!$H$1+2,SUM(VSETKY!AL$57:'VSETKY'!AL$58),IF(COLUMN()=DATA!$H$1+2,SUM(INDIRECT("B$12:"&amp;SUBSTITUTE(ADDRESS(1,COLUMN()-1,4),"1","")&amp;"$12")),""))</f>
        <v>0</v>
      </c>
      <c r="AM12" s="34">
        <f ca="1">IF(COLUMN()&lt;DATA!$H$1+2,SUM(VSETKY!AM$57:'VSETKY'!AM$58),IF(COLUMN()=DATA!$H$1+2,SUM(INDIRECT("B$12:"&amp;SUBSTITUTE(ADDRESS(1,COLUMN()-1,4),"1","")&amp;"$12")),""))</f>
        <v>0</v>
      </c>
      <c r="AN12" s="44">
        <f ca="1">IF(COLUMN()&lt;DATA!$H$1+2,SUM(VSETKY!AN$57:'VSETKY'!AN$58),IF(COLUMN()=DATA!$H$1+2,SUM(INDIRECT("B$12:"&amp;SUBSTITUTE(ADDRESS(1,COLUMN()-1,4),"1","")&amp;"$12")),""))</f>
        <v>49</v>
      </c>
      <c r="AO12" t="str">
        <f ca="1">IF(COLUMN()&lt;DATA!$H$1+2,SUM(VSETKY!AO$57:'VSETKY'!AO$58),IF(COLUMN()=DATA!$H$1+2,SUM(INDIRECT("B$12:"&amp;SUBSTITUTE(ADDRESS(1,COLUMN()-1,4),"1","")&amp;"$12")),""))</f>
        <v/>
      </c>
      <c r="AP12" t="str">
        <f ca="1">IF(COLUMN()&lt;DATA!$H$1+2,SUM(VSETKY!AP$57:'VSETKY'!AP$58),IF(COLUMN()=DATA!$H$1+2,SUM(INDIRECT("B$12:"&amp;SUBSTITUTE(ADDRESS(1,COLUMN()-1,4),"1","")&amp;"$12")),""))</f>
        <v/>
      </c>
      <c r="AQ12" t="str">
        <f ca="1">IF(COLUMN()&lt;DATA!$H$1+2,SUM(VSETKY!AQ$57:'VSETKY'!AQ$58),IF(COLUMN()=DATA!$H$1+2,SUM(INDIRECT("B$12:"&amp;SUBSTITUTE(ADDRESS(1,COLUMN()-1,4),"1","")&amp;"$12")),""))</f>
        <v/>
      </c>
      <c r="AR12" t="str">
        <f ca="1">IF(COLUMN()&lt;DATA!$H$1+2,SUM(VSETKY!AR$57:'VSETKY'!AR$58),IF(COLUMN()=DATA!$H$1+2,SUM(INDIRECT("B$12:"&amp;SUBSTITUTE(ADDRESS(1,COLUMN()-1,4),"1","")&amp;"$12")),""))</f>
        <v/>
      </c>
      <c r="AS12" t="str">
        <f ca="1">IF(COLUMN()&lt;DATA!$H$1+2,SUM(VSETKY!AS$57:'VSETKY'!AS$58),IF(COLUMN()=DATA!$H$1+2,SUM(INDIRECT("B$12:"&amp;SUBSTITUTE(ADDRESS(1,COLUMN()-1,4),"1","")&amp;"$12")),""))</f>
        <v/>
      </c>
      <c r="AT12" t="str">
        <f ca="1">IF(COLUMN()&lt;DATA!$H$1+2,SUM(VSETKY!AT$57:'VSETKY'!AT$58),IF(COLUMN()=DATA!$H$1+2,SUM(INDIRECT("B$12:"&amp;SUBSTITUTE(ADDRESS(1,COLUMN()-1,4),"1","")&amp;"$12")),""))</f>
        <v/>
      </c>
      <c r="AU12" t="str">
        <f ca="1">IF(COLUMN()&lt;DATA!$H$1+2,SUM(VSETKY!AU$57:'VSETKY'!AU$58),IF(COLUMN()=DATA!$H$1+2,SUM(INDIRECT("B$12:"&amp;SUBSTITUTE(ADDRESS(1,COLUMN()-1,4),"1","")&amp;"$12")),""))</f>
        <v/>
      </c>
      <c r="AV12" t="str">
        <f ca="1">IF(COLUMN()&lt;DATA!$H$1+2,SUM(VSETKY!AV$57:'VSETKY'!AV$58),IF(COLUMN()=DATA!$H$1+2,SUM(INDIRECT("B$12:"&amp;SUBSTITUTE(ADDRESS(1,COLUMN()-1,4),"1","")&amp;"$12")),""))</f>
        <v/>
      </c>
      <c r="AW12" t="str">
        <f ca="1">IF(COLUMN()&lt;DATA!$H$1+2,SUM(VSETKY!AW$57:'VSETKY'!AW$58),IF(COLUMN()=DATA!$H$1+2,SUM(INDIRECT("B$12:"&amp;SUBSTITUTE(ADDRESS(1,COLUMN()-1,4),"1","")&amp;"$12")),""))</f>
        <v/>
      </c>
      <c r="AX12" t="str">
        <f ca="1">IF(COLUMN()&lt;DATA!$H$1+2,SUM(VSETKY!AX$57:'VSETKY'!AX$58),IF(COLUMN()=DATA!$H$1+2,SUM(INDIRECT("B$12:"&amp;SUBSTITUTE(ADDRESS(1,COLUMN()-1,4),"1","")&amp;"$12")),""))</f>
        <v/>
      </c>
      <c r="AY12" t="str">
        <f ca="1">IF(COLUMN()&lt;DATA!$H$1+2,SUM(VSETKY!AY$57:'VSETKY'!AY$58),IF(COLUMN()=DATA!$H$1+2,SUM(INDIRECT("B$12:"&amp;SUBSTITUTE(ADDRESS(1,COLUMN()-1,4),"1","")&amp;"$12")),""))</f>
        <v/>
      </c>
      <c r="AZ12" t="str">
        <f ca="1">IF(COLUMN()&lt;DATA!$H$1+2,SUM(VSETKY!AZ$57:'VSETKY'!AZ$58),IF(COLUMN()=DATA!$H$1+2,SUM(INDIRECT("B$12:"&amp;SUBSTITUTE(ADDRESS(1,COLUMN()-1,4),"1","")&amp;"$12")),""))</f>
        <v/>
      </c>
      <c r="BA12" t="str">
        <f ca="1">IF(COLUMN()&lt;DATA!$H$1+2,SUM(VSETKY!BA$57:'VSETKY'!BA$58),IF(COLUMN()=DATA!$H$1+2,SUM(INDIRECT("B$12:"&amp;SUBSTITUTE(ADDRESS(1,COLUMN()-1,4),"1","")&amp;"$12")),""))</f>
        <v/>
      </c>
      <c r="BB12" t="str">
        <f ca="1">IF(COLUMN()&lt;DATA!$H$1+2,SUM(VSETKY!BB$57:'VSETKY'!BB$58),IF(COLUMN()=DATA!$H$1+2,SUM(INDIRECT("B$12:"&amp;SUBSTITUTE(ADDRESS(1,COLUMN()-1,4),"1","")&amp;"$12")),""))</f>
        <v/>
      </c>
      <c r="BC12" t="str">
        <f ca="1">IF(COLUMN()&lt;DATA!$H$1+2,SUM(VSETKY!BC$57:'VSETKY'!BC$58),IF(COLUMN()=DATA!$H$1+2,SUM(INDIRECT("B$12:"&amp;SUBSTITUTE(ADDRESS(1,COLUMN()-1,4),"1","")&amp;"$12")),""))</f>
        <v/>
      </c>
      <c r="BD12" t="str">
        <f ca="1">IF(COLUMN()&lt;DATA!$H$1+2,SUM(VSETKY!BD$57:'VSETKY'!BD$58),IF(COLUMN()=DATA!$H$1+2,SUM(INDIRECT("B$12:"&amp;SUBSTITUTE(ADDRESS(1,COLUMN()-1,4),"1","")&amp;"$12")),""))</f>
        <v/>
      </c>
      <c r="BE12" t="str">
        <f ca="1">IF(COLUMN()&lt;DATA!$H$1+2,SUM(VSETKY!BE$57:'VSETKY'!BE$58),IF(COLUMN()=DATA!$H$1+2,SUM(INDIRECT("B$12:"&amp;SUBSTITUTE(ADDRESS(1,COLUMN()-1,4),"1","")&amp;"$12")),""))</f>
        <v/>
      </c>
      <c r="BF12" t="str">
        <f ca="1">IF(COLUMN()&lt;DATA!$H$1+2,SUM(VSETKY!BF$57:'VSETKY'!BF$58),IF(COLUMN()=DATA!$H$1+2,SUM(INDIRECT("B$12:"&amp;SUBSTITUTE(ADDRESS(1,COLUMN()-1,4),"1","")&amp;"$12")),""))</f>
        <v/>
      </c>
      <c r="BG12" t="str">
        <f ca="1">IF(COLUMN()&lt;DATA!$H$1+2,SUM(VSETKY!BG$57:'VSETKY'!BG$58),IF(COLUMN()=DATA!$H$1+2,SUM(INDIRECT("B$12:"&amp;SUBSTITUTE(ADDRESS(1,COLUMN()-1,4),"1","")&amp;"$12")),""))</f>
        <v/>
      </c>
      <c r="BH12" t="str">
        <f ca="1">IF(COLUMN()&lt;DATA!$H$1+2,SUM(VSETKY!BH$57:'VSETKY'!BH$58),IF(COLUMN()=DATA!$H$1+2,SUM(INDIRECT("B$12:"&amp;SUBSTITUTE(ADDRESS(1,COLUMN()-1,4),"1","")&amp;"$12")),""))</f>
        <v/>
      </c>
      <c r="BI12" t="str">
        <f ca="1">IF(COLUMN()&lt;DATA!$H$1+2,SUM(VSETKY!BI$57:'VSETKY'!BI$58),IF(COLUMN()=DATA!$H$1+2,SUM(INDIRECT("B$12:"&amp;SUBSTITUTE(ADDRESS(1,COLUMN()-1,4),"1","")&amp;"$12")),""))</f>
        <v/>
      </c>
      <c r="BJ12" t="str">
        <f ca="1">IF(COLUMN()&lt;DATA!$H$1+2,SUM(VSETKY!BJ$57:'VSETKY'!BJ$58),IF(COLUMN()=DATA!$H$1+2,SUM(INDIRECT("B$12:"&amp;SUBSTITUTE(ADDRESS(1,COLUMN()-1,4),"1","")&amp;"$12")),""))</f>
        <v/>
      </c>
      <c r="BK12" t="str">
        <f ca="1">IF(COLUMN()&lt;DATA!$H$1+2,SUM(VSETKY!BK$57:'VSETKY'!BK$58),IF(COLUMN()=DATA!$H$1+2,SUM(INDIRECT("B$12:"&amp;SUBSTITUTE(ADDRESS(1,COLUMN()-1,4),"1","")&amp;"$12")),""))</f>
        <v/>
      </c>
      <c r="BL12" t="str">
        <f ca="1">IF(COLUMN()&lt;DATA!$H$1+2,SUM(VSETKY!BL$57:'VSETKY'!BL$58),IF(COLUMN()=DATA!$H$1+2,SUM(INDIRECT("B$12:"&amp;SUBSTITUTE(ADDRESS(1,COLUMN()-1,4),"1","")&amp;"$12")),""))</f>
        <v/>
      </c>
      <c r="BM12" t="str">
        <f ca="1">IF(COLUMN()&lt;DATA!$H$1+2,SUM(VSETKY!BM$57:'VSETKY'!BM$58),IF(COLUMN()=DATA!$H$1+2,SUM(INDIRECT("B$12:"&amp;SUBSTITUTE(ADDRESS(1,COLUMN()-1,4),"1","")&amp;"$12")),""))</f>
        <v/>
      </c>
      <c r="BN12" t="str">
        <f ca="1">IF(COLUMN()&lt;DATA!$H$1+2,SUM(VSETKY!BN$57:'VSETKY'!BN$58),IF(COLUMN()=DATA!$H$1+2,SUM(INDIRECT("B$12:"&amp;SUBSTITUTE(ADDRESS(1,COLUMN()-1,4),"1","")&amp;"$12")),""))</f>
        <v/>
      </c>
      <c r="BO12" t="str">
        <f ca="1">IF(COLUMN()&lt;DATA!$H$1+2,SUM(VSETKY!BO$57:'VSETKY'!BO$58),IF(COLUMN()=DATA!$H$1+2,SUM(INDIRECT("B$12:"&amp;SUBSTITUTE(ADDRESS(1,COLUMN()-1,4),"1","")&amp;"$12")),""))</f>
        <v/>
      </c>
      <c r="BP12" t="str">
        <f ca="1">IF(COLUMN()&lt;DATA!$H$1+2,SUM(VSETKY!BP$57:'VSETKY'!BP$58),IF(COLUMN()=DATA!$H$1+2,SUM(INDIRECT("B$12:"&amp;SUBSTITUTE(ADDRESS(1,COLUMN()-1,4),"1","")&amp;"$12")),""))</f>
        <v/>
      </c>
      <c r="BQ12" t="str">
        <f ca="1">IF(COLUMN()&lt;DATA!$H$1+2,SUM(VSETKY!BQ$57:'VSETKY'!BQ$58),IF(COLUMN()=DATA!$H$1+2,SUM(INDIRECT("B$12:"&amp;SUBSTITUTE(ADDRESS(1,COLUMN()-1,4),"1","")&amp;"$12")),""))</f>
        <v/>
      </c>
      <c r="BR12" t="str">
        <f ca="1">IF(COLUMN()&lt;DATA!$H$1+2,SUM(VSETKY!BR$57:'VSETKY'!BR$58),IF(COLUMN()=DATA!$H$1+2,SUM(INDIRECT("B$12:"&amp;SUBSTITUTE(ADDRESS(1,COLUMN()-1,4),"1","")&amp;"$12")),""))</f>
        <v/>
      </c>
      <c r="BS12" t="str">
        <f ca="1">IF(COLUMN()&lt;DATA!$H$1+2,SUM(VSETKY!BS$57:'VSETKY'!BS$58),IF(COLUMN()=DATA!$H$1+2,SUM(INDIRECT("B$12:"&amp;SUBSTITUTE(ADDRESS(1,COLUMN()-1,4),"1","")&amp;"$12")),""))</f>
        <v/>
      </c>
      <c r="BT12" t="str">
        <f ca="1">IF(COLUMN()&lt;DATA!$H$1+2,SUM(VSETKY!BT$57:'VSETKY'!BT$58),IF(COLUMN()=DATA!$H$1+2,SUM(INDIRECT("B$12:"&amp;SUBSTITUTE(ADDRESS(1,COLUMN()-1,4),"1","")&amp;"$12")),""))</f>
        <v/>
      </c>
      <c r="BU12" t="str">
        <f ca="1">IF(COLUMN()&lt;DATA!$H$1+2,SUM(VSETKY!BU$57:'VSETKY'!BU$58),IF(COLUMN()=DATA!$H$1+2,SUM(INDIRECT("B$12:"&amp;SUBSTITUTE(ADDRESS(1,COLUMN()-1,4),"1","")&amp;"$12")),""))</f>
        <v/>
      </c>
      <c r="BV12" t="str">
        <f ca="1">IF(COLUMN()&lt;DATA!$H$1+2,SUM(VSETKY!BV$57:'VSETKY'!BV$58),IF(COLUMN()=DATA!$H$1+2,SUM(INDIRECT("B$12:"&amp;SUBSTITUTE(ADDRESS(1,COLUMN()-1,4),"1","")&amp;"$12")),""))</f>
        <v/>
      </c>
      <c r="BW12" t="str">
        <f ca="1">IF(COLUMN()&lt;DATA!$H$1+2,SUM(VSETKY!BW$57:'VSETKY'!BW$58),IF(COLUMN()=DATA!$H$1+2,SUM(INDIRECT("B$12:"&amp;SUBSTITUTE(ADDRESS(1,COLUMN()-1,4),"1","")&amp;"$12")),""))</f>
        <v/>
      </c>
      <c r="BX12" t="str">
        <f ca="1">IF(COLUMN()&lt;DATA!$H$1+2,SUM(VSETKY!BX$57:'VSETKY'!BX$58),IF(COLUMN()=DATA!$H$1+2,SUM(INDIRECT("B$12:"&amp;SUBSTITUTE(ADDRESS(1,COLUMN()-1,4),"1","")&amp;"$12")),""))</f>
        <v/>
      </c>
      <c r="BY12" t="str">
        <f ca="1">IF(COLUMN()&lt;DATA!$H$1+2,SUM(VSETKY!BY$57:'VSETKY'!BY$58),IF(COLUMN()=DATA!$H$1+2,SUM(INDIRECT("B$12:"&amp;SUBSTITUTE(ADDRESS(1,COLUMN()-1,4),"1","")&amp;"$12")),""))</f>
        <v/>
      </c>
      <c r="BZ12" t="str">
        <f ca="1">IF(COLUMN()&lt;DATA!$H$1+2,SUM(VSETKY!BZ$57:'VSETKY'!BZ$58),IF(COLUMN()=DATA!$H$1+2,SUM(INDIRECT("B$12:"&amp;SUBSTITUTE(ADDRESS(1,COLUMN()-1,4),"1","")&amp;"$12")),""))</f>
        <v/>
      </c>
    </row>
    <row r="13" spans="1:78" ht="15.75" x14ac:dyDescent="0.25">
      <c r="A13" s="43" t="s">
        <v>191</v>
      </c>
      <c r="B13" s="34">
        <f ca="1">IF(COLUMN()&lt;DATA!$H$1+2,VSETKY!B$65,IF(COLUMN()=DATA!$H$1+2,SUM(INDIRECT("B$13:"&amp;SUBSTITUTE(ADDRESS(1,COLUMN()-1,4),"1","")&amp;"$13")),""))</f>
        <v>1</v>
      </c>
      <c r="C13" s="34">
        <f ca="1">IF(COLUMN()&lt;DATA!$H$1+2,VSETKY!C$65,IF(COLUMN()=DATA!$H$1+2,SUM(INDIRECT("B$13:"&amp;SUBSTITUTE(ADDRESS(1,COLUMN()-1,4),"1","")&amp;"$13")),""))</f>
        <v>0</v>
      </c>
      <c r="D13" s="34">
        <f ca="1">IF(COLUMN()&lt;DATA!$H$1+2,VSETKY!D$65,IF(COLUMN()=DATA!$H$1+2,SUM(INDIRECT("B$13:"&amp;SUBSTITUTE(ADDRESS(1,COLUMN()-1,4),"1","")&amp;"$13")),""))</f>
        <v>0</v>
      </c>
      <c r="E13" s="34">
        <f ca="1">IF(COLUMN()&lt;DATA!$H$1+2,VSETKY!E$65,IF(COLUMN()=DATA!$H$1+2,SUM(INDIRECT("B$13:"&amp;SUBSTITUTE(ADDRESS(1,COLUMN()-1,4),"1","")&amp;"$13")),""))</f>
        <v>3</v>
      </c>
      <c r="F13" s="34">
        <f ca="1">IF(COLUMN()&lt;DATA!$H$1+2,VSETKY!F$65,IF(COLUMN()=DATA!$H$1+2,SUM(INDIRECT("B$13:"&amp;SUBSTITUTE(ADDRESS(1,COLUMN()-1,4),"1","")&amp;"$13")),""))</f>
        <v>3</v>
      </c>
      <c r="G13" s="34">
        <f ca="1">IF(COLUMN()&lt;DATA!$H$1+2,VSETKY!G$65,IF(COLUMN()=DATA!$H$1+2,SUM(INDIRECT("B$13:"&amp;SUBSTITUTE(ADDRESS(1,COLUMN()-1,4),"1","")&amp;"$13")),""))</f>
        <v>0</v>
      </c>
      <c r="H13" s="34">
        <f ca="1">IF(COLUMN()&lt;DATA!$H$1+2,VSETKY!H$65,IF(COLUMN()=DATA!$H$1+2,SUM(INDIRECT("B$13:"&amp;SUBSTITUTE(ADDRESS(1,COLUMN()-1,4),"1","")&amp;"$13")),""))</f>
        <v>0</v>
      </c>
      <c r="I13" s="34">
        <f ca="1">IF(COLUMN()&lt;DATA!$H$1+2,VSETKY!I$65,IF(COLUMN()=DATA!$H$1+2,SUM(INDIRECT("B$13:"&amp;SUBSTITUTE(ADDRESS(1,COLUMN()-1,4),"1","")&amp;"$13")),""))</f>
        <v>0</v>
      </c>
      <c r="J13" s="34">
        <f ca="1">IF(COLUMN()&lt;DATA!$H$1+2,VSETKY!J$65,IF(COLUMN()=DATA!$H$1+2,SUM(INDIRECT("B$13:"&amp;SUBSTITUTE(ADDRESS(1,COLUMN()-1,4),"1","")&amp;"$13")),""))</f>
        <v>2</v>
      </c>
      <c r="K13" s="34">
        <f ca="1">IF(COLUMN()&lt;DATA!$H$1+2,VSETKY!K$65,IF(COLUMN()=DATA!$H$1+2,SUM(INDIRECT("B$13:"&amp;SUBSTITUTE(ADDRESS(1,COLUMN()-1,4),"1","")&amp;"$13")),""))</f>
        <v>0</v>
      </c>
      <c r="L13" s="34">
        <f ca="1">IF(COLUMN()&lt;DATA!$H$1+2,VSETKY!L$65,IF(COLUMN()=DATA!$H$1+2,SUM(INDIRECT("B$13:"&amp;SUBSTITUTE(ADDRESS(1,COLUMN()-1,4),"1","")&amp;"$13")),""))</f>
        <v>0</v>
      </c>
      <c r="M13" s="34">
        <f ca="1">IF(COLUMN()&lt;DATA!$H$1+2,VSETKY!M$65,IF(COLUMN()=DATA!$H$1+2,SUM(INDIRECT("B$13:"&amp;SUBSTITUTE(ADDRESS(1,COLUMN()-1,4),"1","")&amp;"$13")),""))</f>
        <v>0</v>
      </c>
      <c r="N13" s="34">
        <f ca="1">IF(COLUMN()&lt;DATA!$H$1+2,VSETKY!N$65,IF(COLUMN()=DATA!$H$1+2,SUM(INDIRECT("B$13:"&amp;SUBSTITUTE(ADDRESS(1,COLUMN()-1,4),"1","")&amp;"$13")),""))</f>
        <v>0</v>
      </c>
      <c r="O13" s="34">
        <f ca="1">IF(COLUMN()&lt;DATA!$H$1+2,VSETKY!O$65,IF(COLUMN()=DATA!$H$1+2,SUM(INDIRECT("B$13:"&amp;SUBSTITUTE(ADDRESS(1,COLUMN()-1,4),"1","")&amp;"$13")),""))</f>
        <v>0</v>
      </c>
      <c r="P13" s="34">
        <f ca="1">IF(COLUMN()&lt;DATA!$H$1+2,VSETKY!P$65,IF(COLUMN()=DATA!$H$1+2,SUM(INDIRECT("B$13:"&amp;SUBSTITUTE(ADDRESS(1,COLUMN()-1,4),"1","")&amp;"$13")),""))</f>
        <v>1</v>
      </c>
      <c r="Q13" s="34">
        <f ca="1">IF(COLUMN()&lt;DATA!$H$1+2,VSETKY!Q$65,IF(COLUMN()=DATA!$H$1+2,SUM(INDIRECT("B$13:"&amp;SUBSTITUTE(ADDRESS(1,COLUMN()-1,4),"1","")&amp;"$13")),""))</f>
        <v>0</v>
      </c>
      <c r="R13" s="34">
        <f ca="1">IF(COLUMN()&lt;DATA!$H$1+2,VSETKY!R$65,IF(COLUMN()=DATA!$H$1+2,SUM(INDIRECT("B$13:"&amp;SUBSTITUTE(ADDRESS(1,COLUMN()-1,4),"1","")&amp;"$13")),""))</f>
        <v>0</v>
      </c>
      <c r="S13" s="34">
        <f ca="1">IF(COLUMN()&lt;DATA!$H$1+2,VSETKY!S$65,IF(COLUMN()=DATA!$H$1+2,SUM(INDIRECT("B$13:"&amp;SUBSTITUTE(ADDRESS(1,COLUMN()-1,4),"1","")&amp;"$13")),""))</f>
        <v>1</v>
      </c>
      <c r="T13" s="34">
        <f ca="1">IF(COLUMN()&lt;DATA!$H$1+2,VSETKY!T$65,IF(COLUMN()=DATA!$H$1+2,SUM(INDIRECT("B$13:"&amp;SUBSTITUTE(ADDRESS(1,COLUMN()-1,4),"1","")&amp;"$13")),""))</f>
        <v>0</v>
      </c>
      <c r="U13" s="34">
        <f ca="1">IF(COLUMN()&lt;DATA!$H$1+2,VSETKY!U$65,IF(COLUMN()=DATA!$H$1+2,SUM(INDIRECT("B$13:"&amp;SUBSTITUTE(ADDRESS(1,COLUMN()-1,4),"1","")&amp;"$13")),""))</f>
        <v>1</v>
      </c>
      <c r="V13" s="34">
        <f ca="1">IF(COLUMN()&lt;DATA!$H$1+2,VSETKY!V$65,IF(COLUMN()=DATA!$H$1+2,SUM(INDIRECT("B$13:"&amp;SUBSTITUTE(ADDRESS(1,COLUMN()-1,4),"1","")&amp;"$13")),""))</f>
        <v>0</v>
      </c>
      <c r="W13" s="34">
        <f ca="1">IF(COLUMN()&lt;DATA!$H$1+2,VSETKY!W$65,IF(COLUMN()=DATA!$H$1+2,SUM(INDIRECT("B$13:"&amp;SUBSTITUTE(ADDRESS(1,COLUMN()-1,4),"1","")&amp;"$13")),""))</f>
        <v>0</v>
      </c>
      <c r="X13" s="34">
        <f ca="1">IF(COLUMN()&lt;DATA!$H$1+2,VSETKY!X$65,IF(COLUMN()=DATA!$H$1+2,SUM(INDIRECT("B$13:"&amp;SUBSTITUTE(ADDRESS(1,COLUMN()-1,4),"1","")&amp;"$13")),""))</f>
        <v>0</v>
      </c>
      <c r="Y13" s="34">
        <f ca="1">IF(COLUMN()&lt;DATA!$H$1+2,VSETKY!Y$65,IF(COLUMN()=DATA!$H$1+2,SUM(INDIRECT("B$13:"&amp;SUBSTITUTE(ADDRESS(1,COLUMN()-1,4),"1","")&amp;"$13")),""))</f>
        <v>0</v>
      </c>
      <c r="Z13" s="34">
        <f ca="1">IF(COLUMN()&lt;DATA!$H$1+2,VSETKY!Z$65,IF(COLUMN()=DATA!$H$1+2,SUM(INDIRECT("B$13:"&amp;SUBSTITUTE(ADDRESS(1,COLUMN()-1,4),"1","")&amp;"$13")),""))</f>
        <v>0</v>
      </c>
      <c r="AA13" s="34">
        <f ca="1">IF(COLUMN()&lt;DATA!$H$1+2,VSETKY!AA$65,IF(COLUMN()=DATA!$H$1+2,SUM(INDIRECT("B$13:"&amp;SUBSTITUTE(ADDRESS(1,COLUMN()-1,4),"1","")&amp;"$13")),""))</f>
        <v>0</v>
      </c>
      <c r="AB13" s="34">
        <f ca="1">IF(COLUMN()&lt;DATA!$H$1+2,VSETKY!AB$65,IF(COLUMN()=DATA!$H$1+2,SUM(INDIRECT("B$13:"&amp;SUBSTITUTE(ADDRESS(1,COLUMN()-1,4),"1","")&amp;"$13")),""))</f>
        <v>0</v>
      </c>
      <c r="AC13" s="34">
        <f ca="1">IF(COLUMN()&lt;DATA!$H$1+2,VSETKY!AC$65,IF(COLUMN()=DATA!$H$1+2,SUM(INDIRECT("B$13:"&amp;SUBSTITUTE(ADDRESS(1,COLUMN()-1,4),"1","")&amp;"$13")),""))</f>
        <v>0</v>
      </c>
      <c r="AD13" s="34">
        <f ca="1">IF(COLUMN()&lt;DATA!$H$1+2,VSETKY!AD$65,IF(COLUMN()=DATA!$H$1+2,SUM(INDIRECT("B$13:"&amp;SUBSTITUTE(ADDRESS(1,COLUMN()-1,4),"1","")&amp;"$13")),""))</f>
        <v>0</v>
      </c>
      <c r="AE13" s="34">
        <f ca="1">IF(COLUMN()&lt;DATA!$H$1+2,VSETKY!AE$65,IF(COLUMN()=DATA!$H$1+2,SUM(INDIRECT("B$13:"&amp;SUBSTITUTE(ADDRESS(1,COLUMN()-1,4),"1","")&amp;"$13")),""))</f>
        <v>0</v>
      </c>
      <c r="AF13" s="34">
        <f ca="1">IF(COLUMN()&lt;DATA!$H$1+2,VSETKY!AF$65,IF(COLUMN()=DATA!$H$1+2,SUM(INDIRECT("B$13:"&amp;SUBSTITUTE(ADDRESS(1,COLUMN()-1,4),"1","")&amp;"$13")),""))</f>
        <v>0</v>
      </c>
      <c r="AG13" s="34">
        <f ca="1">IF(COLUMN()&lt;DATA!$H$1+2,VSETKY!AG$65,IF(COLUMN()=DATA!$H$1+2,SUM(INDIRECT("B$13:"&amp;SUBSTITUTE(ADDRESS(1,COLUMN()-1,4),"1","")&amp;"$13")),""))</f>
        <v>0</v>
      </c>
      <c r="AH13" s="34">
        <f ca="1">IF(COLUMN()&lt;DATA!$H$1+2,VSETKY!AH$65,IF(COLUMN()=DATA!$H$1+2,SUM(INDIRECT("B$13:"&amp;SUBSTITUTE(ADDRESS(1,COLUMN()-1,4),"1","")&amp;"$13")),""))</f>
        <v>0</v>
      </c>
      <c r="AI13" s="34">
        <f ca="1">IF(COLUMN()&lt;DATA!$H$1+2,VSETKY!AI$65,IF(COLUMN()=DATA!$H$1+2,SUM(INDIRECT("B$13:"&amp;SUBSTITUTE(ADDRESS(1,COLUMN()-1,4),"1","")&amp;"$13")),""))</f>
        <v>0</v>
      </c>
      <c r="AJ13" s="34">
        <f ca="1">IF(COLUMN()&lt;DATA!$H$1+2,VSETKY!AJ$65,IF(COLUMN()=DATA!$H$1+2,SUM(INDIRECT("B$13:"&amp;SUBSTITUTE(ADDRESS(1,COLUMN()-1,4),"1","")&amp;"$13")),""))</f>
        <v>0</v>
      </c>
      <c r="AK13" s="34">
        <f ca="1">IF(COLUMN()&lt;DATA!$H$1+2,VSETKY!AK$65,IF(COLUMN()=DATA!$H$1+2,SUM(INDIRECT("B$13:"&amp;SUBSTITUTE(ADDRESS(1,COLUMN()-1,4),"1","")&amp;"$13")),""))</f>
        <v>0</v>
      </c>
      <c r="AL13" s="34">
        <f ca="1">IF(COLUMN()&lt;DATA!$H$1+2,VSETKY!AL$65,IF(COLUMN()=DATA!$H$1+2,SUM(INDIRECT("B$13:"&amp;SUBSTITUTE(ADDRESS(1,COLUMN()-1,4),"1","")&amp;"$13")),""))</f>
        <v>0</v>
      </c>
      <c r="AM13" s="34">
        <f ca="1">IF(COLUMN()&lt;DATA!$H$1+2,VSETKY!AM$65,IF(COLUMN()=DATA!$H$1+2,SUM(INDIRECT("B$13:"&amp;SUBSTITUTE(ADDRESS(1,COLUMN()-1,4),"1","")&amp;"$13")),""))</f>
        <v>0</v>
      </c>
      <c r="AN13" s="44">
        <f ca="1">IF(COLUMN()&lt;DATA!$H$1+2,VSETKY!AN$65,IF(COLUMN()=DATA!$H$1+2,SUM(INDIRECT("B$13:"&amp;SUBSTITUTE(ADDRESS(1,COLUMN()-1,4),"1","")&amp;"$13")),""))</f>
        <v>12</v>
      </c>
      <c r="AO13" t="str">
        <f ca="1">IF(COLUMN()&lt;DATA!$H$1+2,VSETKY!AO$65,IF(COLUMN()=DATA!$H$1+2,SUM(INDIRECT("B$13:"&amp;SUBSTITUTE(ADDRESS(1,COLUMN()-1,4),"1","")&amp;"$13")),""))</f>
        <v/>
      </c>
      <c r="AP13" t="str">
        <f ca="1">IF(COLUMN()&lt;DATA!$H$1+2,VSETKY!AP$65,IF(COLUMN()=DATA!$H$1+2,SUM(INDIRECT("B$13:"&amp;SUBSTITUTE(ADDRESS(1,COLUMN()-1,4),"1","")&amp;"$13")),""))</f>
        <v/>
      </c>
      <c r="AQ13" t="str">
        <f ca="1">IF(COLUMN()&lt;DATA!$H$1+2,VSETKY!AQ$65,IF(COLUMN()=DATA!$H$1+2,SUM(INDIRECT("B$13:"&amp;SUBSTITUTE(ADDRESS(1,COLUMN()-1,4),"1","")&amp;"$13")),""))</f>
        <v/>
      </c>
      <c r="AR13" t="str">
        <f ca="1">IF(COLUMN()&lt;DATA!$H$1+2,VSETKY!AR$65,IF(COLUMN()=DATA!$H$1+2,SUM(INDIRECT("B$13:"&amp;SUBSTITUTE(ADDRESS(1,COLUMN()-1,4),"1","")&amp;"$13")),""))</f>
        <v/>
      </c>
      <c r="AS13" t="str">
        <f ca="1">IF(COLUMN()&lt;DATA!$H$1+2,VSETKY!AS$65,IF(COLUMN()=DATA!$H$1+2,SUM(INDIRECT("B$13:"&amp;SUBSTITUTE(ADDRESS(1,COLUMN()-1,4),"1","")&amp;"$13")),""))</f>
        <v/>
      </c>
      <c r="AT13" t="str">
        <f ca="1">IF(COLUMN()&lt;DATA!$H$1+2,VSETKY!AT$65,IF(COLUMN()=DATA!$H$1+2,SUM(INDIRECT("B$13:"&amp;SUBSTITUTE(ADDRESS(1,COLUMN()-1,4),"1","")&amp;"$13")),""))</f>
        <v/>
      </c>
      <c r="AU13" t="str">
        <f ca="1">IF(COLUMN()&lt;DATA!$H$1+2,VSETKY!AU$65,IF(COLUMN()=DATA!$H$1+2,SUM(INDIRECT("B$13:"&amp;SUBSTITUTE(ADDRESS(1,COLUMN()-1,4),"1","")&amp;"$13")),""))</f>
        <v/>
      </c>
      <c r="AV13" t="str">
        <f ca="1">IF(COLUMN()&lt;DATA!$H$1+2,VSETKY!AV$65,IF(COLUMN()=DATA!$H$1+2,SUM(INDIRECT("B$13:"&amp;SUBSTITUTE(ADDRESS(1,COLUMN()-1,4),"1","")&amp;"$13")),""))</f>
        <v/>
      </c>
      <c r="AW13" t="str">
        <f ca="1">IF(COLUMN()&lt;DATA!$H$1+2,VSETKY!AW$65,IF(COLUMN()=DATA!$H$1+2,SUM(INDIRECT("B$13:"&amp;SUBSTITUTE(ADDRESS(1,COLUMN()-1,4),"1","")&amp;"$13")),""))</f>
        <v/>
      </c>
      <c r="AX13" t="str">
        <f ca="1">IF(COLUMN()&lt;DATA!$H$1+2,VSETKY!AX$65,IF(COLUMN()=DATA!$H$1+2,SUM(INDIRECT("B$13:"&amp;SUBSTITUTE(ADDRESS(1,COLUMN()-1,4),"1","")&amp;"$13")),""))</f>
        <v/>
      </c>
      <c r="AY13" t="str">
        <f ca="1">IF(COLUMN()&lt;DATA!$H$1+2,VSETKY!AY$65,IF(COLUMN()=DATA!$H$1+2,SUM(INDIRECT("B$13:"&amp;SUBSTITUTE(ADDRESS(1,COLUMN()-1,4),"1","")&amp;"$13")),""))</f>
        <v/>
      </c>
      <c r="AZ13" t="str">
        <f ca="1">IF(COLUMN()&lt;DATA!$H$1+2,VSETKY!AZ$65,IF(COLUMN()=DATA!$H$1+2,SUM(INDIRECT("B$13:"&amp;SUBSTITUTE(ADDRESS(1,COLUMN()-1,4),"1","")&amp;"$13")),""))</f>
        <v/>
      </c>
      <c r="BA13" t="str">
        <f ca="1">IF(COLUMN()&lt;DATA!$H$1+2,VSETKY!BA$65,IF(COLUMN()=DATA!$H$1+2,SUM(INDIRECT("B$13:"&amp;SUBSTITUTE(ADDRESS(1,COLUMN()-1,4),"1","")&amp;"$13")),""))</f>
        <v/>
      </c>
      <c r="BB13" t="str">
        <f ca="1">IF(COLUMN()&lt;DATA!$H$1+2,VSETKY!BB$65,IF(COLUMN()=DATA!$H$1+2,SUM(INDIRECT("B$13:"&amp;SUBSTITUTE(ADDRESS(1,COLUMN()-1,4),"1","")&amp;"$13")),""))</f>
        <v/>
      </c>
      <c r="BC13" t="str">
        <f ca="1">IF(COLUMN()&lt;DATA!$H$1+2,VSETKY!BC$65,IF(COLUMN()=DATA!$H$1+2,SUM(INDIRECT("B$13:"&amp;SUBSTITUTE(ADDRESS(1,COLUMN()-1,4),"1","")&amp;"$13")),""))</f>
        <v/>
      </c>
      <c r="BD13" t="str">
        <f ca="1">IF(COLUMN()&lt;DATA!$H$1+2,VSETKY!BD$65,IF(COLUMN()=DATA!$H$1+2,SUM(INDIRECT("B$13:"&amp;SUBSTITUTE(ADDRESS(1,COLUMN()-1,4),"1","")&amp;"$13")),""))</f>
        <v/>
      </c>
      <c r="BE13" t="str">
        <f ca="1">IF(COLUMN()&lt;DATA!$H$1+2,VSETKY!BE$65,IF(COLUMN()=DATA!$H$1+2,SUM(INDIRECT("B$13:"&amp;SUBSTITUTE(ADDRESS(1,COLUMN()-1,4),"1","")&amp;"$13")),""))</f>
        <v/>
      </c>
      <c r="BF13" t="str">
        <f ca="1">IF(COLUMN()&lt;DATA!$H$1+2,VSETKY!BF$65,IF(COLUMN()=DATA!$H$1+2,SUM(INDIRECT("B$13:"&amp;SUBSTITUTE(ADDRESS(1,COLUMN()-1,4),"1","")&amp;"$13")),""))</f>
        <v/>
      </c>
      <c r="BG13" t="str">
        <f ca="1">IF(COLUMN()&lt;DATA!$H$1+2,VSETKY!BG$65,IF(COLUMN()=DATA!$H$1+2,SUM(INDIRECT("B$13:"&amp;SUBSTITUTE(ADDRESS(1,COLUMN()-1,4),"1","")&amp;"$13")),""))</f>
        <v/>
      </c>
      <c r="BH13" t="str">
        <f ca="1">IF(COLUMN()&lt;DATA!$H$1+2,VSETKY!BH$65,IF(COLUMN()=DATA!$H$1+2,SUM(INDIRECT("B$13:"&amp;SUBSTITUTE(ADDRESS(1,COLUMN()-1,4),"1","")&amp;"$13")),""))</f>
        <v/>
      </c>
      <c r="BI13" t="str">
        <f ca="1">IF(COLUMN()&lt;DATA!$H$1+2,VSETKY!BI$65,IF(COLUMN()=DATA!$H$1+2,SUM(INDIRECT("B$13:"&amp;SUBSTITUTE(ADDRESS(1,COLUMN()-1,4),"1","")&amp;"$13")),""))</f>
        <v/>
      </c>
      <c r="BJ13" t="str">
        <f ca="1">IF(COLUMN()&lt;DATA!$H$1+2,VSETKY!BJ$65,IF(COLUMN()=DATA!$H$1+2,SUM(INDIRECT("B$13:"&amp;SUBSTITUTE(ADDRESS(1,COLUMN()-1,4),"1","")&amp;"$13")),""))</f>
        <v/>
      </c>
      <c r="BK13" t="str">
        <f ca="1">IF(COLUMN()&lt;DATA!$H$1+2,VSETKY!BK$65,IF(COLUMN()=DATA!$H$1+2,SUM(INDIRECT("B$13:"&amp;SUBSTITUTE(ADDRESS(1,COLUMN()-1,4),"1","")&amp;"$13")),""))</f>
        <v/>
      </c>
      <c r="BL13" t="str">
        <f ca="1">IF(COLUMN()&lt;DATA!$H$1+2,VSETKY!BL$65,IF(COLUMN()=DATA!$H$1+2,SUM(INDIRECT("B$13:"&amp;SUBSTITUTE(ADDRESS(1,COLUMN()-1,4),"1","")&amp;"$13")),""))</f>
        <v/>
      </c>
      <c r="BM13" t="str">
        <f ca="1">IF(COLUMN()&lt;DATA!$H$1+2,VSETKY!BM$65,IF(COLUMN()=DATA!$H$1+2,SUM(INDIRECT("B$13:"&amp;SUBSTITUTE(ADDRESS(1,COLUMN()-1,4),"1","")&amp;"$13")),""))</f>
        <v/>
      </c>
      <c r="BN13" t="str">
        <f ca="1">IF(COLUMN()&lt;DATA!$H$1+2,VSETKY!BN$65,IF(COLUMN()=DATA!$H$1+2,SUM(INDIRECT("B$13:"&amp;SUBSTITUTE(ADDRESS(1,COLUMN()-1,4),"1","")&amp;"$13")),""))</f>
        <v/>
      </c>
      <c r="BO13" t="str">
        <f ca="1">IF(COLUMN()&lt;DATA!$H$1+2,VSETKY!BO$65,IF(COLUMN()=DATA!$H$1+2,SUM(INDIRECT("B$13:"&amp;SUBSTITUTE(ADDRESS(1,COLUMN()-1,4),"1","")&amp;"$13")),""))</f>
        <v/>
      </c>
      <c r="BP13" t="str">
        <f ca="1">IF(COLUMN()&lt;DATA!$H$1+2,VSETKY!BP$65,IF(COLUMN()=DATA!$H$1+2,SUM(INDIRECT("B$13:"&amp;SUBSTITUTE(ADDRESS(1,COLUMN()-1,4),"1","")&amp;"$13")),""))</f>
        <v/>
      </c>
      <c r="BQ13" t="str">
        <f ca="1">IF(COLUMN()&lt;DATA!$H$1+2,VSETKY!BQ$65,IF(COLUMN()=DATA!$H$1+2,SUM(INDIRECT("B$13:"&amp;SUBSTITUTE(ADDRESS(1,COLUMN()-1,4),"1","")&amp;"$13")),""))</f>
        <v/>
      </c>
      <c r="BR13" t="str">
        <f ca="1">IF(COLUMN()&lt;DATA!$H$1+2,VSETKY!BR$65,IF(COLUMN()=DATA!$H$1+2,SUM(INDIRECT("B$13:"&amp;SUBSTITUTE(ADDRESS(1,COLUMN()-1,4),"1","")&amp;"$13")),""))</f>
        <v/>
      </c>
      <c r="BS13" t="str">
        <f ca="1">IF(COLUMN()&lt;DATA!$H$1+2,VSETKY!BS$65,IF(COLUMN()=DATA!$H$1+2,SUM(INDIRECT("B$13:"&amp;SUBSTITUTE(ADDRESS(1,COLUMN()-1,4),"1","")&amp;"$13")),""))</f>
        <v/>
      </c>
      <c r="BT13" t="str">
        <f ca="1">IF(COLUMN()&lt;DATA!$H$1+2,VSETKY!BT$65,IF(COLUMN()=DATA!$H$1+2,SUM(INDIRECT("B$13:"&amp;SUBSTITUTE(ADDRESS(1,COLUMN()-1,4),"1","")&amp;"$13")),""))</f>
        <v/>
      </c>
      <c r="BU13" t="str">
        <f ca="1">IF(COLUMN()&lt;DATA!$H$1+2,VSETKY!BU$65,IF(COLUMN()=DATA!$H$1+2,SUM(INDIRECT("B$13:"&amp;SUBSTITUTE(ADDRESS(1,COLUMN()-1,4),"1","")&amp;"$13")),""))</f>
        <v/>
      </c>
      <c r="BV13" t="str">
        <f ca="1">IF(COLUMN()&lt;DATA!$H$1+2,VSETKY!BV$65,IF(COLUMN()=DATA!$H$1+2,SUM(INDIRECT("B$13:"&amp;SUBSTITUTE(ADDRESS(1,COLUMN()-1,4),"1","")&amp;"$13")),""))</f>
        <v/>
      </c>
      <c r="BW13" t="str">
        <f ca="1">IF(COLUMN()&lt;DATA!$H$1+2,VSETKY!BW$65,IF(COLUMN()=DATA!$H$1+2,SUM(INDIRECT("B$13:"&amp;SUBSTITUTE(ADDRESS(1,COLUMN()-1,4),"1","")&amp;"$13")),""))</f>
        <v/>
      </c>
      <c r="BX13" t="str">
        <f ca="1">IF(COLUMN()&lt;DATA!$H$1+2,VSETKY!BX$65,IF(COLUMN()=DATA!$H$1+2,SUM(INDIRECT("B$13:"&amp;SUBSTITUTE(ADDRESS(1,COLUMN()-1,4),"1","")&amp;"$13")),""))</f>
        <v/>
      </c>
      <c r="BY13" t="str">
        <f ca="1">IF(COLUMN()&lt;DATA!$H$1+2,VSETKY!BY$65,IF(COLUMN()=DATA!$H$1+2,SUM(INDIRECT("B$13:"&amp;SUBSTITUTE(ADDRESS(1,COLUMN()-1,4),"1","")&amp;"$13")),""))</f>
        <v/>
      </c>
      <c r="BZ13" t="str">
        <f ca="1">IF(COLUMN()&lt;DATA!$H$1+2,VSETKY!BZ$65,IF(COLUMN()=DATA!$H$1+2,SUM(INDIRECT("B$13:"&amp;SUBSTITUTE(ADDRESS(1,COLUMN()-1,4),"1","")&amp;"$13")),""))</f>
        <v/>
      </c>
    </row>
    <row r="14" spans="1:78" ht="15.75" x14ac:dyDescent="0.25">
      <c r="A14" s="43" t="s">
        <v>204</v>
      </c>
      <c r="B14" s="34">
        <f ca="1">IF(COLUMN()&lt;DATA!$H$1+2,VSETKY!B$66,IF(COLUMN()=DATA!$H$1+2,SUM(INDIRECT("B$14:"&amp;SUBSTITUTE(ADDRESS(1,COLUMN()-1,4),"1","")&amp;"$14")),""))</f>
        <v>4</v>
      </c>
      <c r="C14" s="34">
        <f ca="1">IF(COLUMN()&lt;DATA!$H$1+2,VSETKY!C$66,IF(COLUMN()=DATA!$H$1+2,SUM(INDIRECT("B$14:"&amp;SUBSTITUTE(ADDRESS(1,COLUMN()-1,4),"1","")&amp;"$14")),""))</f>
        <v>4</v>
      </c>
      <c r="D14" s="34">
        <f ca="1">IF(COLUMN()&lt;DATA!$H$1+2,VSETKY!D$66,IF(COLUMN()=DATA!$H$1+2,SUM(INDIRECT("B$14:"&amp;SUBSTITUTE(ADDRESS(1,COLUMN()-1,4),"1","")&amp;"$14")),""))</f>
        <v>1</v>
      </c>
      <c r="E14" s="34">
        <f ca="1">IF(COLUMN()&lt;DATA!$H$1+2,VSETKY!E$66,IF(COLUMN()=DATA!$H$1+2,SUM(INDIRECT("B$14:"&amp;SUBSTITUTE(ADDRESS(1,COLUMN()-1,4),"1","")&amp;"$14")),""))</f>
        <v>1</v>
      </c>
      <c r="F14" s="34">
        <f ca="1">IF(COLUMN()&lt;DATA!$H$1+2,VSETKY!F$66,IF(COLUMN()=DATA!$H$1+2,SUM(INDIRECT("B$14:"&amp;SUBSTITUTE(ADDRESS(1,COLUMN()-1,4),"1","")&amp;"$14")),""))</f>
        <v>2</v>
      </c>
      <c r="G14" s="34">
        <f ca="1">IF(COLUMN()&lt;DATA!$H$1+2,VSETKY!G$66,IF(COLUMN()=DATA!$H$1+2,SUM(INDIRECT("B$14:"&amp;SUBSTITUTE(ADDRESS(1,COLUMN()-1,4),"1","")&amp;"$14")),""))</f>
        <v>1</v>
      </c>
      <c r="H14" s="34">
        <f ca="1">IF(COLUMN()&lt;DATA!$H$1+2,VSETKY!H$66,IF(COLUMN()=DATA!$H$1+2,SUM(INDIRECT("B$14:"&amp;SUBSTITUTE(ADDRESS(1,COLUMN()-1,4),"1","")&amp;"$14")),""))</f>
        <v>5</v>
      </c>
      <c r="I14" s="34">
        <f ca="1">IF(COLUMN()&lt;DATA!$H$1+2,VSETKY!I$66,IF(COLUMN()=DATA!$H$1+2,SUM(INDIRECT("B$14:"&amp;SUBSTITUTE(ADDRESS(1,COLUMN()-1,4),"1","")&amp;"$14")),""))</f>
        <v>9</v>
      </c>
      <c r="J14" s="34">
        <f ca="1">IF(COLUMN()&lt;DATA!$H$1+2,VSETKY!J$66,IF(COLUMN()=DATA!$H$1+2,SUM(INDIRECT("B$14:"&amp;SUBSTITUTE(ADDRESS(1,COLUMN()-1,4),"1","")&amp;"$14")),""))</f>
        <v>0</v>
      </c>
      <c r="K14" s="34">
        <f ca="1">IF(COLUMN()&lt;DATA!$H$1+2,VSETKY!K$66,IF(COLUMN()=DATA!$H$1+2,SUM(INDIRECT("B$14:"&amp;SUBSTITUTE(ADDRESS(1,COLUMN()-1,4),"1","")&amp;"$14")),""))</f>
        <v>0</v>
      </c>
      <c r="L14" s="34">
        <f ca="1">IF(COLUMN()&lt;DATA!$H$1+2,VSETKY!L$66,IF(COLUMN()=DATA!$H$1+2,SUM(INDIRECT("B$14:"&amp;SUBSTITUTE(ADDRESS(1,COLUMN()-1,4),"1","")&amp;"$14")),""))</f>
        <v>0</v>
      </c>
      <c r="M14" s="34">
        <f ca="1">IF(COLUMN()&lt;DATA!$H$1+2,VSETKY!M$66,IF(COLUMN()=DATA!$H$1+2,SUM(INDIRECT("B$14:"&amp;SUBSTITUTE(ADDRESS(1,COLUMN()-1,4),"1","")&amp;"$14")),""))</f>
        <v>2</v>
      </c>
      <c r="N14" s="34">
        <f ca="1">IF(COLUMN()&lt;DATA!$H$1+2,VSETKY!N$66,IF(COLUMN()=DATA!$H$1+2,SUM(INDIRECT("B$14:"&amp;SUBSTITUTE(ADDRESS(1,COLUMN()-1,4),"1","")&amp;"$14")),""))</f>
        <v>3</v>
      </c>
      <c r="O14" s="34">
        <f ca="1">IF(COLUMN()&lt;DATA!$H$1+2,VSETKY!O$66,IF(COLUMN()=DATA!$H$1+2,SUM(INDIRECT("B$14:"&amp;SUBSTITUTE(ADDRESS(1,COLUMN()-1,4),"1","")&amp;"$14")),""))</f>
        <v>1</v>
      </c>
      <c r="P14" s="34">
        <f ca="1">IF(COLUMN()&lt;DATA!$H$1+2,VSETKY!P$66,IF(COLUMN()=DATA!$H$1+2,SUM(INDIRECT("B$14:"&amp;SUBSTITUTE(ADDRESS(1,COLUMN()-1,4),"1","")&amp;"$14")),""))</f>
        <v>1</v>
      </c>
      <c r="Q14" s="34">
        <f ca="1">IF(COLUMN()&lt;DATA!$H$1+2,VSETKY!Q$66,IF(COLUMN()=DATA!$H$1+2,SUM(INDIRECT("B$14:"&amp;SUBSTITUTE(ADDRESS(1,COLUMN()-1,4),"1","")&amp;"$14")),""))</f>
        <v>1</v>
      </c>
      <c r="R14" s="34">
        <f ca="1">IF(COLUMN()&lt;DATA!$H$1+2,VSETKY!R$66,IF(COLUMN()=DATA!$H$1+2,SUM(INDIRECT("B$14:"&amp;SUBSTITUTE(ADDRESS(1,COLUMN()-1,4),"1","")&amp;"$14")),""))</f>
        <v>0</v>
      </c>
      <c r="S14" s="34">
        <f ca="1">IF(COLUMN()&lt;DATA!$H$1+2,VSETKY!S$66,IF(COLUMN()=DATA!$H$1+2,SUM(INDIRECT("B$14:"&amp;SUBSTITUTE(ADDRESS(1,COLUMN()-1,4),"1","")&amp;"$14")),""))</f>
        <v>0</v>
      </c>
      <c r="T14" s="34">
        <f ca="1">IF(COLUMN()&lt;DATA!$H$1+2,VSETKY!T$66,IF(COLUMN()=DATA!$H$1+2,SUM(INDIRECT("B$14:"&amp;SUBSTITUTE(ADDRESS(1,COLUMN()-1,4),"1","")&amp;"$14")),""))</f>
        <v>0</v>
      </c>
      <c r="U14" s="34">
        <f ca="1">IF(COLUMN()&lt;DATA!$H$1+2,VSETKY!U$66,IF(COLUMN()=DATA!$H$1+2,SUM(INDIRECT("B$14:"&amp;SUBSTITUTE(ADDRESS(1,COLUMN()-1,4),"1","")&amp;"$14")),""))</f>
        <v>0</v>
      </c>
      <c r="V14" s="34">
        <f ca="1">IF(COLUMN()&lt;DATA!$H$1+2,VSETKY!V$66,IF(COLUMN()=DATA!$H$1+2,SUM(INDIRECT("B$14:"&amp;SUBSTITUTE(ADDRESS(1,COLUMN()-1,4),"1","")&amp;"$14")),""))</f>
        <v>0</v>
      </c>
      <c r="W14" s="34">
        <f ca="1">IF(COLUMN()&lt;DATA!$H$1+2,VSETKY!W$66,IF(COLUMN()=DATA!$H$1+2,SUM(INDIRECT("B$14:"&amp;SUBSTITUTE(ADDRESS(1,COLUMN()-1,4),"1","")&amp;"$14")),""))</f>
        <v>0</v>
      </c>
      <c r="X14" s="34">
        <f ca="1">IF(COLUMN()&lt;DATA!$H$1+2,VSETKY!X$66,IF(COLUMN()=DATA!$H$1+2,SUM(INDIRECT("B$14:"&amp;SUBSTITUTE(ADDRESS(1,COLUMN()-1,4),"1","")&amp;"$14")),""))</f>
        <v>0</v>
      </c>
      <c r="Y14" s="34">
        <f ca="1">IF(COLUMN()&lt;DATA!$H$1+2,VSETKY!Y$66,IF(COLUMN()=DATA!$H$1+2,SUM(INDIRECT("B$14:"&amp;SUBSTITUTE(ADDRESS(1,COLUMN()-1,4),"1","")&amp;"$14")),""))</f>
        <v>0</v>
      </c>
      <c r="Z14" s="34">
        <f ca="1">IF(COLUMN()&lt;DATA!$H$1+2,VSETKY!Z$66,IF(COLUMN()=DATA!$H$1+2,SUM(INDIRECT("B$14:"&amp;SUBSTITUTE(ADDRESS(1,COLUMN()-1,4),"1","")&amp;"$14")),""))</f>
        <v>0</v>
      </c>
      <c r="AA14" s="34">
        <f ca="1">IF(COLUMN()&lt;DATA!$H$1+2,VSETKY!AA$66,IF(COLUMN()=DATA!$H$1+2,SUM(INDIRECT("B$14:"&amp;SUBSTITUTE(ADDRESS(1,COLUMN()-1,4),"1","")&amp;"$14")),""))</f>
        <v>0</v>
      </c>
      <c r="AB14" s="34">
        <f ca="1">IF(COLUMN()&lt;DATA!$H$1+2,VSETKY!AB$66,IF(COLUMN()=DATA!$H$1+2,SUM(INDIRECT("B$14:"&amp;SUBSTITUTE(ADDRESS(1,COLUMN()-1,4),"1","")&amp;"$14")),""))</f>
        <v>0</v>
      </c>
      <c r="AC14" s="34">
        <f ca="1">IF(COLUMN()&lt;DATA!$H$1+2,VSETKY!AC$66,IF(COLUMN()=DATA!$H$1+2,SUM(INDIRECT("B$14:"&amp;SUBSTITUTE(ADDRESS(1,COLUMN()-1,4),"1","")&amp;"$14")),""))</f>
        <v>0</v>
      </c>
      <c r="AD14" s="34">
        <f ca="1">IF(COLUMN()&lt;DATA!$H$1+2,VSETKY!AD$66,IF(COLUMN()=DATA!$H$1+2,SUM(INDIRECT("B$14:"&amp;SUBSTITUTE(ADDRESS(1,COLUMN()-1,4),"1","")&amp;"$14")),""))</f>
        <v>0</v>
      </c>
      <c r="AE14" s="34">
        <f ca="1">IF(COLUMN()&lt;DATA!$H$1+2,VSETKY!AE$66,IF(COLUMN()=DATA!$H$1+2,SUM(INDIRECT("B$14:"&amp;SUBSTITUTE(ADDRESS(1,COLUMN()-1,4),"1","")&amp;"$14")),""))</f>
        <v>0</v>
      </c>
      <c r="AF14" s="34">
        <f ca="1">IF(COLUMN()&lt;DATA!$H$1+2,VSETKY!AF$66,IF(COLUMN()=DATA!$H$1+2,SUM(INDIRECT("B$14:"&amp;SUBSTITUTE(ADDRESS(1,COLUMN()-1,4),"1","")&amp;"$14")),""))</f>
        <v>0</v>
      </c>
      <c r="AG14" s="34">
        <f ca="1">IF(COLUMN()&lt;DATA!$H$1+2,VSETKY!AG$66,IF(COLUMN()=DATA!$H$1+2,SUM(INDIRECT("B$14:"&amp;SUBSTITUTE(ADDRESS(1,COLUMN()-1,4),"1","")&amp;"$14")),""))</f>
        <v>0</v>
      </c>
      <c r="AH14" s="34">
        <f ca="1">IF(COLUMN()&lt;DATA!$H$1+2,VSETKY!AH$66,IF(COLUMN()=DATA!$H$1+2,SUM(INDIRECT("B$14:"&amp;SUBSTITUTE(ADDRESS(1,COLUMN()-1,4),"1","")&amp;"$14")),""))</f>
        <v>0</v>
      </c>
      <c r="AI14" s="34">
        <f ca="1">IF(COLUMN()&lt;DATA!$H$1+2,VSETKY!AI$66,IF(COLUMN()=DATA!$H$1+2,SUM(INDIRECT("B$14:"&amp;SUBSTITUTE(ADDRESS(1,COLUMN()-1,4),"1","")&amp;"$14")),""))</f>
        <v>0</v>
      </c>
      <c r="AJ14" s="34">
        <f ca="1">IF(COLUMN()&lt;DATA!$H$1+2,VSETKY!AJ$66,IF(COLUMN()=DATA!$H$1+2,SUM(INDIRECT("B$14:"&amp;SUBSTITUTE(ADDRESS(1,COLUMN()-1,4),"1","")&amp;"$14")),""))</f>
        <v>0</v>
      </c>
      <c r="AK14" s="34">
        <f ca="1">IF(COLUMN()&lt;DATA!$H$1+2,VSETKY!AK$66,IF(COLUMN()=DATA!$H$1+2,SUM(INDIRECT("B$14:"&amp;SUBSTITUTE(ADDRESS(1,COLUMN()-1,4),"1","")&amp;"$14")),""))</f>
        <v>0</v>
      </c>
      <c r="AL14" s="34">
        <f ca="1">IF(COLUMN()&lt;DATA!$H$1+2,VSETKY!AL$66,IF(COLUMN()=DATA!$H$1+2,SUM(INDIRECT("B$14:"&amp;SUBSTITUTE(ADDRESS(1,COLUMN()-1,4),"1","")&amp;"$14")),""))</f>
        <v>0</v>
      </c>
      <c r="AM14" s="34">
        <f ca="1">IF(COLUMN()&lt;DATA!$H$1+2,VSETKY!AM$66,IF(COLUMN()=DATA!$H$1+2,SUM(INDIRECT("B$14:"&amp;SUBSTITUTE(ADDRESS(1,COLUMN()-1,4),"1","")&amp;"$14")),""))</f>
        <v>0</v>
      </c>
      <c r="AN14" s="44">
        <f ca="1">IF(COLUMN()&lt;DATA!$H$1+2,VSETKY!AN$66,IF(COLUMN()=DATA!$H$1+2,SUM(INDIRECT("B$14:"&amp;SUBSTITUTE(ADDRESS(1,COLUMN()-1,4),"1","")&amp;"$14")),""))</f>
        <v>35</v>
      </c>
      <c r="AO14" t="str">
        <f ca="1">IF(COLUMN()&lt;DATA!$H$1+2,VSETKY!AO$66,IF(COLUMN()=DATA!$H$1+2,SUM(INDIRECT("B$14:"&amp;SUBSTITUTE(ADDRESS(1,COLUMN()-1,4),"1","")&amp;"$14")),""))</f>
        <v/>
      </c>
      <c r="AP14" t="str">
        <f ca="1">IF(COLUMN()&lt;DATA!$H$1+2,VSETKY!AP$66,IF(COLUMN()=DATA!$H$1+2,SUM(INDIRECT("B$14:"&amp;SUBSTITUTE(ADDRESS(1,COLUMN()-1,4),"1","")&amp;"$14")),""))</f>
        <v/>
      </c>
      <c r="AQ14" t="str">
        <f ca="1">IF(COLUMN()&lt;DATA!$H$1+2,VSETKY!AQ$66,IF(COLUMN()=DATA!$H$1+2,SUM(INDIRECT("B$14:"&amp;SUBSTITUTE(ADDRESS(1,COLUMN()-1,4),"1","")&amp;"$14")),""))</f>
        <v/>
      </c>
      <c r="AR14" t="str">
        <f ca="1">IF(COLUMN()&lt;DATA!$H$1+2,VSETKY!AR$66,IF(COLUMN()=DATA!$H$1+2,SUM(INDIRECT("B$14:"&amp;SUBSTITUTE(ADDRESS(1,COLUMN()-1,4),"1","")&amp;"$14")),""))</f>
        <v/>
      </c>
      <c r="AS14" t="str">
        <f ca="1">IF(COLUMN()&lt;DATA!$H$1+2,VSETKY!AS$66,IF(COLUMN()=DATA!$H$1+2,SUM(INDIRECT("B$14:"&amp;SUBSTITUTE(ADDRESS(1,COLUMN()-1,4),"1","")&amp;"$14")),""))</f>
        <v/>
      </c>
      <c r="AT14" t="str">
        <f ca="1">IF(COLUMN()&lt;DATA!$H$1+2,VSETKY!AT$66,IF(COLUMN()=DATA!$H$1+2,SUM(INDIRECT("B$14:"&amp;SUBSTITUTE(ADDRESS(1,COLUMN()-1,4),"1","")&amp;"$14")),""))</f>
        <v/>
      </c>
      <c r="AU14" t="str">
        <f ca="1">IF(COLUMN()&lt;DATA!$H$1+2,VSETKY!AU$66,IF(COLUMN()=DATA!$H$1+2,SUM(INDIRECT("B$14:"&amp;SUBSTITUTE(ADDRESS(1,COLUMN()-1,4),"1","")&amp;"$14")),""))</f>
        <v/>
      </c>
      <c r="AV14" t="str">
        <f ca="1">IF(COLUMN()&lt;DATA!$H$1+2,VSETKY!AV$66,IF(COLUMN()=DATA!$H$1+2,SUM(INDIRECT("B$14:"&amp;SUBSTITUTE(ADDRESS(1,COLUMN()-1,4),"1","")&amp;"$14")),""))</f>
        <v/>
      </c>
      <c r="AW14" t="str">
        <f ca="1">IF(COLUMN()&lt;DATA!$H$1+2,VSETKY!AW$66,IF(COLUMN()=DATA!$H$1+2,SUM(INDIRECT("B$14:"&amp;SUBSTITUTE(ADDRESS(1,COLUMN()-1,4),"1","")&amp;"$14")),""))</f>
        <v/>
      </c>
      <c r="AX14" t="str">
        <f ca="1">IF(COLUMN()&lt;DATA!$H$1+2,VSETKY!AX$66,IF(COLUMN()=DATA!$H$1+2,SUM(INDIRECT("B$14:"&amp;SUBSTITUTE(ADDRESS(1,COLUMN()-1,4),"1","")&amp;"$14")),""))</f>
        <v/>
      </c>
      <c r="AY14" t="str">
        <f ca="1">IF(COLUMN()&lt;DATA!$H$1+2,VSETKY!AY$66,IF(COLUMN()=DATA!$H$1+2,SUM(INDIRECT("B$14:"&amp;SUBSTITUTE(ADDRESS(1,COLUMN()-1,4),"1","")&amp;"$14")),""))</f>
        <v/>
      </c>
      <c r="AZ14" t="str">
        <f ca="1">IF(COLUMN()&lt;DATA!$H$1+2,VSETKY!AZ$66,IF(COLUMN()=DATA!$H$1+2,SUM(INDIRECT("B$14:"&amp;SUBSTITUTE(ADDRESS(1,COLUMN()-1,4),"1","")&amp;"$14")),""))</f>
        <v/>
      </c>
      <c r="BA14" t="str">
        <f ca="1">IF(COLUMN()&lt;DATA!$H$1+2,VSETKY!BA$66,IF(COLUMN()=DATA!$H$1+2,SUM(INDIRECT("B$14:"&amp;SUBSTITUTE(ADDRESS(1,COLUMN()-1,4),"1","")&amp;"$14")),""))</f>
        <v/>
      </c>
      <c r="BB14" t="str">
        <f ca="1">IF(COLUMN()&lt;DATA!$H$1+2,VSETKY!BB$66,IF(COLUMN()=DATA!$H$1+2,SUM(INDIRECT("B$14:"&amp;SUBSTITUTE(ADDRESS(1,COLUMN()-1,4),"1","")&amp;"$14")),""))</f>
        <v/>
      </c>
      <c r="BC14" t="str">
        <f ca="1">IF(COLUMN()&lt;DATA!$H$1+2,VSETKY!BC$66,IF(COLUMN()=DATA!$H$1+2,SUM(INDIRECT("B$14:"&amp;SUBSTITUTE(ADDRESS(1,COLUMN()-1,4),"1","")&amp;"$14")),""))</f>
        <v/>
      </c>
      <c r="BD14" t="str">
        <f ca="1">IF(COLUMN()&lt;DATA!$H$1+2,VSETKY!BD$66,IF(COLUMN()=DATA!$H$1+2,SUM(INDIRECT("B$14:"&amp;SUBSTITUTE(ADDRESS(1,COLUMN()-1,4),"1","")&amp;"$14")),""))</f>
        <v/>
      </c>
      <c r="BE14" t="str">
        <f ca="1">IF(COLUMN()&lt;DATA!$H$1+2,VSETKY!BE$66,IF(COLUMN()=DATA!$H$1+2,SUM(INDIRECT("B$14:"&amp;SUBSTITUTE(ADDRESS(1,COLUMN()-1,4),"1","")&amp;"$14")),""))</f>
        <v/>
      </c>
      <c r="BF14" t="str">
        <f ca="1">IF(COLUMN()&lt;DATA!$H$1+2,VSETKY!BF$66,IF(COLUMN()=DATA!$H$1+2,SUM(INDIRECT("B$14:"&amp;SUBSTITUTE(ADDRESS(1,COLUMN()-1,4),"1","")&amp;"$14")),""))</f>
        <v/>
      </c>
      <c r="BG14" t="str">
        <f ca="1">IF(COLUMN()&lt;DATA!$H$1+2,VSETKY!BG$66,IF(COLUMN()=DATA!$H$1+2,SUM(INDIRECT("B$14:"&amp;SUBSTITUTE(ADDRESS(1,COLUMN()-1,4),"1","")&amp;"$14")),""))</f>
        <v/>
      </c>
      <c r="BH14" t="str">
        <f ca="1">IF(COLUMN()&lt;DATA!$H$1+2,VSETKY!BH$66,IF(COLUMN()=DATA!$H$1+2,SUM(INDIRECT("B$14:"&amp;SUBSTITUTE(ADDRESS(1,COLUMN()-1,4),"1","")&amp;"$14")),""))</f>
        <v/>
      </c>
      <c r="BI14" t="str">
        <f ca="1">IF(COLUMN()&lt;DATA!$H$1+2,VSETKY!BI$66,IF(COLUMN()=DATA!$H$1+2,SUM(INDIRECT("B$14:"&amp;SUBSTITUTE(ADDRESS(1,COLUMN()-1,4),"1","")&amp;"$14")),""))</f>
        <v/>
      </c>
      <c r="BJ14" t="str">
        <f ca="1">IF(COLUMN()&lt;DATA!$H$1+2,VSETKY!BJ$66,IF(COLUMN()=DATA!$H$1+2,SUM(INDIRECT("B$14:"&amp;SUBSTITUTE(ADDRESS(1,COLUMN()-1,4),"1","")&amp;"$14")),""))</f>
        <v/>
      </c>
      <c r="BK14" t="str">
        <f ca="1">IF(COLUMN()&lt;DATA!$H$1+2,VSETKY!BK$66,IF(COLUMN()=DATA!$H$1+2,SUM(INDIRECT("B$14:"&amp;SUBSTITUTE(ADDRESS(1,COLUMN()-1,4),"1","")&amp;"$14")),""))</f>
        <v/>
      </c>
      <c r="BL14" t="str">
        <f ca="1">IF(COLUMN()&lt;DATA!$H$1+2,VSETKY!BL$66,IF(COLUMN()=DATA!$H$1+2,SUM(INDIRECT("B$14:"&amp;SUBSTITUTE(ADDRESS(1,COLUMN()-1,4),"1","")&amp;"$14")),""))</f>
        <v/>
      </c>
      <c r="BM14" t="str">
        <f ca="1">IF(COLUMN()&lt;DATA!$H$1+2,VSETKY!BM$66,IF(COLUMN()=DATA!$H$1+2,SUM(INDIRECT("B$14:"&amp;SUBSTITUTE(ADDRESS(1,COLUMN()-1,4),"1","")&amp;"$14")),""))</f>
        <v/>
      </c>
      <c r="BN14" t="str">
        <f ca="1">IF(COLUMN()&lt;DATA!$H$1+2,VSETKY!BN$66,IF(COLUMN()=DATA!$H$1+2,SUM(INDIRECT("B$14:"&amp;SUBSTITUTE(ADDRESS(1,COLUMN()-1,4),"1","")&amp;"$14")),""))</f>
        <v/>
      </c>
      <c r="BO14" t="str">
        <f ca="1">IF(COLUMN()&lt;DATA!$H$1+2,VSETKY!BO$66,IF(COLUMN()=DATA!$H$1+2,SUM(INDIRECT("B$14:"&amp;SUBSTITUTE(ADDRESS(1,COLUMN()-1,4),"1","")&amp;"$14")),""))</f>
        <v/>
      </c>
      <c r="BP14" t="str">
        <f ca="1">IF(COLUMN()&lt;DATA!$H$1+2,VSETKY!BP$66,IF(COLUMN()=DATA!$H$1+2,SUM(INDIRECT("B$14:"&amp;SUBSTITUTE(ADDRESS(1,COLUMN()-1,4),"1","")&amp;"$14")),""))</f>
        <v/>
      </c>
      <c r="BQ14" t="str">
        <f ca="1">IF(COLUMN()&lt;DATA!$H$1+2,VSETKY!BQ$66,IF(COLUMN()=DATA!$H$1+2,SUM(INDIRECT("B$14:"&amp;SUBSTITUTE(ADDRESS(1,COLUMN()-1,4),"1","")&amp;"$14")),""))</f>
        <v/>
      </c>
      <c r="BR14" t="str">
        <f ca="1">IF(COLUMN()&lt;DATA!$H$1+2,VSETKY!BR$66,IF(COLUMN()=DATA!$H$1+2,SUM(INDIRECT("B$14:"&amp;SUBSTITUTE(ADDRESS(1,COLUMN()-1,4),"1","")&amp;"$14")),""))</f>
        <v/>
      </c>
      <c r="BS14" t="str">
        <f ca="1">IF(COLUMN()&lt;DATA!$H$1+2,VSETKY!BS$66,IF(COLUMN()=DATA!$H$1+2,SUM(INDIRECT("B$14:"&amp;SUBSTITUTE(ADDRESS(1,COLUMN()-1,4),"1","")&amp;"$14")),""))</f>
        <v/>
      </c>
      <c r="BT14" t="str">
        <f ca="1">IF(COLUMN()&lt;DATA!$H$1+2,VSETKY!BT$66,IF(COLUMN()=DATA!$H$1+2,SUM(INDIRECT("B$14:"&amp;SUBSTITUTE(ADDRESS(1,COLUMN()-1,4),"1","")&amp;"$14")),""))</f>
        <v/>
      </c>
      <c r="BU14" t="str">
        <f ca="1">IF(COLUMN()&lt;DATA!$H$1+2,VSETKY!BU$66,IF(COLUMN()=DATA!$H$1+2,SUM(INDIRECT("B$14:"&amp;SUBSTITUTE(ADDRESS(1,COLUMN()-1,4),"1","")&amp;"$14")),""))</f>
        <v/>
      </c>
      <c r="BV14" t="str">
        <f ca="1">IF(COLUMN()&lt;DATA!$H$1+2,VSETKY!BV$66,IF(COLUMN()=DATA!$H$1+2,SUM(INDIRECT("B$14:"&amp;SUBSTITUTE(ADDRESS(1,COLUMN()-1,4),"1","")&amp;"$14")),""))</f>
        <v/>
      </c>
      <c r="BW14" t="str">
        <f ca="1">IF(COLUMN()&lt;DATA!$H$1+2,VSETKY!BW$66,IF(COLUMN()=DATA!$H$1+2,SUM(INDIRECT("B$14:"&amp;SUBSTITUTE(ADDRESS(1,COLUMN()-1,4),"1","")&amp;"$14")),""))</f>
        <v/>
      </c>
      <c r="BX14" t="str">
        <f ca="1">IF(COLUMN()&lt;DATA!$H$1+2,VSETKY!BX$66,IF(COLUMN()=DATA!$H$1+2,SUM(INDIRECT("B$14:"&amp;SUBSTITUTE(ADDRESS(1,COLUMN()-1,4),"1","")&amp;"$14")),""))</f>
        <v/>
      </c>
      <c r="BY14" t="str">
        <f ca="1">IF(COLUMN()&lt;DATA!$H$1+2,VSETKY!BY$66,IF(COLUMN()=DATA!$H$1+2,SUM(INDIRECT("B$14:"&amp;SUBSTITUTE(ADDRESS(1,COLUMN()-1,4),"1","")&amp;"$14")),""))</f>
        <v/>
      </c>
      <c r="BZ14" t="str">
        <f ca="1">IF(COLUMN()&lt;DATA!$H$1+2,VSETKY!BZ$66,IF(COLUMN()=DATA!$H$1+2,SUM(INDIRECT("B$14:"&amp;SUBSTITUTE(ADDRESS(1,COLUMN()-1,4),"1","")&amp;"$14")),""))</f>
        <v/>
      </c>
    </row>
    <row r="15" spans="1:78" ht="31.5" x14ac:dyDescent="0.25">
      <c r="A15" s="43" t="s">
        <v>233</v>
      </c>
      <c r="B15" s="34">
        <f ca="1">IF(COLUMN()&lt;DATA!$H$1+2,VSETKY!B$67,IF(COLUMN()=DATA!$H$1+2,SUM(INDIRECT("B$15:"&amp;SUBSTITUTE(ADDRESS(1,COLUMN()-1,4),"1","")&amp;"$15")),""))</f>
        <v>150</v>
      </c>
      <c r="C15" s="34">
        <f ca="1">IF(COLUMN()&lt;DATA!$H$1+2,VSETKY!C$67,IF(COLUMN()=DATA!$H$1+2,SUM(INDIRECT("B$15:"&amp;SUBSTITUTE(ADDRESS(1,COLUMN()-1,4),"1","")&amp;"$15")),""))</f>
        <v>35</v>
      </c>
      <c r="D15" s="34">
        <f ca="1">IF(COLUMN()&lt;DATA!$H$1+2,VSETKY!D$67,IF(COLUMN()=DATA!$H$1+2,SUM(INDIRECT("B$15:"&amp;SUBSTITUTE(ADDRESS(1,COLUMN()-1,4),"1","")&amp;"$15")),""))</f>
        <v>99</v>
      </c>
      <c r="E15" s="34">
        <f ca="1">IF(COLUMN()&lt;DATA!$H$1+2,VSETKY!E$67,IF(COLUMN()=DATA!$H$1+2,SUM(INDIRECT("B$15:"&amp;SUBSTITUTE(ADDRESS(1,COLUMN()-1,4),"1","")&amp;"$15")),""))</f>
        <v>40</v>
      </c>
      <c r="F15" s="34">
        <f ca="1">IF(COLUMN()&lt;DATA!$H$1+2,VSETKY!F$67,IF(COLUMN()=DATA!$H$1+2,SUM(INDIRECT("B$15:"&amp;SUBSTITUTE(ADDRESS(1,COLUMN()-1,4),"1","")&amp;"$15")),""))</f>
        <v>3</v>
      </c>
      <c r="G15" s="34">
        <f ca="1">IF(COLUMN()&lt;DATA!$H$1+2,VSETKY!G$67,IF(COLUMN()=DATA!$H$1+2,SUM(INDIRECT("B$15:"&amp;SUBSTITUTE(ADDRESS(1,COLUMN()-1,4),"1","")&amp;"$15")),""))</f>
        <v>44</v>
      </c>
      <c r="H15" s="34">
        <f ca="1">IF(COLUMN()&lt;DATA!$H$1+2,VSETKY!H$67,IF(COLUMN()=DATA!$H$1+2,SUM(INDIRECT("B$15:"&amp;SUBSTITUTE(ADDRESS(1,COLUMN()-1,4),"1","")&amp;"$15")),""))</f>
        <v>59</v>
      </c>
      <c r="I15" s="34">
        <f ca="1">IF(COLUMN()&lt;DATA!$H$1+2,VSETKY!I$67,IF(COLUMN()=DATA!$H$1+2,SUM(INDIRECT("B$15:"&amp;SUBSTITUTE(ADDRESS(1,COLUMN()-1,4),"1","")&amp;"$15")),""))</f>
        <v>57</v>
      </c>
      <c r="J15" s="34">
        <f ca="1">IF(COLUMN()&lt;DATA!$H$1+2,VSETKY!J$67,IF(COLUMN()=DATA!$H$1+2,SUM(INDIRECT("B$15:"&amp;SUBSTITUTE(ADDRESS(1,COLUMN()-1,4),"1","")&amp;"$15")),""))</f>
        <v>46</v>
      </c>
      <c r="K15" s="34">
        <f ca="1">IF(COLUMN()&lt;DATA!$H$1+2,VSETKY!K$67,IF(COLUMN()=DATA!$H$1+2,SUM(INDIRECT("B$15:"&amp;SUBSTITUTE(ADDRESS(1,COLUMN()-1,4),"1","")&amp;"$15")),""))</f>
        <v>23</v>
      </c>
      <c r="L15" s="34">
        <f ca="1">IF(COLUMN()&lt;DATA!$H$1+2,VSETKY!L$67,IF(COLUMN()=DATA!$H$1+2,SUM(INDIRECT("B$15:"&amp;SUBSTITUTE(ADDRESS(1,COLUMN()-1,4),"1","")&amp;"$15")),""))</f>
        <v>10</v>
      </c>
      <c r="M15" s="34">
        <f ca="1">IF(COLUMN()&lt;DATA!$H$1+2,VSETKY!M$67,IF(COLUMN()=DATA!$H$1+2,SUM(INDIRECT("B$15:"&amp;SUBSTITUTE(ADDRESS(1,COLUMN()-1,4),"1","")&amp;"$15")),""))</f>
        <v>46</v>
      </c>
      <c r="N15" s="34">
        <f ca="1">IF(COLUMN()&lt;DATA!$H$1+2,VSETKY!N$67,IF(COLUMN()=DATA!$H$1+2,SUM(INDIRECT("B$15:"&amp;SUBSTITUTE(ADDRESS(1,COLUMN()-1,4),"1","")&amp;"$15")),""))</f>
        <v>28</v>
      </c>
      <c r="O15" s="34">
        <f ca="1">IF(COLUMN()&lt;DATA!$H$1+2,VSETKY!O$67,IF(COLUMN()=DATA!$H$1+2,SUM(INDIRECT("B$15:"&amp;SUBSTITUTE(ADDRESS(1,COLUMN()-1,4),"1","")&amp;"$15")),""))</f>
        <v>14</v>
      </c>
      <c r="P15" s="34">
        <f ca="1">IF(COLUMN()&lt;DATA!$H$1+2,VSETKY!P$67,IF(COLUMN()=DATA!$H$1+2,SUM(INDIRECT("B$15:"&amp;SUBSTITUTE(ADDRESS(1,COLUMN()-1,4),"1","")&amp;"$15")),""))</f>
        <v>5</v>
      </c>
      <c r="Q15" s="34">
        <f ca="1">IF(COLUMN()&lt;DATA!$H$1+2,VSETKY!Q$67,IF(COLUMN()=DATA!$H$1+2,SUM(INDIRECT("B$15:"&amp;SUBSTITUTE(ADDRESS(1,COLUMN()-1,4),"1","")&amp;"$15")),""))</f>
        <v>5</v>
      </c>
      <c r="R15" s="34">
        <f ca="1">IF(COLUMN()&lt;DATA!$H$1+2,VSETKY!R$67,IF(COLUMN()=DATA!$H$1+2,SUM(INDIRECT("B$15:"&amp;SUBSTITUTE(ADDRESS(1,COLUMN()-1,4),"1","")&amp;"$15")),""))</f>
        <v>7</v>
      </c>
      <c r="S15" s="34">
        <f ca="1">IF(COLUMN()&lt;DATA!$H$1+2,VSETKY!S$67,IF(COLUMN()=DATA!$H$1+2,SUM(INDIRECT("B$15:"&amp;SUBSTITUTE(ADDRESS(1,COLUMN()-1,4),"1","")&amp;"$15")),""))</f>
        <v>22</v>
      </c>
      <c r="T15" s="34">
        <f ca="1">IF(COLUMN()&lt;DATA!$H$1+2,VSETKY!T$67,IF(COLUMN()=DATA!$H$1+2,SUM(INDIRECT("B$15:"&amp;SUBSTITUTE(ADDRESS(1,COLUMN()-1,4),"1","")&amp;"$15")),""))</f>
        <v>28</v>
      </c>
      <c r="U15" s="34">
        <f ca="1">IF(COLUMN()&lt;DATA!$H$1+2,VSETKY!U$67,IF(COLUMN()=DATA!$H$1+2,SUM(INDIRECT("B$15:"&amp;SUBSTITUTE(ADDRESS(1,COLUMN()-1,4),"1","")&amp;"$15")),""))</f>
        <v>50</v>
      </c>
      <c r="V15" s="34">
        <f ca="1">IF(COLUMN()&lt;DATA!$H$1+2,VSETKY!V$67,IF(COLUMN()=DATA!$H$1+2,SUM(INDIRECT("B$15:"&amp;SUBSTITUTE(ADDRESS(1,COLUMN()-1,4),"1","")&amp;"$15")),""))</f>
        <v>0</v>
      </c>
      <c r="W15" s="34">
        <f ca="1">IF(COLUMN()&lt;DATA!$H$1+2,VSETKY!W$67,IF(COLUMN()=DATA!$H$1+2,SUM(INDIRECT("B$15:"&amp;SUBSTITUTE(ADDRESS(1,COLUMN()-1,4),"1","")&amp;"$15")),""))</f>
        <v>0</v>
      </c>
      <c r="X15" s="34">
        <f ca="1">IF(COLUMN()&lt;DATA!$H$1+2,VSETKY!X$67,IF(COLUMN()=DATA!$H$1+2,SUM(INDIRECT("B$15:"&amp;SUBSTITUTE(ADDRESS(1,COLUMN()-1,4),"1","")&amp;"$15")),""))</f>
        <v>0</v>
      </c>
      <c r="Y15" s="34">
        <f ca="1">IF(COLUMN()&lt;DATA!$H$1+2,VSETKY!Y$67,IF(COLUMN()=DATA!$H$1+2,SUM(INDIRECT("B$15:"&amp;SUBSTITUTE(ADDRESS(1,COLUMN()-1,4),"1","")&amp;"$15")),""))</f>
        <v>14</v>
      </c>
      <c r="Z15" s="34">
        <f ca="1">IF(COLUMN()&lt;DATA!$H$1+2,VSETKY!Z$67,IF(COLUMN()=DATA!$H$1+2,SUM(INDIRECT("B$15:"&amp;SUBSTITUTE(ADDRESS(1,COLUMN()-1,4),"1","")&amp;"$15")),""))</f>
        <v>6</v>
      </c>
      <c r="AA15" s="34">
        <f ca="1">IF(COLUMN()&lt;DATA!$H$1+2,VSETKY!AA$67,IF(COLUMN()=DATA!$H$1+2,SUM(INDIRECT("B$15:"&amp;SUBSTITUTE(ADDRESS(1,COLUMN()-1,4),"1","")&amp;"$15")),""))</f>
        <v>13</v>
      </c>
      <c r="AB15" s="34">
        <f ca="1">IF(COLUMN()&lt;DATA!$H$1+2,VSETKY!AB$67,IF(COLUMN()=DATA!$H$1+2,SUM(INDIRECT("B$15:"&amp;SUBSTITUTE(ADDRESS(1,COLUMN()-1,4),"1","")&amp;"$15")),""))</f>
        <v>1</v>
      </c>
      <c r="AC15" s="34">
        <f ca="1">IF(COLUMN()&lt;DATA!$H$1+2,VSETKY!AC$67,IF(COLUMN()=DATA!$H$1+2,SUM(INDIRECT("B$15:"&amp;SUBSTITUTE(ADDRESS(1,COLUMN()-1,4),"1","")&amp;"$15")),""))</f>
        <v>0</v>
      </c>
      <c r="AD15" s="34">
        <f ca="1">IF(COLUMN()&lt;DATA!$H$1+2,VSETKY!AD$67,IF(COLUMN()=DATA!$H$1+2,SUM(INDIRECT("B$15:"&amp;SUBSTITUTE(ADDRESS(1,COLUMN()-1,4),"1","")&amp;"$15")),""))</f>
        <v>0</v>
      </c>
      <c r="AE15" s="34">
        <f ca="1">IF(COLUMN()&lt;DATA!$H$1+2,VSETKY!AE$67,IF(COLUMN()=DATA!$H$1+2,SUM(INDIRECT("B$15:"&amp;SUBSTITUTE(ADDRESS(1,COLUMN()-1,4),"1","")&amp;"$15")),""))</f>
        <v>2</v>
      </c>
      <c r="AF15" s="34">
        <f ca="1">IF(COLUMN()&lt;DATA!$H$1+2,VSETKY!AF$67,IF(COLUMN()=DATA!$H$1+2,SUM(INDIRECT("B$15:"&amp;SUBSTITUTE(ADDRESS(1,COLUMN()-1,4),"1","")&amp;"$15")),""))</f>
        <v>2</v>
      </c>
      <c r="AG15" s="34">
        <f ca="1">IF(COLUMN()&lt;DATA!$H$1+2,VSETKY!AG$67,IF(COLUMN()=DATA!$H$1+2,SUM(INDIRECT("B$15:"&amp;SUBSTITUTE(ADDRESS(1,COLUMN()-1,4),"1","")&amp;"$15")),""))</f>
        <v>10</v>
      </c>
      <c r="AH15" s="34">
        <f ca="1">IF(COLUMN()&lt;DATA!$H$1+2,VSETKY!AH$67,IF(COLUMN()=DATA!$H$1+2,SUM(INDIRECT("B$15:"&amp;SUBSTITUTE(ADDRESS(1,COLUMN()-1,4),"1","")&amp;"$15")),""))</f>
        <v>6</v>
      </c>
      <c r="AI15" s="34">
        <f ca="1">IF(COLUMN()&lt;DATA!$H$1+2,VSETKY!AI$67,IF(COLUMN()=DATA!$H$1+2,SUM(INDIRECT("B$15:"&amp;SUBSTITUTE(ADDRESS(1,COLUMN()-1,4),"1","")&amp;"$15")),""))</f>
        <v>0</v>
      </c>
      <c r="AJ15" s="34">
        <f ca="1">IF(COLUMN()&lt;DATA!$H$1+2,VSETKY!AJ$67,IF(COLUMN()=DATA!$H$1+2,SUM(INDIRECT("B$15:"&amp;SUBSTITUTE(ADDRESS(1,COLUMN()-1,4),"1","")&amp;"$15")),""))</f>
        <v>0</v>
      </c>
      <c r="AK15" s="34">
        <f ca="1">IF(COLUMN()&lt;DATA!$H$1+2,VSETKY!AK$67,IF(COLUMN()=DATA!$H$1+2,SUM(INDIRECT("B$15:"&amp;SUBSTITUTE(ADDRESS(1,COLUMN()-1,4),"1","")&amp;"$15")),""))</f>
        <v>0</v>
      </c>
      <c r="AL15" s="34">
        <f ca="1">IF(COLUMN()&lt;DATA!$H$1+2,VSETKY!AL$67,IF(COLUMN()=DATA!$H$1+2,SUM(INDIRECT("B$15:"&amp;SUBSTITUTE(ADDRESS(1,COLUMN()-1,4),"1","")&amp;"$15")),""))</f>
        <v>0</v>
      </c>
      <c r="AM15" s="34">
        <f ca="1">IF(COLUMN()&lt;DATA!$H$1+2,VSETKY!AM$67,IF(COLUMN()=DATA!$H$1+2,SUM(INDIRECT("B$15:"&amp;SUBSTITUTE(ADDRESS(1,COLUMN()-1,4),"1","")&amp;"$15")),""))</f>
        <v>0</v>
      </c>
      <c r="AN15" s="44">
        <f ca="1">IF(COLUMN()&lt;DATA!$H$1+2,VSETKY!AN$67,IF(COLUMN()=DATA!$H$1+2,SUM(INDIRECT("B$15:"&amp;SUBSTITUTE(ADDRESS(1,COLUMN()-1,4),"1","")&amp;"$15")),""))</f>
        <v>825</v>
      </c>
      <c r="AO15" t="str">
        <f ca="1">IF(COLUMN()&lt;DATA!$H$1+2,VSETKY!AO$67,IF(COLUMN()=DATA!$H$1+2,SUM(INDIRECT("B$15:"&amp;SUBSTITUTE(ADDRESS(1,COLUMN()-1,4),"1","")&amp;"$15")),""))</f>
        <v/>
      </c>
      <c r="AP15" t="str">
        <f ca="1">IF(COLUMN()&lt;DATA!$H$1+2,VSETKY!AP$67,IF(COLUMN()=DATA!$H$1+2,SUM(INDIRECT("B$15:"&amp;SUBSTITUTE(ADDRESS(1,COLUMN()-1,4),"1","")&amp;"$15")),""))</f>
        <v/>
      </c>
      <c r="AQ15" t="str">
        <f ca="1">IF(COLUMN()&lt;DATA!$H$1+2,VSETKY!AQ$67,IF(COLUMN()=DATA!$H$1+2,SUM(INDIRECT("B$15:"&amp;SUBSTITUTE(ADDRESS(1,COLUMN()-1,4),"1","")&amp;"$15")),""))</f>
        <v/>
      </c>
      <c r="AR15" t="str">
        <f ca="1">IF(COLUMN()&lt;DATA!$H$1+2,VSETKY!AR$67,IF(COLUMN()=DATA!$H$1+2,SUM(INDIRECT("B$15:"&amp;SUBSTITUTE(ADDRESS(1,COLUMN()-1,4),"1","")&amp;"$15")),""))</f>
        <v/>
      </c>
      <c r="AS15" t="str">
        <f ca="1">IF(COLUMN()&lt;DATA!$H$1+2,VSETKY!AS$67,IF(COLUMN()=DATA!$H$1+2,SUM(INDIRECT("B$15:"&amp;SUBSTITUTE(ADDRESS(1,COLUMN()-1,4),"1","")&amp;"$15")),""))</f>
        <v/>
      </c>
      <c r="AT15" t="str">
        <f ca="1">IF(COLUMN()&lt;DATA!$H$1+2,VSETKY!AT$67,IF(COLUMN()=DATA!$H$1+2,SUM(INDIRECT("B$15:"&amp;SUBSTITUTE(ADDRESS(1,COLUMN()-1,4),"1","")&amp;"$15")),""))</f>
        <v/>
      </c>
      <c r="AU15" t="str">
        <f ca="1">IF(COLUMN()&lt;DATA!$H$1+2,VSETKY!AU$67,IF(COLUMN()=DATA!$H$1+2,SUM(INDIRECT("B$15:"&amp;SUBSTITUTE(ADDRESS(1,COLUMN()-1,4),"1","")&amp;"$15")),""))</f>
        <v/>
      </c>
      <c r="AV15" t="str">
        <f ca="1">IF(COLUMN()&lt;DATA!$H$1+2,VSETKY!AV$67,IF(COLUMN()=DATA!$H$1+2,SUM(INDIRECT("B$15:"&amp;SUBSTITUTE(ADDRESS(1,COLUMN()-1,4),"1","")&amp;"$15")),""))</f>
        <v/>
      </c>
      <c r="AW15" t="str">
        <f ca="1">IF(COLUMN()&lt;DATA!$H$1+2,VSETKY!AW$67,IF(COLUMN()=DATA!$H$1+2,SUM(INDIRECT("B$15:"&amp;SUBSTITUTE(ADDRESS(1,COLUMN()-1,4),"1","")&amp;"$15")),""))</f>
        <v/>
      </c>
      <c r="AX15" t="str">
        <f ca="1">IF(COLUMN()&lt;DATA!$H$1+2,VSETKY!AX$67,IF(COLUMN()=DATA!$H$1+2,SUM(INDIRECT("B$15:"&amp;SUBSTITUTE(ADDRESS(1,COLUMN()-1,4),"1","")&amp;"$15")),""))</f>
        <v/>
      </c>
      <c r="AY15" t="str">
        <f ca="1">IF(COLUMN()&lt;DATA!$H$1+2,VSETKY!AY$67,IF(COLUMN()=DATA!$H$1+2,SUM(INDIRECT("B$15:"&amp;SUBSTITUTE(ADDRESS(1,COLUMN()-1,4),"1","")&amp;"$15")),""))</f>
        <v/>
      </c>
      <c r="AZ15" t="str">
        <f ca="1">IF(COLUMN()&lt;DATA!$H$1+2,VSETKY!AZ$67,IF(COLUMN()=DATA!$H$1+2,SUM(INDIRECT("B$15:"&amp;SUBSTITUTE(ADDRESS(1,COLUMN()-1,4),"1","")&amp;"$15")),""))</f>
        <v/>
      </c>
      <c r="BA15" t="str">
        <f ca="1">IF(COLUMN()&lt;DATA!$H$1+2,VSETKY!BA$67,IF(COLUMN()=DATA!$H$1+2,SUM(INDIRECT("B$15:"&amp;SUBSTITUTE(ADDRESS(1,COLUMN()-1,4),"1","")&amp;"$15")),""))</f>
        <v/>
      </c>
      <c r="BB15" t="str">
        <f ca="1">IF(COLUMN()&lt;DATA!$H$1+2,VSETKY!BB$67,IF(COLUMN()=DATA!$H$1+2,SUM(INDIRECT("B$15:"&amp;SUBSTITUTE(ADDRESS(1,COLUMN()-1,4),"1","")&amp;"$15")),""))</f>
        <v/>
      </c>
      <c r="BC15" t="str">
        <f ca="1">IF(COLUMN()&lt;DATA!$H$1+2,VSETKY!BC$67,IF(COLUMN()=DATA!$H$1+2,SUM(INDIRECT("B$15:"&amp;SUBSTITUTE(ADDRESS(1,COLUMN()-1,4),"1","")&amp;"$15")),""))</f>
        <v/>
      </c>
      <c r="BD15" t="str">
        <f ca="1">IF(COLUMN()&lt;DATA!$H$1+2,VSETKY!BD$67,IF(COLUMN()=DATA!$H$1+2,SUM(INDIRECT("B$15:"&amp;SUBSTITUTE(ADDRESS(1,COLUMN()-1,4),"1","")&amp;"$15")),""))</f>
        <v/>
      </c>
      <c r="BE15" t="str">
        <f ca="1">IF(COLUMN()&lt;DATA!$H$1+2,VSETKY!BE$67,IF(COLUMN()=DATA!$H$1+2,SUM(INDIRECT("B$15:"&amp;SUBSTITUTE(ADDRESS(1,COLUMN()-1,4),"1","")&amp;"$15")),""))</f>
        <v/>
      </c>
      <c r="BF15" t="str">
        <f ca="1">IF(COLUMN()&lt;DATA!$H$1+2,VSETKY!BF$67,IF(COLUMN()=DATA!$H$1+2,SUM(INDIRECT("B$15:"&amp;SUBSTITUTE(ADDRESS(1,COLUMN()-1,4),"1","")&amp;"$15")),""))</f>
        <v/>
      </c>
      <c r="BG15" t="str">
        <f ca="1">IF(COLUMN()&lt;DATA!$H$1+2,VSETKY!BG$67,IF(COLUMN()=DATA!$H$1+2,SUM(INDIRECT("B$15:"&amp;SUBSTITUTE(ADDRESS(1,COLUMN()-1,4),"1","")&amp;"$15")),""))</f>
        <v/>
      </c>
      <c r="BH15" t="str">
        <f ca="1">IF(COLUMN()&lt;DATA!$H$1+2,VSETKY!BH$67,IF(COLUMN()=DATA!$H$1+2,SUM(INDIRECT("B$15:"&amp;SUBSTITUTE(ADDRESS(1,COLUMN()-1,4),"1","")&amp;"$15")),""))</f>
        <v/>
      </c>
      <c r="BI15" t="str">
        <f ca="1">IF(COLUMN()&lt;DATA!$H$1+2,VSETKY!BI$67,IF(COLUMN()=DATA!$H$1+2,SUM(INDIRECT("B$15:"&amp;SUBSTITUTE(ADDRESS(1,COLUMN()-1,4),"1","")&amp;"$15")),""))</f>
        <v/>
      </c>
      <c r="BJ15" t="str">
        <f ca="1">IF(COLUMN()&lt;DATA!$H$1+2,VSETKY!BJ$67,IF(COLUMN()=DATA!$H$1+2,SUM(INDIRECT("B$15:"&amp;SUBSTITUTE(ADDRESS(1,COLUMN()-1,4),"1","")&amp;"$15")),""))</f>
        <v/>
      </c>
      <c r="BK15" t="str">
        <f ca="1">IF(COLUMN()&lt;DATA!$H$1+2,VSETKY!BK$67,IF(COLUMN()=DATA!$H$1+2,SUM(INDIRECT("B$15:"&amp;SUBSTITUTE(ADDRESS(1,COLUMN()-1,4),"1","")&amp;"$15")),""))</f>
        <v/>
      </c>
      <c r="BL15" t="str">
        <f ca="1">IF(COLUMN()&lt;DATA!$H$1+2,VSETKY!BL$67,IF(COLUMN()=DATA!$H$1+2,SUM(INDIRECT("B$15:"&amp;SUBSTITUTE(ADDRESS(1,COLUMN()-1,4),"1","")&amp;"$15")),""))</f>
        <v/>
      </c>
      <c r="BM15" t="str">
        <f ca="1">IF(COLUMN()&lt;DATA!$H$1+2,VSETKY!BM$67,IF(COLUMN()=DATA!$H$1+2,SUM(INDIRECT("B$15:"&amp;SUBSTITUTE(ADDRESS(1,COLUMN()-1,4),"1","")&amp;"$15")),""))</f>
        <v/>
      </c>
      <c r="BN15" t="str">
        <f ca="1">IF(COLUMN()&lt;DATA!$H$1+2,VSETKY!BN$67,IF(COLUMN()=DATA!$H$1+2,SUM(INDIRECT("B$15:"&amp;SUBSTITUTE(ADDRESS(1,COLUMN()-1,4),"1","")&amp;"$15")),""))</f>
        <v/>
      </c>
      <c r="BO15" t="str">
        <f ca="1">IF(COLUMN()&lt;DATA!$H$1+2,VSETKY!BO$67,IF(COLUMN()=DATA!$H$1+2,SUM(INDIRECT("B$15:"&amp;SUBSTITUTE(ADDRESS(1,COLUMN()-1,4),"1","")&amp;"$15")),""))</f>
        <v/>
      </c>
      <c r="BP15" t="str">
        <f ca="1">IF(COLUMN()&lt;DATA!$H$1+2,VSETKY!BP$67,IF(COLUMN()=DATA!$H$1+2,SUM(INDIRECT("B$15:"&amp;SUBSTITUTE(ADDRESS(1,COLUMN()-1,4),"1","")&amp;"$15")),""))</f>
        <v/>
      </c>
      <c r="BQ15" t="str">
        <f ca="1">IF(COLUMN()&lt;DATA!$H$1+2,VSETKY!BQ$67,IF(COLUMN()=DATA!$H$1+2,SUM(INDIRECT("B$15:"&amp;SUBSTITUTE(ADDRESS(1,COLUMN()-1,4),"1","")&amp;"$15")),""))</f>
        <v/>
      </c>
      <c r="BR15" t="str">
        <f ca="1">IF(COLUMN()&lt;DATA!$H$1+2,VSETKY!BR$67,IF(COLUMN()=DATA!$H$1+2,SUM(INDIRECT("B$15:"&amp;SUBSTITUTE(ADDRESS(1,COLUMN()-1,4),"1","")&amp;"$15")),""))</f>
        <v/>
      </c>
      <c r="BS15" t="str">
        <f ca="1">IF(COLUMN()&lt;DATA!$H$1+2,VSETKY!BS$67,IF(COLUMN()=DATA!$H$1+2,SUM(INDIRECT("B$15:"&amp;SUBSTITUTE(ADDRESS(1,COLUMN()-1,4),"1","")&amp;"$15")),""))</f>
        <v/>
      </c>
      <c r="BT15" t="str">
        <f ca="1">IF(COLUMN()&lt;DATA!$H$1+2,VSETKY!BT$67,IF(COLUMN()=DATA!$H$1+2,SUM(INDIRECT("B$15:"&amp;SUBSTITUTE(ADDRESS(1,COLUMN()-1,4),"1","")&amp;"$15")),""))</f>
        <v/>
      </c>
      <c r="BU15" t="str">
        <f ca="1">IF(COLUMN()&lt;DATA!$H$1+2,VSETKY!BU$67,IF(COLUMN()=DATA!$H$1+2,SUM(INDIRECT("B$15:"&amp;SUBSTITUTE(ADDRESS(1,COLUMN()-1,4),"1","")&amp;"$15")),""))</f>
        <v/>
      </c>
      <c r="BV15" t="str">
        <f ca="1">IF(COLUMN()&lt;DATA!$H$1+2,VSETKY!BV$67,IF(COLUMN()=DATA!$H$1+2,SUM(INDIRECT("B$15:"&amp;SUBSTITUTE(ADDRESS(1,COLUMN()-1,4),"1","")&amp;"$15")),""))</f>
        <v/>
      </c>
      <c r="BW15" t="str">
        <f ca="1">IF(COLUMN()&lt;DATA!$H$1+2,VSETKY!BW$67,IF(COLUMN()=DATA!$H$1+2,SUM(INDIRECT("B$15:"&amp;SUBSTITUTE(ADDRESS(1,COLUMN()-1,4),"1","")&amp;"$15")),""))</f>
        <v/>
      </c>
      <c r="BX15" t="str">
        <f ca="1">IF(COLUMN()&lt;DATA!$H$1+2,VSETKY!BX$67,IF(COLUMN()=DATA!$H$1+2,SUM(INDIRECT("B$15:"&amp;SUBSTITUTE(ADDRESS(1,COLUMN()-1,4),"1","")&amp;"$15")),""))</f>
        <v/>
      </c>
      <c r="BY15" t="str">
        <f ca="1">IF(COLUMN()&lt;DATA!$H$1+2,VSETKY!BY$67,IF(COLUMN()=DATA!$H$1+2,SUM(INDIRECT("B$15:"&amp;SUBSTITUTE(ADDRESS(1,COLUMN()-1,4),"1","")&amp;"$15")),""))</f>
        <v/>
      </c>
      <c r="BZ15" t="str">
        <f ca="1">IF(COLUMN()&lt;DATA!$H$1+2,VSETKY!BZ$67,IF(COLUMN()=DATA!$H$1+2,SUM(INDIRECT("B$15:"&amp;SUBSTITUTE(ADDRESS(1,COLUMN()-1,4),"1","")&amp;"$15")),""))</f>
        <v/>
      </c>
    </row>
    <row r="16" spans="1:78" x14ac:dyDescent="0.25">
      <c r="A16" s="35" t="s">
        <v>213</v>
      </c>
      <c r="B16" s="35">
        <f ca="1">IF(COLUMN()&lt;DATA!$H$1+2,SUM(B$17:B$20),IF(COLUMN()=DATA!$H$1+2,SUM(INDIRECT("B$16:"&amp;SUBSTITUTE(ADDRESS(1,COLUMN()-1,4),"1","")&amp;"$16")),""))</f>
        <v>1235</v>
      </c>
      <c r="C16" s="35">
        <f ca="1">IF(COLUMN()&lt;DATA!$H$1+2,SUM(C$17:C$20),IF(COLUMN()=DATA!$H$1+2,SUM(INDIRECT("B$16:"&amp;SUBSTITUTE(ADDRESS(1,COLUMN()-1,4),"1","")&amp;"$16")),""))</f>
        <v>558</v>
      </c>
      <c r="D16" s="35">
        <f ca="1">IF(COLUMN()&lt;DATA!$H$1+2,SUM(D$17:D$20),IF(COLUMN()=DATA!$H$1+2,SUM(INDIRECT("B$16:"&amp;SUBSTITUTE(ADDRESS(1,COLUMN()-1,4),"1","")&amp;"$16")),""))</f>
        <v>129</v>
      </c>
      <c r="E16" s="35">
        <f ca="1">IF(COLUMN()&lt;DATA!$H$1+2,SUM(E$17:E$20),IF(COLUMN()=DATA!$H$1+2,SUM(INDIRECT("B$16:"&amp;SUBSTITUTE(ADDRESS(1,COLUMN()-1,4),"1","")&amp;"$16")),""))</f>
        <v>67</v>
      </c>
      <c r="F16" s="35">
        <f ca="1">IF(COLUMN()&lt;DATA!$H$1+2,SUM(F$17:F$20),IF(COLUMN()=DATA!$H$1+2,SUM(INDIRECT("B$16:"&amp;SUBSTITUTE(ADDRESS(1,COLUMN()-1,4),"1","")&amp;"$16")),""))</f>
        <v>98</v>
      </c>
      <c r="G16" s="35">
        <f ca="1">IF(COLUMN()&lt;DATA!$H$1+2,SUM(G$17:G$20),IF(COLUMN()=DATA!$H$1+2,SUM(INDIRECT("B$16:"&amp;SUBSTITUTE(ADDRESS(1,COLUMN()-1,4),"1","")&amp;"$16")),""))</f>
        <v>126</v>
      </c>
      <c r="H16" s="35">
        <f ca="1">IF(COLUMN()&lt;DATA!$H$1+2,SUM(H$17:H$20),IF(COLUMN()=DATA!$H$1+2,SUM(INDIRECT("B$16:"&amp;SUBSTITUTE(ADDRESS(1,COLUMN()-1,4),"1","")&amp;"$16")),""))</f>
        <v>70</v>
      </c>
      <c r="I16" s="35">
        <f ca="1">IF(COLUMN()&lt;DATA!$H$1+2,SUM(I$17:I$20),IF(COLUMN()=DATA!$H$1+2,SUM(INDIRECT("B$16:"&amp;SUBSTITUTE(ADDRESS(1,COLUMN()-1,4),"1","")&amp;"$16")),""))</f>
        <v>55</v>
      </c>
      <c r="J16" s="35">
        <f ca="1">IF(COLUMN()&lt;DATA!$H$1+2,SUM(J$17:J$20),IF(COLUMN()=DATA!$H$1+2,SUM(INDIRECT("B$16:"&amp;SUBSTITUTE(ADDRESS(1,COLUMN()-1,4),"1","")&amp;"$16")),""))</f>
        <v>540</v>
      </c>
      <c r="K16" s="35">
        <f ca="1">IF(COLUMN()&lt;DATA!$H$1+2,SUM(K$17:K$20),IF(COLUMN()=DATA!$H$1+2,SUM(INDIRECT("B$16:"&amp;SUBSTITUTE(ADDRESS(1,COLUMN()-1,4),"1","")&amp;"$16")),""))</f>
        <v>279</v>
      </c>
      <c r="L16" s="35">
        <f ca="1">IF(COLUMN()&lt;DATA!$H$1+2,SUM(L$17:L$20),IF(COLUMN()=DATA!$H$1+2,SUM(INDIRECT("B$16:"&amp;SUBSTITUTE(ADDRESS(1,COLUMN()-1,4),"1","")&amp;"$16")),""))</f>
        <v>69</v>
      </c>
      <c r="M16" s="35">
        <f ca="1">IF(COLUMN()&lt;DATA!$H$1+2,SUM(M$17:M$20),IF(COLUMN()=DATA!$H$1+2,SUM(INDIRECT("B$16:"&amp;SUBSTITUTE(ADDRESS(1,COLUMN()-1,4),"1","")&amp;"$16")),""))</f>
        <v>69</v>
      </c>
      <c r="N16" s="35">
        <f ca="1">IF(COLUMN()&lt;DATA!$H$1+2,SUM(N$17:N$20),IF(COLUMN()=DATA!$H$1+2,SUM(INDIRECT("B$16:"&amp;SUBSTITUTE(ADDRESS(1,COLUMN()-1,4),"1","")&amp;"$16")),""))</f>
        <v>224</v>
      </c>
      <c r="O16" s="35">
        <f ca="1">IF(COLUMN()&lt;DATA!$H$1+2,SUM(O$17:O$20),IF(COLUMN()=DATA!$H$1+2,SUM(INDIRECT("B$16:"&amp;SUBSTITUTE(ADDRESS(1,COLUMN()-1,4),"1","")&amp;"$16")),""))</f>
        <v>178</v>
      </c>
      <c r="P16" s="35">
        <f ca="1">IF(COLUMN()&lt;DATA!$H$1+2,SUM(P$17:P$20),IF(COLUMN()=DATA!$H$1+2,SUM(INDIRECT("B$16:"&amp;SUBSTITUTE(ADDRESS(1,COLUMN()-1,4),"1","")&amp;"$16")),""))</f>
        <v>1</v>
      </c>
      <c r="Q16" s="35">
        <f ca="1">IF(COLUMN()&lt;DATA!$H$1+2,SUM(Q$17:Q$20),IF(COLUMN()=DATA!$H$1+2,SUM(INDIRECT("B$16:"&amp;SUBSTITUTE(ADDRESS(1,COLUMN()-1,4),"1","")&amp;"$16")),""))</f>
        <v>2</v>
      </c>
      <c r="R16" s="35">
        <f ca="1">IF(COLUMN()&lt;DATA!$H$1+2,SUM(R$17:R$20),IF(COLUMN()=DATA!$H$1+2,SUM(INDIRECT("B$16:"&amp;SUBSTITUTE(ADDRESS(1,COLUMN()-1,4),"1","")&amp;"$16")),""))</f>
        <v>0</v>
      </c>
      <c r="S16" s="35">
        <f ca="1">IF(COLUMN()&lt;DATA!$H$1+2,SUM(S$17:S$20),IF(COLUMN()=DATA!$H$1+2,SUM(INDIRECT("B$16:"&amp;SUBSTITUTE(ADDRESS(1,COLUMN()-1,4),"1","")&amp;"$16")),""))</f>
        <v>20</v>
      </c>
      <c r="T16" s="35">
        <f ca="1">IF(COLUMN()&lt;DATA!$H$1+2,SUM(T$17:T$20),IF(COLUMN()=DATA!$H$1+2,SUM(INDIRECT("B$16:"&amp;SUBSTITUTE(ADDRESS(1,COLUMN()-1,4),"1","")&amp;"$16")),""))</f>
        <v>46</v>
      </c>
      <c r="U16" s="35">
        <f ca="1">IF(COLUMN()&lt;DATA!$H$1+2,SUM(U$17:U$20),IF(COLUMN()=DATA!$H$1+2,SUM(INDIRECT("B$16:"&amp;SUBSTITUTE(ADDRESS(1,COLUMN()-1,4),"1","")&amp;"$16")),""))</f>
        <v>603</v>
      </c>
      <c r="V16" s="35">
        <f ca="1">IF(COLUMN()&lt;DATA!$H$1+2,SUM(V$17:V$20),IF(COLUMN()=DATA!$H$1+2,SUM(INDIRECT("B$16:"&amp;SUBSTITUTE(ADDRESS(1,COLUMN()-1,4),"1","")&amp;"$16")),""))</f>
        <v>0</v>
      </c>
      <c r="W16" s="35">
        <f ca="1">IF(COLUMN()&lt;DATA!$H$1+2,SUM(W$17:W$20),IF(COLUMN()=DATA!$H$1+2,SUM(INDIRECT("B$16:"&amp;SUBSTITUTE(ADDRESS(1,COLUMN()-1,4),"1","")&amp;"$16")),""))</f>
        <v>0</v>
      </c>
      <c r="X16" s="35">
        <f ca="1">IF(COLUMN()&lt;DATA!$H$1+2,SUM(X$17:X$20),IF(COLUMN()=DATA!$H$1+2,SUM(INDIRECT("B$16:"&amp;SUBSTITUTE(ADDRESS(1,COLUMN()-1,4),"1","")&amp;"$16")),""))</f>
        <v>0</v>
      </c>
      <c r="Y16" s="35">
        <f ca="1">IF(COLUMN()&lt;DATA!$H$1+2,SUM(Y$17:Y$20),IF(COLUMN()=DATA!$H$1+2,SUM(INDIRECT("B$16:"&amp;SUBSTITUTE(ADDRESS(1,COLUMN()-1,4),"1","")&amp;"$16")),""))</f>
        <v>1</v>
      </c>
      <c r="Z16" s="35">
        <f ca="1">IF(COLUMN()&lt;DATA!$H$1+2,SUM(Z$17:Z$20),IF(COLUMN()=DATA!$H$1+2,SUM(INDIRECT("B$16:"&amp;SUBSTITUTE(ADDRESS(1,COLUMN()-1,4),"1","")&amp;"$16")),""))</f>
        <v>5</v>
      </c>
      <c r="AA16" s="35">
        <f ca="1">IF(COLUMN()&lt;DATA!$H$1+2,SUM(AA$17:AA$20),IF(COLUMN()=DATA!$H$1+2,SUM(INDIRECT("B$16:"&amp;SUBSTITUTE(ADDRESS(1,COLUMN()-1,4),"1","")&amp;"$16")),""))</f>
        <v>5</v>
      </c>
      <c r="AB16" s="35">
        <f ca="1">IF(COLUMN()&lt;DATA!$H$1+2,SUM(AB$17:AB$20),IF(COLUMN()=DATA!$H$1+2,SUM(INDIRECT("B$16:"&amp;SUBSTITUTE(ADDRESS(1,COLUMN()-1,4),"1","")&amp;"$16")),""))</f>
        <v>0</v>
      </c>
      <c r="AC16" s="35">
        <f ca="1">IF(COLUMN()&lt;DATA!$H$1+2,SUM(AC$17:AC$20),IF(COLUMN()=DATA!$H$1+2,SUM(INDIRECT("B$16:"&amp;SUBSTITUTE(ADDRESS(1,COLUMN()-1,4),"1","")&amp;"$16")),""))</f>
        <v>0</v>
      </c>
      <c r="AD16" s="35">
        <f ca="1">IF(COLUMN()&lt;DATA!$H$1+2,SUM(AD$17:AD$20),IF(COLUMN()=DATA!$H$1+2,SUM(INDIRECT("B$16:"&amp;SUBSTITUTE(ADDRESS(1,COLUMN()-1,4),"1","")&amp;"$16")),""))</f>
        <v>0</v>
      </c>
      <c r="AE16" s="35">
        <f ca="1">IF(COLUMN()&lt;DATA!$H$1+2,SUM(AE$17:AE$20),IF(COLUMN()=DATA!$H$1+2,SUM(INDIRECT("B$16:"&amp;SUBSTITUTE(ADDRESS(1,COLUMN()-1,4),"1","")&amp;"$16")),""))</f>
        <v>1</v>
      </c>
      <c r="AF16" s="35">
        <f ca="1">IF(COLUMN()&lt;DATA!$H$1+2,SUM(AF$17:AF$20),IF(COLUMN()=DATA!$H$1+2,SUM(INDIRECT("B$16:"&amp;SUBSTITUTE(ADDRESS(1,COLUMN()-1,4),"1","")&amp;"$16")),""))</f>
        <v>22</v>
      </c>
      <c r="AG16" s="35">
        <f ca="1">IF(COLUMN()&lt;DATA!$H$1+2,SUM(AG$17:AG$20),IF(COLUMN()=DATA!$H$1+2,SUM(INDIRECT("B$16:"&amp;SUBSTITUTE(ADDRESS(1,COLUMN()-1,4),"1","")&amp;"$16")),""))</f>
        <v>0</v>
      </c>
      <c r="AH16" s="35">
        <f ca="1">IF(COLUMN()&lt;DATA!$H$1+2,SUM(AH$17:AH$20),IF(COLUMN()=DATA!$H$1+2,SUM(INDIRECT("B$16:"&amp;SUBSTITUTE(ADDRESS(1,COLUMN()-1,4),"1","")&amp;"$16")),""))</f>
        <v>0</v>
      </c>
      <c r="AI16" s="35">
        <f ca="1">IF(COLUMN()&lt;DATA!$H$1+2,SUM(AI$17:AI$20),IF(COLUMN()=DATA!$H$1+2,SUM(INDIRECT("B$16:"&amp;SUBSTITUTE(ADDRESS(1,COLUMN()-1,4),"1","")&amp;"$16")),""))</f>
        <v>0</v>
      </c>
      <c r="AJ16" s="35">
        <f ca="1">IF(COLUMN()&lt;DATA!$H$1+2,SUM(AJ$17:AJ$20),IF(COLUMN()=DATA!$H$1+2,SUM(INDIRECT("B$16:"&amp;SUBSTITUTE(ADDRESS(1,COLUMN()-1,4),"1","")&amp;"$16")),""))</f>
        <v>0</v>
      </c>
      <c r="AK16" s="35">
        <f ca="1">IF(COLUMN()&lt;DATA!$H$1+2,SUM(AK$17:AK$20),IF(COLUMN()=DATA!$H$1+2,SUM(INDIRECT("B$16:"&amp;SUBSTITUTE(ADDRESS(1,COLUMN()-1,4),"1","")&amp;"$16")),""))</f>
        <v>0</v>
      </c>
      <c r="AL16" s="35">
        <f ca="1">IF(COLUMN()&lt;DATA!$H$1+2,SUM(AL$17:AL$20),IF(COLUMN()=DATA!$H$1+2,SUM(INDIRECT("B$16:"&amp;SUBSTITUTE(ADDRESS(1,COLUMN()-1,4),"1","")&amp;"$16")),""))</f>
        <v>0</v>
      </c>
      <c r="AM16" s="35">
        <f ca="1">IF(COLUMN()&lt;DATA!$H$1+2,SUM(AM$17:AM$20),IF(COLUMN()=DATA!$H$1+2,SUM(INDIRECT("B$16:"&amp;SUBSTITUTE(ADDRESS(1,COLUMN()-1,4),"1","")&amp;"$16")),""))</f>
        <v>0</v>
      </c>
      <c r="AN16" s="35">
        <f ca="1">IF(COLUMN()&lt;DATA!$H$1+2,SUM(AN$17:AN$20),IF(COLUMN()=DATA!$H$1+2,SUM(INDIRECT("B$16:"&amp;SUBSTITUTE(ADDRESS(1,COLUMN()-1,4),"1","")&amp;"$16")),""))</f>
        <v>4403</v>
      </c>
      <c r="AO16" t="str">
        <f ca="1">IF(COLUMN()&lt;DATA!$H$1+2,SUM(AO$17:AO$20),IF(COLUMN()=DATA!$H$1+2,SUM(INDIRECT("B$16:"&amp;SUBSTITUTE(ADDRESS(1,COLUMN()-1,4),"1","")&amp;"$16")),""))</f>
        <v/>
      </c>
      <c r="AP16" t="str">
        <f ca="1">IF(COLUMN()&lt;DATA!$H$1+2,SUM(AP$17:AP$20),IF(COLUMN()=DATA!$H$1+2,SUM(INDIRECT("B$16:"&amp;SUBSTITUTE(ADDRESS(1,COLUMN()-1,4),"1","")&amp;"$16")),""))</f>
        <v/>
      </c>
      <c r="AQ16" t="str">
        <f ca="1">IF(COLUMN()&lt;DATA!$H$1+2,SUM(AQ$17:AQ$20),IF(COLUMN()=DATA!$H$1+2,SUM(INDIRECT("B$16:"&amp;SUBSTITUTE(ADDRESS(1,COLUMN()-1,4),"1","")&amp;"$16")),""))</f>
        <v/>
      </c>
      <c r="AR16" t="str">
        <f ca="1">IF(COLUMN()&lt;DATA!$H$1+2,SUM(AR$17:AR$20),IF(COLUMN()=DATA!$H$1+2,SUM(INDIRECT("B$16:"&amp;SUBSTITUTE(ADDRESS(1,COLUMN()-1,4),"1","")&amp;"$16")),""))</f>
        <v/>
      </c>
      <c r="AS16" t="str">
        <f ca="1">IF(COLUMN()&lt;DATA!$H$1+2,SUM(AS$17:AS$20),IF(COLUMN()=DATA!$H$1+2,SUM(INDIRECT("B$16:"&amp;SUBSTITUTE(ADDRESS(1,COLUMN()-1,4),"1","")&amp;"$16")),""))</f>
        <v/>
      </c>
      <c r="AT16" t="str">
        <f ca="1">IF(COLUMN()&lt;DATA!$H$1+2,SUM(AT$17:AT$20),IF(COLUMN()=DATA!$H$1+2,SUM(INDIRECT("B$16:"&amp;SUBSTITUTE(ADDRESS(1,COLUMN()-1,4),"1","")&amp;"$16")),""))</f>
        <v/>
      </c>
      <c r="AU16" t="str">
        <f ca="1">IF(COLUMN()&lt;DATA!$H$1+2,SUM(AU$17:AU$20),IF(COLUMN()=DATA!$H$1+2,SUM(INDIRECT("B$16:"&amp;SUBSTITUTE(ADDRESS(1,COLUMN()-1,4),"1","")&amp;"$16")),""))</f>
        <v/>
      </c>
      <c r="AV16" t="str">
        <f ca="1">IF(COLUMN()&lt;DATA!$H$1+2,SUM(AV$17:AV$20),IF(COLUMN()=DATA!$H$1+2,SUM(INDIRECT("B$16:"&amp;SUBSTITUTE(ADDRESS(1,COLUMN()-1,4),"1","")&amp;"$16")),""))</f>
        <v/>
      </c>
      <c r="AW16" t="str">
        <f ca="1">IF(COLUMN()&lt;DATA!$H$1+2,SUM(AW$17:AW$20),IF(COLUMN()=DATA!$H$1+2,SUM(INDIRECT("B$16:"&amp;SUBSTITUTE(ADDRESS(1,COLUMN()-1,4),"1","")&amp;"$16")),""))</f>
        <v/>
      </c>
      <c r="AX16" t="str">
        <f ca="1">IF(COLUMN()&lt;DATA!$H$1+2,SUM(AX$17:AX$20),IF(COLUMN()=DATA!$H$1+2,SUM(INDIRECT("B$16:"&amp;SUBSTITUTE(ADDRESS(1,COLUMN()-1,4),"1","")&amp;"$16")),""))</f>
        <v/>
      </c>
      <c r="AY16" t="str">
        <f ca="1">IF(COLUMN()&lt;DATA!$H$1+2,SUM(AY$17:AY$20),IF(COLUMN()=DATA!$H$1+2,SUM(INDIRECT("B$16:"&amp;SUBSTITUTE(ADDRESS(1,COLUMN()-1,4),"1","")&amp;"$16")),""))</f>
        <v/>
      </c>
      <c r="AZ16" t="str">
        <f ca="1">IF(COLUMN()&lt;DATA!$H$1+2,SUM(AZ$17:AZ$20),IF(COLUMN()=DATA!$H$1+2,SUM(INDIRECT("B$16:"&amp;SUBSTITUTE(ADDRESS(1,COLUMN()-1,4),"1","")&amp;"$16")),""))</f>
        <v/>
      </c>
      <c r="BA16" t="str">
        <f ca="1">IF(COLUMN()&lt;DATA!$H$1+2,SUM(BA$17:BA$20),IF(COLUMN()=DATA!$H$1+2,SUM(INDIRECT("B$16:"&amp;SUBSTITUTE(ADDRESS(1,COLUMN()-1,4),"1","")&amp;"$16")),""))</f>
        <v/>
      </c>
      <c r="BB16" t="str">
        <f ca="1">IF(COLUMN()&lt;DATA!$H$1+2,SUM(BB$17:BB$20),IF(COLUMN()=DATA!$H$1+2,SUM(INDIRECT("B$16:"&amp;SUBSTITUTE(ADDRESS(1,COLUMN()-1,4),"1","")&amp;"$16")),""))</f>
        <v/>
      </c>
      <c r="BC16" t="str">
        <f ca="1">IF(COLUMN()&lt;DATA!$H$1+2,SUM(BC$17:BC$20),IF(COLUMN()=DATA!$H$1+2,SUM(INDIRECT("B$16:"&amp;SUBSTITUTE(ADDRESS(1,COLUMN()-1,4),"1","")&amp;"$16")),""))</f>
        <v/>
      </c>
      <c r="BD16" t="str">
        <f ca="1">IF(COLUMN()&lt;DATA!$H$1+2,SUM(BD$17:BD$20),IF(COLUMN()=DATA!$H$1+2,SUM(INDIRECT("B$16:"&amp;SUBSTITUTE(ADDRESS(1,COLUMN()-1,4),"1","")&amp;"$16")),""))</f>
        <v/>
      </c>
      <c r="BE16" t="str">
        <f ca="1">IF(COLUMN()&lt;DATA!$H$1+2,SUM(BE$17:BE$20),IF(COLUMN()=DATA!$H$1+2,SUM(INDIRECT("B$16:"&amp;SUBSTITUTE(ADDRESS(1,COLUMN()-1,4),"1","")&amp;"$16")),""))</f>
        <v/>
      </c>
      <c r="BF16" t="str">
        <f ca="1">IF(COLUMN()&lt;DATA!$H$1+2,SUM(BF$17:BF$20),IF(COLUMN()=DATA!$H$1+2,SUM(INDIRECT("B$16:"&amp;SUBSTITUTE(ADDRESS(1,COLUMN()-1,4),"1","")&amp;"$16")),""))</f>
        <v/>
      </c>
      <c r="BG16" t="str">
        <f ca="1">IF(COLUMN()&lt;DATA!$H$1+2,SUM(BG$17:BG$20),IF(COLUMN()=DATA!$H$1+2,SUM(INDIRECT("B$16:"&amp;SUBSTITUTE(ADDRESS(1,COLUMN()-1,4),"1","")&amp;"$16")),""))</f>
        <v/>
      </c>
      <c r="BH16" t="str">
        <f ca="1">IF(COLUMN()&lt;DATA!$H$1+2,SUM(BH$17:BH$20),IF(COLUMN()=DATA!$H$1+2,SUM(INDIRECT("B$16:"&amp;SUBSTITUTE(ADDRESS(1,COLUMN()-1,4),"1","")&amp;"$16")),""))</f>
        <v/>
      </c>
      <c r="BI16" t="str">
        <f ca="1">IF(COLUMN()&lt;DATA!$H$1+2,SUM(BI$17:BI$20),IF(COLUMN()=DATA!$H$1+2,SUM(INDIRECT("B$16:"&amp;SUBSTITUTE(ADDRESS(1,COLUMN()-1,4),"1","")&amp;"$16")),""))</f>
        <v/>
      </c>
      <c r="BJ16" t="str">
        <f ca="1">IF(COLUMN()&lt;DATA!$H$1+2,SUM(BJ$17:BJ$20),IF(COLUMN()=DATA!$H$1+2,SUM(INDIRECT("B$16:"&amp;SUBSTITUTE(ADDRESS(1,COLUMN()-1,4),"1","")&amp;"$16")),""))</f>
        <v/>
      </c>
      <c r="BK16" t="str">
        <f ca="1">IF(COLUMN()&lt;DATA!$H$1+2,SUM(BK$17:BK$20),IF(COLUMN()=DATA!$H$1+2,SUM(INDIRECT("B$16:"&amp;SUBSTITUTE(ADDRESS(1,COLUMN()-1,4),"1","")&amp;"$16")),""))</f>
        <v/>
      </c>
      <c r="BL16" t="str">
        <f ca="1">IF(COLUMN()&lt;DATA!$H$1+2,SUM(BL$17:BL$20),IF(COLUMN()=DATA!$H$1+2,SUM(INDIRECT("B$16:"&amp;SUBSTITUTE(ADDRESS(1,COLUMN()-1,4),"1","")&amp;"$16")),""))</f>
        <v/>
      </c>
      <c r="BM16" t="str">
        <f ca="1">IF(COLUMN()&lt;DATA!$H$1+2,SUM(BM$17:BM$20),IF(COLUMN()=DATA!$H$1+2,SUM(INDIRECT("B$16:"&amp;SUBSTITUTE(ADDRESS(1,COLUMN()-1,4),"1","")&amp;"$16")),""))</f>
        <v/>
      </c>
      <c r="BN16" t="str">
        <f ca="1">IF(COLUMN()&lt;DATA!$H$1+2,SUM(BN$17:BN$20),IF(COLUMN()=DATA!$H$1+2,SUM(INDIRECT("B$16:"&amp;SUBSTITUTE(ADDRESS(1,COLUMN()-1,4),"1","")&amp;"$16")),""))</f>
        <v/>
      </c>
      <c r="BO16" t="str">
        <f ca="1">IF(COLUMN()&lt;DATA!$H$1+2,SUM(BO$17:BO$20),IF(COLUMN()=DATA!$H$1+2,SUM(INDIRECT("B$16:"&amp;SUBSTITUTE(ADDRESS(1,COLUMN()-1,4),"1","")&amp;"$16")),""))</f>
        <v/>
      </c>
      <c r="BP16" t="str">
        <f ca="1">IF(COLUMN()&lt;DATA!$H$1+2,SUM(BP$17:BP$20),IF(COLUMN()=DATA!$H$1+2,SUM(INDIRECT("B$16:"&amp;SUBSTITUTE(ADDRESS(1,COLUMN()-1,4),"1","")&amp;"$16")),""))</f>
        <v/>
      </c>
      <c r="BQ16" t="str">
        <f ca="1">IF(COLUMN()&lt;DATA!$H$1+2,SUM(BQ$17:BQ$20),IF(COLUMN()=DATA!$H$1+2,SUM(INDIRECT("B$16:"&amp;SUBSTITUTE(ADDRESS(1,COLUMN()-1,4),"1","")&amp;"$16")),""))</f>
        <v/>
      </c>
      <c r="BR16" t="str">
        <f ca="1">IF(COLUMN()&lt;DATA!$H$1+2,SUM(BR$17:BR$20),IF(COLUMN()=DATA!$H$1+2,SUM(INDIRECT("B$16:"&amp;SUBSTITUTE(ADDRESS(1,COLUMN()-1,4),"1","")&amp;"$16")),""))</f>
        <v/>
      </c>
      <c r="BS16" t="str">
        <f ca="1">IF(COLUMN()&lt;DATA!$H$1+2,SUM(BS$17:BS$20),IF(COLUMN()=DATA!$H$1+2,SUM(INDIRECT("B$16:"&amp;SUBSTITUTE(ADDRESS(1,COLUMN()-1,4),"1","")&amp;"$16")),""))</f>
        <v/>
      </c>
      <c r="BT16" t="str">
        <f ca="1">IF(COLUMN()&lt;DATA!$H$1+2,SUM(BT$17:BT$20),IF(COLUMN()=DATA!$H$1+2,SUM(INDIRECT("B$16:"&amp;SUBSTITUTE(ADDRESS(1,COLUMN()-1,4),"1","")&amp;"$16")),""))</f>
        <v/>
      </c>
      <c r="BU16" t="str">
        <f ca="1">IF(COLUMN()&lt;DATA!$H$1+2,SUM(BU$17:BU$20),IF(COLUMN()=DATA!$H$1+2,SUM(INDIRECT("B$16:"&amp;SUBSTITUTE(ADDRESS(1,COLUMN()-1,4),"1","")&amp;"$16")),""))</f>
        <v/>
      </c>
      <c r="BV16" t="str">
        <f ca="1">IF(COLUMN()&lt;DATA!$H$1+2,SUM(BV$17:BV$20),IF(COLUMN()=DATA!$H$1+2,SUM(INDIRECT("B$16:"&amp;SUBSTITUTE(ADDRESS(1,COLUMN()-1,4),"1","")&amp;"$16")),""))</f>
        <v/>
      </c>
      <c r="BW16" t="str">
        <f ca="1">IF(COLUMN()&lt;DATA!$H$1+2,SUM(BW$17:BW$20),IF(COLUMN()=DATA!$H$1+2,SUM(INDIRECT("B$16:"&amp;SUBSTITUTE(ADDRESS(1,COLUMN()-1,4),"1","")&amp;"$16")),""))</f>
        <v/>
      </c>
      <c r="BX16" t="str">
        <f ca="1">IF(COLUMN()&lt;DATA!$H$1+2,SUM(BX$17:BX$20),IF(COLUMN()=DATA!$H$1+2,SUM(INDIRECT("B$16:"&amp;SUBSTITUTE(ADDRESS(1,COLUMN()-1,4),"1","")&amp;"$16")),""))</f>
        <v/>
      </c>
      <c r="BY16" t="str">
        <f ca="1">IF(COLUMN()&lt;DATA!$H$1+2,SUM(BY$17:BY$20),IF(COLUMN()=DATA!$H$1+2,SUM(INDIRECT("B$16:"&amp;SUBSTITUTE(ADDRESS(1,COLUMN()-1,4),"1","")&amp;"$16")),""))</f>
        <v/>
      </c>
      <c r="BZ16" t="str">
        <f ca="1">IF(COLUMN()&lt;DATA!$H$1+2,SUM(BZ$17:BZ$20),IF(COLUMN()=DATA!$H$1+2,SUM(INDIRECT("B$16:"&amp;SUBSTITUTE(ADDRESS(1,COLUMN()-1,4),"1","")&amp;"$16")),""))</f>
        <v/>
      </c>
    </row>
    <row r="17" spans="1:78" ht="15.75" x14ac:dyDescent="0.25">
      <c r="A17" s="43" t="s">
        <v>215</v>
      </c>
      <c r="B17" s="34">
        <f ca="1">IF(COLUMN()&lt;DATA!$H$1+2,SUM(VSETKY!B$14:'VSETKY'!B$15),IF(COLUMN()=DATA!$H$1+2,SUM(INDIRECT("B$17:"&amp;SUBSTITUTE(ADDRESS(1,COLUMN()-1,4),"1","")&amp;"$17")),""))</f>
        <v>1223</v>
      </c>
      <c r="C17" s="34">
        <f ca="1">IF(COLUMN()&lt;DATA!$H$1+2,SUM(VSETKY!C$14:'VSETKY'!C$15),IF(COLUMN()=DATA!$H$1+2,SUM(INDIRECT("B$17:"&amp;SUBSTITUTE(ADDRESS(1,COLUMN()-1,4),"1","")&amp;"$17")),""))</f>
        <v>549</v>
      </c>
      <c r="D17" s="34">
        <f ca="1">IF(COLUMN()&lt;DATA!$H$1+2,SUM(VSETKY!D$14:'VSETKY'!D$15),IF(COLUMN()=DATA!$H$1+2,SUM(INDIRECT("B$17:"&amp;SUBSTITUTE(ADDRESS(1,COLUMN()-1,4),"1","")&amp;"$17")),""))</f>
        <v>125</v>
      </c>
      <c r="E17" s="34">
        <f ca="1">IF(COLUMN()&lt;DATA!$H$1+2,SUM(VSETKY!E$14:'VSETKY'!E$15),IF(COLUMN()=DATA!$H$1+2,SUM(INDIRECT("B$17:"&amp;SUBSTITUTE(ADDRESS(1,COLUMN()-1,4),"1","")&amp;"$17")),""))</f>
        <v>64</v>
      </c>
      <c r="F17" s="34">
        <f ca="1">IF(COLUMN()&lt;DATA!$H$1+2,SUM(VSETKY!F$14:'VSETKY'!F$15),IF(COLUMN()=DATA!$H$1+2,SUM(INDIRECT("B$17:"&amp;SUBSTITUTE(ADDRESS(1,COLUMN()-1,4),"1","")&amp;"$17")),""))</f>
        <v>98</v>
      </c>
      <c r="G17" s="34">
        <f ca="1">IF(COLUMN()&lt;DATA!$H$1+2,SUM(VSETKY!G$14:'VSETKY'!G$15),IF(COLUMN()=DATA!$H$1+2,SUM(INDIRECT("B$17:"&amp;SUBSTITUTE(ADDRESS(1,COLUMN()-1,4),"1","")&amp;"$17")),""))</f>
        <v>124</v>
      </c>
      <c r="H17" s="34">
        <f ca="1">IF(COLUMN()&lt;DATA!$H$1+2,SUM(VSETKY!H$14:'VSETKY'!H$15),IF(COLUMN()=DATA!$H$1+2,SUM(INDIRECT("B$17:"&amp;SUBSTITUTE(ADDRESS(1,COLUMN()-1,4),"1","")&amp;"$17")),""))</f>
        <v>70</v>
      </c>
      <c r="I17" s="34">
        <f ca="1">IF(COLUMN()&lt;DATA!$H$1+2,SUM(VSETKY!I$14:'VSETKY'!I$15),IF(COLUMN()=DATA!$H$1+2,SUM(INDIRECT("B$17:"&amp;SUBSTITUTE(ADDRESS(1,COLUMN()-1,4),"1","")&amp;"$17")),""))</f>
        <v>54</v>
      </c>
      <c r="J17" s="34">
        <f ca="1">IF(COLUMN()&lt;DATA!$H$1+2,SUM(VSETKY!J$14:'VSETKY'!J$15),IF(COLUMN()=DATA!$H$1+2,SUM(INDIRECT("B$17:"&amp;SUBSTITUTE(ADDRESS(1,COLUMN()-1,4),"1","")&amp;"$17")),""))</f>
        <v>461</v>
      </c>
      <c r="K17" s="34">
        <f ca="1">IF(COLUMN()&lt;DATA!$H$1+2,SUM(VSETKY!K$14:'VSETKY'!K$15),IF(COLUMN()=DATA!$H$1+2,SUM(INDIRECT("B$17:"&amp;SUBSTITUTE(ADDRESS(1,COLUMN()-1,4),"1","")&amp;"$17")),""))</f>
        <v>212</v>
      </c>
      <c r="L17" s="34">
        <f ca="1">IF(COLUMN()&lt;DATA!$H$1+2,SUM(VSETKY!L$14:'VSETKY'!L$15),IF(COLUMN()=DATA!$H$1+2,SUM(INDIRECT("B$17:"&amp;SUBSTITUTE(ADDRESS(1,COLUMN()-1,4),"1","")&amp;"$17")),""))</f>
        <v>67</v>
      </c>
      <c r="M17" s="34">
        <f ca="1">IF(COLUMN()&lt;DATA!$H$1+2,SUM(VSETKY!M$14:'VSETKY'!M$15),IF(COLUMN()=DATA!$H$1+2,SUM(INDIRECT("B$17:"&amp;SUBSTITUTE(ADDRESS(1,COLUMN()-1,4),"1","")&amp;"$17")),""))</f>
        <v>68</v>
      </c>
      <c r="N17" s="34">
        <f ca="1">IF(COLUMN()&lt;DATA!$H$1+2,SUM(VSETKY!N$14:'VSETKY'!N$15),IF(COLUMN()=DATA!$H$1+2,SUM(INDIRECT("B$17:"&amp;SUBSTITUTE(ADDRESS(1,COLUMN()-1,4),"1","")&amp;"$17")),""))</f>
        <v>221</v>
      </c>
      <c r="O17" s="34">
        <f ca="1">IF(COLUMN()&lt;DATA!$H$1+2,SUM(VSETKY!O$14:'VSETKY'!O$15),IF(COLUMN()=DATA!$H$1+2,SUM(INDIRECT("B$17:"&amp;SUBSTITUTE(ADDRESS(1,COLUMN()-1,4),"1","")&amp;"$17")),""))</f>
        <v>162</v>
      </c>
      <c r="P17" s="34">
        <f ca="1">IF(COLUMN()&lt;DATA!$H$1+2,SUM(VSETKY!P$14:'VSETKY'!P$15),IF(COLUMN()=DATA!$H$1+2,SUM(INDIRECT("B$17:"&amp;SUBSTITUTE(ADDRESS(1,COLUMN()-1,4),"1","")&amp;"$17")),""))</f>
        <v>1</v>
      </c>
      <c r="Q17" s="34">
        <f ca="1">IF(COLUMN()&lt;DATA!$H$1+2,SUM(VSETKY!Q$14:'VSETKY'!Q$15),IF(COLUMN()=DATA!$H$1+2,SUM(INDIRECT("B$17:"&amp;SUBSTITUTE(ADDRESS(1,COLUMN()-1,4),"1","")&amp;"$17")),""))</f>
        <v>2</v>
      </c>
      <c r="R17" s="34">
        <f ca="1">IF(COLUMN()&lt;DATA!$H$1+2,SUM(VSETKY!R$14:'VSETKY'!R$15),IF(COLUMN()=DATA!$H$1+2,SUM(INDIRECT("B$17:"&amp;SUBSTITUTE(ADDRESS(1,COLUMN()-1,4),"1","")&amp;"$17")),""))</f>
        <v>0</v>
      </c>
      <c r="S17" s="34">
        <f ca="1">IF(COLUMN()&lt;DATA!$H$1+2,SUM(VSETKY!S$14:'VSETKY'!S$15),IF(COLUMN()=DATA!$H$1+2,SUM(INDIRECT("B$17:"&amp;SUBSTITUTE(ADDRESS(1,COLUMN()-1,4),"1","")&amp;"$17")),""))</f>
        <v>20</v>
      </c>
      <c r="T17" s="34">
        <f ca="1">IF(COLUMN()&lt;DATA!$H$1+2,SUM(VSETKY!T$14:'VSETKY'!T$15),IF(COLUMN()=DATA!$H$1+2,SUM(INDIRECT("B$17:"&amp;SUBSTITUTE(ADDRESS(1,COLUMN()-1,4),"1","")&amp;"$17")),""))</f>
        <v>45</v>
      </c>
      <c r="U17" s="34">
        <f ca="1">IF(COLUMN()&lt;DATA!$H$1+2,SUM(VSETKY!U$14:'VSETKY'!U$15),IF(COLUMN()=DATA!$H$1+2,SUM(INDIRECT("B$17:"&amp;SUBSTITUTE(ADDRESS(1,COLUMN()-1,4),"1","")&amp;"$17")),""))</f>
        <v>510</v>
      </c>
      <c r="V17" s="34">
        <f ca="1">IF(COLUMN()&lt;DATA!$H$1+2,SUM(VSETKY!V$14:'VSETKY'!V$15),IF(COLUMN()=DATA!$H$1+2,SUM(INDIRECT("B$17:"&amp;SUBSTITUTE(ADDRESS(1,COLUMN()-1,4),"1","")&amp;"$17")),""))</f>
        <v>0</v>
      </c>
      <c r="W17" s="34">
        <f ca="1">IF(COLUMN()&lt;DATA!$H$1+2,SUM(VSETKY!W$14:'VSETKY'!W$15),IF(COLUMN()=DATA!$H$1+2,SUM(INDIRECT("B$17:"&amp;SUBSTITUTE(ADDRESS(1,COLUMN()-1,4),"1","")&amp;"$17")),""))</f>
        <v>0</v>
      </c>
      <c r="X17" s="34">
        <f ca="1">IF(COLUMN()&lt;DATA!$H$1+2,SUM(VSETKY!X$14:'VSETKY'!X$15),IF(COLUMN()=DATA!$H$1+2,SUM(INDIRECT("B$17:"&amp;SUBSTITUTE(ADDRESS(1,COLUMN()-1,4),"1","")&amp;"$17")),""))</f>
        <v>0</v>
      </c>
      <c r="Y17" s="34">
        <f ca="1">IF(COLUMN()&lt;DATA!$H$1+2,SUM(VSETKY!Y$14:'VSETKY'!Y$15),IF(COLUMN()=DATA!$H$1+2,SUM(INDIRECT("B$17:"&amp;SUBSTITUTE(ADDRESS(1,COLUMN()-1,4),"1","")&amp;"$17")),""))</f>
        <v>1</v>
      </c>
      <c r="Z17" s="34">
        <f ca="1">IF(COLUMN()&lt;DATA!$H$1+2,SUM(VSETKY!Z$14:'VSETKY'!Z$15),IF(COLUMN()=DATA!$H$1+2,SUM(INDIRECT("B$17:"&amp;SUBSTITUTE(ADDRESS(1,COLUMN()-1,4),"1","")&amp;"$17")),""))</f>
        <v>5</v>
      </c>
      <c r="AA17" s="34">
        <f ca="1">IF(COLUMN()&lt;DATA!$H$1+2,SUM(VSETKY!AA$14:'VSETKY'!AA$15),IF(COLUMN()=DATA!$H$1+2,SUM(INDIRECT("B$17:"&amp;SUBSTITUTE(ADDRESS(1,COLUMN()-1,4),"1","")&amp;"$17")),""))</f>
        <v>5</v>
      </c>
      <c r="AB17" s="34">
        <f ca="1">IF(COLUMN()&lt;DATA!$H$1+2,SUM(VSETKY!AB$14:'VSETKY'!AB$15),IF(COLUMN()=DATA!$H$1+2,SUM(INDIRECT("B$17:"&amp;SUBSTITUTE(ADDRESS(1,COLUMN()-1,4),"1","")&amp;"$17")),""))</f>
        <v>0</v>
      </c>
      <c r="AC17" s="34">
        <f ca="1">IF(COLUMN()&lt;DATA!$H$1+2,SUM(VSETKY!AC$14:'VSETKY'!AC$15),IF(COLUMN()=DATA!$H$1+2,SUM(INDIRECT("B$17:"&amp;SUBSTITUTE(ADDRESS(1,COLUMN()-1,4),"1","")&amp;"$17")),""))</f>
        <v>0</v>
      </c>
      <c r="AD17" s="34">
        <f ca="1">IF(COLUMN()&lt;DATA!$H$1+2,SUM(VSETKY!AD$14:'VSETKY'!AD$15),IF(COLUMN()=DATA!$H$1+2,SUM(INDIRECT("B$17:"&amp;SUBSTITUTE(ADDRESS(1,COLUMN()-1,4),"1","")&amp;"$17")),""))</f>
        <v>0</v>
      </c>
      <c r="AE17" s="34">
        <f ca="1">IF(COLUMN()&lt;DATA!$H$1+2,SUM(VSETKY!AE$14:'VSETKY'!AE$15),IF(COLUMN()=DATA!$H$1+2,SUM(INDIRECT("B$17:"&amp;SUBSTITUTE(ADDRESS(1,COLUMN()-1,4),"1","")&amp;"$17")),""))</f>
        <v>1</v>
      </c>
      <c r="AF17" s="34">
        <f ca="1">IF(COLUMN()&lt;DATA!$H$1+2,SUM(VSETKY!AF$14:'VSETKY'!AF$15),IF(COLUMN()=DATA!$H$1+2,SUM(INDIRECT("B$17:"&amp;SUBSTITUTE(ADDRESS(1,COLUMN()-1,4),"1","")&amp;"$17")),""))</f>
        <v>22</v>
      </c>
      <c r="AG17" s="34">
        <f ca="1">IF(COLUMN()&lt;DATA!$H$1+2,SUM(VSETKY!AG$14:'VSETKY'!AG$15),IF(COLUMN()=DATA!$H$1+2,SUM(INDIRECT("B$17:"&amp;SUBSTITUTE(ADDRESS(1,COLUMN()-1,4),"1","")&amp;"$17")),""))</f>
        <v>0</v>
      </c>
      <c r="AH17" s="34">
        <f ca="1">IF(COLUMN()&lt;DATA!$H$1+2,SUM(VSETKY!AH$14:'VSETKY'!AH$15),IF(COLUMN()=DATA!$H$1+2,SUM(INDIRECT("B$17:"&amp;SUBSTITUTE(ADDRESS(1,COLUMN()-1,4),"1","")&amp;"$17")),""))</f>
        <v>0</v>
      </c>
      <c r="AI17" s="34">
        <f ca="1">IF(COLUMN()&lt;DATA!$H$1+2,SUM(VSETKY!AI$14:'VSETKY'!AI$15),IF(COLUMN()=DATA!$H$1+2,SUM(INDIRECT("B$17:"&amp;SUBSTITUTE(ADDRESS(1,COLUMN()-1,4),"1","")&amp;"$17")),""))</f>
        <v>0</v>
      </c>
      <c r="AJ17" s="34">
        <f ca="1">IF(COLUMN()&lt;DATA!$H$1+2,SUM(VSETKY!AJ$14:'VSETKY'!AJ$15),IF(COLUMN()=DATA!$H$1+2,SUM(INDIRECT("B$17:"&amp;SUBSTITUTE(ADDRESS(1,COLUMN()-1,4),"1","")&amp;"$17")),""))</f>
        <v>0</v>
      </c>
      <c r="AK17" s="34">
        <f ca="1">IF(COLUMN()&lt;DATA!$H$1+2,SUM(VSETKY!AK$14:'VSETKY'!AK$15),IF(COLUMN()=DATA!$H$1+2,SUM(INDIRECT("B$17:"&amp;SUBSTITUTE(ADDRESS(1,COLUMN()-1,4),"1","")&amp;"$17")),""))</f>
        <v>0</v>
      </c>
      <c r="AL17" s="34">
        <f ca="1">IF(COLUMN()&lt;DATA!$H$1+2,SUM(VSETKY!AL$14:'VSETKY'!AL$15),IF(COLUMN()=DATA!$H$1+2,SUM(INDIRECT("B$17:"&amp;SUBSTITUTE(ADDRESS(1,COLUMN()-1,4),"1","")&amp;"$17")),""))</f>
        <v>0</v>
      </c>
      <c r="AM17" s="34">
        <f ca="1">IF(COLUMN()&lt;DATA!$H$1+2,SUM(VSETKY!AM$14:'VSETKY'!AM$15),IF(COLUMN()=DATA!$H$1+2,SUM(INDIRECT("B$17:"&amp;SUBSTITUTE(ADDRESS(1,COLUMN()-1,4),"1","")&amp;"$17")),""))</f>
        <v>0</v>
      </c>
      <c r="AN17" s="44">
        <f ca="1">IF(COLUMN()&lt;DATA!$H$1+2,SUM(VSETKY!AN$14:'VSETKY'!AN$15),IF(COLUMN()=DATA!$H$1+2,SUM(INDIRECT("B$17:"&amp;SUBSTITUTE(ADDRESS(1,COLUMN()-1,4),"1","")&amp;"$17")),""))</f>
        <v>4110</v>
      </c>
      <c r="AO17" t="str">
        <f ca="1">IF(COLUMN()&lt;DATA!$H$1+2,SUM(VSETKY!AO$14:'VSETKY'!AO$15),IF(COLUMN()=DATA!$H$1+2,SUM(INDIRECT("B$17:"&amp;SUBSTITUTE(ADDRESS(1,COLUMN()-1,4),"1","")&amp;"$17")),""))</f>
        <v/>
      </c>
      <c r="AP17" t="str">
        <f ca="1">IF(COLUMN()&lt;DATA!$H$1+2,SUM(VSETKY!AP$14:'VSETKY'!AP$15),IF(COLUMN()=DATA!$H$1+2,SUM(INDIRECT("B$17:"&amp;SUBSTITUTE(ADDRESS(1,COLUMN()-1,4),"1","")&amp;"$17")),""))</f>
        <v/>
      </c>
      <c r="AQ17" t="str">
        <f ca="1">IF(COLUMN()&lt;DATA!$H$1+2,SUM(VSETKY!AQ$14:'VSETKY'!AQ$15),IF(COLUMN()=DATA!$H$1+2,SUM(INDIRECT("B$17:"&amp;SUBSTITUTE(ADDRESS(1,COLUMN()-1,4),"1","")&amp;"$17")),""))</f>
        <v/>
      </c>
      <c r="AR17" t="str">
        <f ca="1">IF(COLUMN()&lt;DATA!$H$1+2,SUM(VSETKY!AR$14:'VSETKY'!AR$15),IF(COLUMN()=DATA!$H$1+2,SUM(INDIRECT("B$17:"&amp;SUBSTITUTE(ADDRESS(1,COLUMN()-1,4),"1","")&amp;"$17")),""))</f>
        <v/>
      </c>
      <c r="AS17" t="str">
        <f ca="1">IF(COLUMN()&lt;DATA!$H$1+2,SUM(VSETKY!AS$14:'VSETKY'!AS$15),IF(COLUMN()=DATA!$H$1+2,SUM(INDIRECT("B$17:"&amp;SUBSTITUTE(ADDRESS(1,COLUMN()-1,4),"1","")&amp;"$17")),""))</f>
        <v/>
      </c>
      <c r="AT17" t="str">
        <f ca="1">IF(COLUMN()&lt;DATA!$H$1+2,SUM(VSETKY!AT$14:'VSETKY'!AT$15),IF(COLUMN()=DATA!$H$1+2,SUM(INDIRECT("B$17:"&amp;SUBSTITUTE(ADDRESS(1,COLUMN()-1,4),"1","")&amp;"$17")),""))</f>
        <v/>
      </c>
      <c r="AU17" t="str">
        <f ca="1">IF(COLUMN()&lt;DATA!$H$1+2,SUM(VSETKY!AU$14:'VSETKY'!AU$15),IF(COLUMN()=DATA!$H$1+2,SUM(INDIRECT("B$17:"&amp;SUBSTITUTE(ADDRESS(1,COLUMN()-1,4),"1","")&amp;"$17")),""))</f>
        <v/>
      </c>
      <c r="AV17" t="str">
        <f ca="1">IF(COLUMN()&lt;DATA!$H$1+2,SUM(VSETKY!AV$14:'VSETKY'!AV$15),IF(COLUMN()=DATA!$H$1+2,SUM(INDIRECT("B$17:"&amp;SUBSTITUTE(ADDRESS(1,COLUMN()-1,4),"1","")&amp;"$17")),""))</f>
        <v/>
      </c>
      <c r="AW17" t="str">
        <f ca="1">IF(COLUMN()&lt;DATA!$H$1+2,SUM(VSETKY!AW$14:'VSETKY'!AW$15),IF(COLUMN()=DATA!$H$1+2,SUM(INDIRECT("B$17:"&amp;SUBSTITUTE(ADDRESS(1,COLUMN()-1,4),"1","")&amp;"$17")),""))</f>
        <v/>
      </c>
      <c r="AX17" t="str">
        <f ca="1">IF(COLUMN()&lt;DATA!$H$1+2,SUM(VSETKY!AX$14:'VSETKY'!AX$15),IF(COLUMN()=DATA!$H$1+2,SUM(INDIRECT("B$17:"&amp;SUBSTITUTE(ADDRESS(1,COLUMN()-1,4),"1","")&amp;"$17")),""))</f>
        <v/>
      </c>
      <c r="AY17" t="str">
        <f ca="1">IF(COLUMN()&lt;DATA!$H$1+2,SUM(VSETKY!AY$14:'VSETKY'!AY$15),IF(COLUMN()=DATA!$H$1+2,SUM(INDIRECT("B$17:"&amp;SUBSTITUTE(ADDRESS(1,COLUMN()-1,4),"1","")&amp;"$17")),""))</f>
        <v/>
      </c>
      <c r="AZ17" t="str">
        <f ca="1">IF(COLUMN()&lt;DATA!$H$1+2,SUM(VSETKY!AZ$14:'VSETKY'!AZ$15),IF(COLUMN()=DATA!$H$1+2,SUM(INDIRECT("B$17:"&amp;SUBSTITUTE(ADDRESS(1,COLUMN()-1,4),"1","")&amp;"$17")),""))</f>
        <v/>
      </c>
      <c r="BA17" t="str">
        <f ca="1">IF(COLUMN()&lt;DATA!$H$1+2,SUM(VSETKY!BA$14:'VSETKY'!BA$15),IF(COLUMN()=DATA!$H$1+2,SUM(INDIRECT("B$17:"&amp;SUBSTITUTE(ADDRESS(1,COLUMN()-1,4),"1","")&amp;"$17")),""))</f>
        <v/>
      </c>
      <c r="BB17" t="str">
        <f ca="1">IF(COLUMN()&lt;DATA!$H$1+2,SUM(VSETKY!BB$14:'VSETKY'!BB$15),IF(COLUMN()=DATA!$H$1+2,SUM(INDIRECT("B$17:"&amp;SUBSTITUTE(ADDRESS(1,COLUMN()-1,4),"1","")&amp;"$17")),""))</f>
        <v/>
      </c>
      <c r="BC17" t="str">
        <f ca="1">IF(COLUMN()&lt;DATA!$H$1+2,SUM(VSETKY!BC$14:'VSETKY'!BC$15),IF(COLUMN()=DATA!$H$1+2,SUM(INDIRECT("B$17:"&amp;SUBSTITUTE(ADDRESS(1,COLUMN()-1,4),"1","")&amp;"$17")),""))</f>
        <v/>
      </c>
      <c r="BD17" t="str">
        <f ca="1">IF(COLUMN()&lt;DATA!$H$1+2,SUM(VSETKY!BD$14:'VSETKY'!BD$15),IF(COLUMN()=DATA!$H$1+2,SUM(INDIRECT("B$17:"&amp;SUBSTITUTE(ADDRESS(1,COLUMN()-1,4),"1","")&amp;"$17")),""))</f>
        <v/>
      </c>
      <c r="BE17" t="str">
        <f ca="1">IF(COLUMN()&lt;DATA!$H$1+2,SUM(VSETKY!BE$14:'VSETKY'!BE$15),IF(COLUMN()=DATA!$H$1+2,SUM(INDIRECT("B$17:"&amp;SUBSTITUTE(ADDRESS(1,COLUMN()-1,4),"1","")&amp;"$17")),""))</f>
        <v/>
      </c>
      <c r="BF17" t="str">
        <f ca="1">IF(COLUMN()&lt;DATA!$H$1+2,SUM(VSETKY!BF$14:'VSETKY'!BF$15),IF(COLUMN()=DATA!$H$1+2,SUM(INDIRECT("B$17:"&amp;SUBSTITUTE(ADDRESS(1,COLUMN()-1,4),"1","")&amp;"$17")),""))</f>
        <v/>
      </c>
      <c r="BG17" t="str">
        <f ca="1">IF(COLUMN()&lt;DATA!$H$1+2,SUM(VSETKY!BG$14:'VSETKY'!BG$15),IF(COLUMN()=DATA!$H$1+2,SUM(INDIRECT("B$17:"&amp;SUBSTITUTE(ADDRESS(1,COLUMN()-1,4),"1","")&amp;"$17")),""))</f>
        <v/>
      </c>
      <c r="BH17" t="str">
        <f ca="1">IF(COLUMN()&lt;DATA!$H$1+2,SUM(VSETKY!BH$14:'VSETKY'!BH$15),IF(COLUMN()=DATA!$H$1+2,SUM(INDIRECT("B$17:"&amp;SUBSTITUTE(ADDRESS(1,COLUMN()-1,4),"1","")&amp;"$17")),""))</f>
        <v/>
      </c>
      <c r="BI17" t="str">
        <f ca="1">IF(COLUMN()&lt;DATA!$H$1+2,SUM(VSETKY!BI$14:'VSETKY'!BI$15),IF(COLUMN()=DATA!$H$1+2,SUM(INDIRECT("B$17:"&amp;SUBSTITUTE(ADDRESS(1,COLUMN()-1,4),"1","")&amp;"$17")),""))</f>
        <v/>
      </c>
      <c r="BJ17" t="str">
        <f ca="1">IF(COLUMN()&lt;DATA!$H$1+2,SUM(VSETKY!BJ$14:'VSETKY'!BJ$15),IF(COLUMN()=DATA!$H$1+2,SUM(INDIRECT("B$17:"&amp;SUBSTITUTE(ADDRESS(1,COLUMN()-1,4),"1","")&amp;"$17")),""))</f>
        <v/>
      </c>
      <c r="BK17" t="str">
        <f ca="1">IF(COLUMN()&lt;DATA!$H$1+2,SUM(VSETKY!BK$14:'VSETKY'!BK$15),IF(COLUMN()=DATA!$H$1+2,SUM(INDIRECT("B$17:"&amp;SUBSTITUTE(ADDRESS(1,COLUMN()-1,4),"1","")&amp;"$17")),""))</f>
        <v/>
      </c>
      <c r="BL17" t="str">
        <f ca="1">IF(COLUMN()&lt;DATA!$H$1+2,SUM(VSETKY!BL$14:'VSETKY'!BL$15),IF(COLUMN()=DATA!$H$1+2,SUM(INDIRECT("B$17:"&amp;SUBSTITUTE(ADDRESS(1,COLUMN()-1,4),"1","")&amp;"$17")),""))</f>
        <v/>
      </c>
      <c r="BM17" t="str">
        <f ca="1">IF(COLUMN()&lt;DATA!$H$1+2,SUM(VSETKY!BM$14:'VSETKY'!BM$15),IF(COLUMN()=DATA!$H$1+2,SUM(INDIRECT("B$17:"&amp;SUBSTITUTE(ADDRESS(1,COLUMN()-1,4),"1","")&amp;"$17")),""))</f>
        <v/>
      </c>
      <c r="BN17" t="str">
        <f ca="1">IF(COLUMN()&lt;DATA!$H$1+2,SUM(VSETKY!BN$14:'VSETKY'!BN$15),IF(COLUMN()=DATA!$H$1+2,SUM(INDIRECT("B$17:"&amp;SUBSTITUTE(ADDRESS(1,COLUMN()-1,4),"1","")&amp;"$17")),""))</f>
        <v/>
      </c>
      <c r="BO17" t="str">
        <f ca="1">IF(COLUMN()&lt;DATA!$H$1+2,SUM(VSETKY!BO$14:'VSETKY'!BO$15),IF(COLUMN()=DATA!$H$1+2,SUM(INDIRECT("B$17:"&amp;SUBSTITUTE(ADDRESS(1,COLUMN()-1,4),"1","")&amp;"$17")),""))</f>
        <v/>
      </c>
      <c r="BP17" t="str">
        <f ca="1">IF(COLUMN()&lt;DATA!$H$1+2,SUM(VSETKY!BP$14:'VSETKY'!BP$15),IF(COLUMN()=DATA!$H$1+2,SUM(INDIRECT("B$17:"&amp;SUBSTITUTE(ADDRESS(1,COLUMN()-1,4),"1","")&amp;"$17")),""))</f>
        <v/>
      </c>
      <c r="BQ17" t="str">
        <f ca="1">IF(COLUMN()&lt;DATA!$H$1+2,SUM(VSETKY!BQ$14:'VSETKY'!BQ$15),IF(COLUMN()=DATA!$H$1+2,SUM(INDIRECT("B$17:"&amp;SUBSTITUTE(ADDRESS(1,COLUMN()-1,4),"1","")&amp;"$17")),""))</f>
        <v/>
      </c>
      <c r="BR17" t="str">
        <f ca="1">IF(COLUMN()&lt;DATA!$H$1+2,SUM(VSETKY!BR$14:'VSETKY'!BR$15),IF(COLUMN()=DATA!$H$1+2,SUM(INDIRECT("B$17:"&amp;SUBSTITUTE(ADDRESS(1,COLUMN()-1,4),"1","")&amp;"$17")),""))</f>
        <v/>
      </c>
      <c r="BS17" t="str">
        <f ca="1">IF(COLUMN()&lt;DATA!$H$1+2,SUM(VSETKY!BS$14:'VSETKY'!BS$15),IF(COLUMN()=DATA!$H$1+2,SUM(INDIRECT("B$17:"&amp;SUBSTITUTE(ADDRESS(1,COLUMN()-1,4),"1","")&amp;"$17")),""))</f>
        <v/>
      </c>
      <c r="BT17" t="str">
        <f ca="1">IF(COLUMN()&lt;DATA!$H$1+2,SUM(VSETKY!BT$14:'VSETKY'!BT$15),IF(COLUMN()=DATA!$H$1+2,SUM(INDIRECT("B$17:"&amp;SUBSTITUTE(ADDRESS(1,COLUMN()-1,4),"1","")&amp;"$17")),""))</f>
        <v/>
      </c>
      <c r="BU17" t="str">
        <f ca="1">IF(COLUMN()&lt;DATA!$H$1+2,SUM(VSETKY!BU$14:'VSETKY'!BU$15),IF(COLUMN()=DATA!$H$1+2,SUM(INDIRECT("B$17:"&amp;SUBSTITUTE(ADDRESS(1,COLUMN()-1,4),"1","")&amp;"$17")),""))</f>
        <v/>
      </c>
      <c r="BV17" t="str">
        <f ca="1">IF(COLUMN()&lt;DATA!$H$1+2,SUM(VSETKY!BV$14:'VSETKY'!BV$15),IF(COLUMN()=DATA!$H$1+2,SUM(INDIRECT("B$17:"&amp;SUBSTITUTE(ADDRESS(1,COLUMN()-1,4),"1","")&amp;"$17")),""))</f>
        <v/>
      </c>
      <c r="BW17" t="str">
        <f ca="1">IF(COLUMN()&lt;DATA!$H$1+2,SUM(VSETKY!BW$14:'VSETKY'!BW$15),IF(COLUMN()=DATA!$H$1+2,SUM(INDIRECT("B$17:"&amp;SUBSTITUTE(ADDRESS(1,COLUMN()-1,4),"1","")&amp;"$17")),""))</f>
        <v/>
      </c>
      <c r="BX17" t="str">
        <f ca="1">IF(COLUMN()&lt;DATA!$H$1+2,SUM(VSETKY!BX$14:'VSETKY'!BX$15),IF(COLUMN()=DATA!$H$1+2,SUM(INDIRECT("B$17:"&amp;SUBSTITUTE(ADDRESS(1,COLUMN()-1,4),"1","")&amp;"$17")),""))</f>
        <v/>
      </c>
      <c r="BY17" t="str">
        <f ca="1">IF(COLUMN()&lt;DATA!$H$1+2,SUM(VSETKY!BY$14:'VSETKY'!BY$15),IF(COLUMN()=DATA!$H$1+2,SUM(INDIRECT("B$17:"&amp;SUBSTITUTE(ADDRESS(1,COLUMN()-1,4),"1","")&amp;"$17")),""))</f>
        <v/>
      </c>
      <c r="BZ17" t="str">
        <f ca="1">IF(COLUMN()&lt;DATA!$H$1+2,SUM(VSETKY!BZ$14:'VSETKY'!BZ$15),IF(COLUMN()=DATA!$H$1+2,SUM(INDIRECT("B$17:"&amp;SUBSTITUTE(ADDRESS(1,COLUMN()-1,4),"1","")&amp;"$17")),""))</f>
        <v/>
      </c>
    </row>
    <row r="18" spans="1:78" ht="15.75" x14ac:dyDescent="0.25">
      <c r="A18" s="43" t="s">
        <v>216</v>
      </c>
      <c r="B18" s="34">
        <f ca="1">IF(COLUMN()&lt;DATA!$H$1+2,SUM(VSETKY!B$44:'VSETKY'!B$45),IF(COLUMN()=DATA!$H$1+2,SUM(INDIRECT("B$18:"&amp;SUBSTITUTE(ADDRESS(1,COLUMN()-1,4),"1","")&amp;"$18")),""))</f>
        <v>4</v>
      </c>
      <c r="C18" s="34">
        <f ca="1">IF(COLUMN()&lt;DATA!$H$1+2,SUM(VSETKY!C$44:'VSETKY'!C$45),IF(COLUMN()=DATA!$H$1+2,SUM(INDIRECT("B$18:"&amp;SUBSTITUTE(ADDRESS(1,COLUMN()-1,4),"1","")&amp;"$18")),""))</f>
        <v>8</v>
      </c>
      <c r="D18" s="34">
        <f ca="1">IF(COLUMN()&lt;DATA!$H$1+2,SUM(VSETKY!D$44:'VSETKY'!D$45),IF(COLUMN()=DATA!$H$1+2,SUM(INDIRECT("B$18:"&amp;SUBSTITUTE(ADDRESS(1,COLUMN()-1,4),"1","")&amp;"$18")),""))</f>
        <v>2</v>
      </c>
      <c r="E18" s="34">
        <f ca="1">IF(COLUMN()&lt;DATA!$H$1+2,SUM(VSETKY!E$44:'VSETKY'!E$45),IF(COLUMN()=DATA!$H$1+2,SUM(INDIRECT("B$18:"&amp;SUBSTITUTE(ADDRESS(1,COLUMN()-1,4),"1","")&amp;"$18")),""))</f>
        <v>0</v>
      </c>
      <c r="F18" s="34">
        <f ca="1">IF(COLUMN()&lt;DATA!$H$1+2,SUM(VSETKY!F$44:'VSETKY'!F$45),IF(COLUMN()=DATA!$H$1+2,SUM(INDIRECT("B$18:"&amp;SUBSTITUTE(ADDRESS(1,COLUMN()-1,4),"1","")&amp;"$18")),""))</f>
        <v>0</v>
      </c>
      <c r="G18" s="34">
        <f ca="1">IF(COLUMN()&lt;DATA!$H$1+2,SUM(VSETKY!G$44:'VSETKY'!G$45),IF(COLUMN()=DATA!$H$1+2,SUM(INDIRECT("B$18:"&amp;SUBSTITUTE(ADDRESS(1,COLUMN()-1,4),"1","")&amp;"$18")),""))</f>
        <v>1</v>
      </c>
      <c r="H18" s="34">
        <f ca="1">IF(COLUMN()&lt;DATA!$H$1+2,SUM(VSETKY!H$44:'VSETKY'!H$45),IF(COLUMN()=DATA!$H$1+2,SUM(INDIRECT("B$18:"&amp;SUBSTITUTE(ADDRESS(1,COLUMN()-1,4),"1","")&amp;"$18")),""))</f>
        <v>0</v>
      </c>
      <c r="I18" s="34">
        <f ca="1">IF(COLUMN()&lt;DATA!$H$1+2,SUM(VSETKY!I$44:'VSETKY'!I$45),IF(COLUMN()=DATA!$H$1+2,SUM(INDIRECT("B$18:"&amp;SUBSTITUTE(ADDRESS(1,COLUMN()-1,4),"1","")&amp;"$18")),""))</f>
        <v>1</v>
      </c>
      <c r="J18" s="34">
        <f ca="1">IF(COLUMN()&lt;DATA!$H$1+2,SUM(VSETKY!J$44:'VSETKY'!J$45),IF(COLUMN()=DATA!$H$1+2,SUM(INDIRECT("B$18:"&amp;SUBSTITUTE(ADDRESS(1,COLUMN()-1,4),"1","")&amp;"$18")),""))</f>
        <v>0</v>
      </c>
      <c r="K18" s="34">
        <f ca="1">IF(COLUMN()&lt;DATA!$H$1+2,SUM(VSETKY!K$44:'VSETKY'!K$45),IF(COLUMN()=DATA!$H$1+2,SUM(INDIRECT("B$18:"&amp;SUBSTITUTE(ADDRESS(1,COLUMN()-1,4),"1","")&amp;"$18")),""))</f>
        <v>0</v>
      </c>
      <c r="L18" s="34">
        <f ca="1">IF(COLUMN()&lt;DATA!$H$1+2,SUM(VSETKY!L$44:'VSETKY'!L$45),IF(COLUMN()=DATA!$H$1+2,SUM(INDIRECT("B$18:"&amp;SUBSTITUTE(ADDRESS(1,COLUMN()-1,4),"1","")&amp;"$18")),""))</f>
        <v>0</v>
      </c>
      <c r="M18" s="34">
        <f ca="1">IF(COLUMN()&lt;DATA!$H$1+2,SUM(VSETKY!M$44:'VSETKY'!M$45),IF(COLUMN()=DATA!$H$1+2,SUM(INDIRECT("B$18:"&amp;SUBSTITUTE(ADDRESS(1,COLUMN()-1,4),"1","")&amp;"$18")),""))</f>
        <v>1</v>
      </c>
      <c r="N18" s="34">
        <f ca="1">IF(COLUMN()&lt;DATA!$H$1+2,SUM(VSETKY!N$44:'VSETKY'!N$45),IF(COLUMN()=DATA!$H$1+2,SUM(INDIRECT("B$18:"&amp;SUBSTITUTE(ADDRESS(1,COLUMN()-1,4),"1","")&amp;"$18")),""))</f>
        <v>0</v>
      </c>
      <c r="O18" s="34">
        <f ca="1">IF(COLUMN()&lt;DATA!$H$1+2,SUM(VSETKY!O$44:'VSETKY'!O$45),IF(COLUMN()=DATA!$H$1+2,SUM(INDIRECT("B$18:"&amp;SUBSTITUTE(ADDRESS(1,COLUMN()-1,4),"1","")&amp;"$18")),""))</f>
        <v>0</v>
      </c>
      <c r="P18" s="34">
        <f ca="1">IF(COLUMN()&lt;DATA!$H$1+2,SUM(VSETKY!P$44:'VSETKY'!P$45),IF(COLUMN()=DATA!$H$1+2,SUM(INDIRECT("B$18:"&amp;SUBSTITUTE(ADDRESS(1,COLUMN()-1,4),"1","")&amp;"$18")),""))</f>
        <v>0</v>
      </c>
      <c r="Q18" s="34">
        <f ca="1">IF(COLUMN()&lt;DATA!$H$1+2,SUM(VSETKY!Q$44:'VSETKY'!Q$45),IF(COLUMN()=DATA!$H$1+2,SUM(INDIRECT("B$18:"&amp;SUBSTITUTE(ADDRESS(1,COLUMN()-1,4),"1","")&amp;"$18")),""))</f>
        <v>0</v>
      </c>
      <c r="R18" s="34">
        <f ca="1">IF(COLUMN()&lt;DATA!$H$1+2,SUM(VSETKY!R$44:'VSETKY'!R$45),IF(COLUMN()=DATA!$H$1+2,SUM(INDIRECT("B$18:"&amp;SUBSTITUTE(ADDRESS(1,COLUMN()-1,4),"1","")&amp;"$18")),""))</f>
        <v>0</v>
      </c>
      <c r="S18" s="34">
        <f ca="1">IF(COLUMN()&lt;DATA!$H$1+2,SUM(VSETKY!S$44:'VSETKY'!S$45),IF(COLUMN()=DATA!$H$1+2,SUM(INDIRECT("B$18:"&amp;SUBSTITUTE(ADDRESS(1,COLUMN()-1,4),"1","")&amp;"$18")),""))</f>
        <v>0</v>
      </c>
      <c r="T18" s="34">
        <f ca="1">IF(COLUMN()&lt;DATA!$H$1+2,SUM(VSETKY!T$44:'VSETKY'!T$45),IF(COLUMN()=DATA!$H$1+2,SUM(INDIRECT("B$18:"&amp;SUBSTITUTE(ADDRESS(1,COLUMN()-1,4),"1","")&amp;"$18")),""))</f>
        <v>1</v>
      </c>
      <c r="U18" s="34">
        <f ca="1">IF(COLUMN()&lt;DATA!$H$1+2,SUM(VSETKY!U$44:'VSETKY'!U$45),IF(COLUMN()=DATA!$H$1+2,SUM(INDIRECT("B$18:"&amp;SUBSTITUTE(ADDRESS(1,COLUMN()-1,4),"1","")&amp;"$18")),""))</f>
        <v>3</v>
      </c>
      <c r="V18" s="34">
        <f ca="1">IF(COLUMN()&lt;DATA!$H$1+2,SUM(VSETKY!V$44:'VSETKY'!V$45),IF(COLUMN()=DATA!$H$1+2,SUM(INDIRECT("B$18:"&amp;SUBSTITUTE(ADDRESS(1,COLUMN()-1,4),"1","")&amp;"$18")),""))</f>
        <v>0</v>
      </c>
      <c r="W18" s="34">
        <f ca="1">IF(COLUMN()&lt;DATA!$H$1+2,SUM(VSETKY!W$44:'VSETKY'!W$45),IF(COLUMN()=DATA!$H$1+2,SUM(INDIRECT("B$18:"&amp;SUBSTITUTE(ADDRESS(1,COLUMN()-1,4),"1","")&amp;"$18")),""))</f>
        <v>0</v>
      </c>
      <c r="X18" s="34">
        <f ca="1">IF(COLUMN()&lt;DATA!$H$1+2,SUM(VSETKY!X$44:'VSETKY'!X$45),IF(COLUMN()=DATA!$H$1+2,SUM(INDIRECT("B$18:"&amp;SUBSTITUTE(ADDRESS(1,COLUMN()-1,4),"1","")&amp;"$18")),""))</f>
        <v>0</v>
      </c>
      <c r="Y18" s="34">
        <f ca="1">IF(COLUMN()&lt;DATA!$H$1+2,SUM(VSETKY!Y$44:'VSETKY'!Y$45),IF(COLUMN()=DATA!$H$1+2,SUM(INDIRECT("B$18:"&amp;SUBSTITUTE(ADDRESS(1,COLUMN()-1,4),"1","")&amp;"$18")),""))</f>
        <v>0</v>
      </c>
      <c r="Z18" s="34">
        <f ca="1">IF(COLUMN()&lt;DATA!$H$1+2,SUM(VSETKY!Z$44:'VSETKY'!Z$45),IF(COLUMN()=DATA!$H$1+2,SUM(INDIRECT("B$18:"&amp;SUBSTITUTE(ADDRESS(1,COLUMN()-1,4),"1","")&amp;"$18")),""))</f>
        <v>0</v>
      </c>
      <c r="AA18" s="34">
        <f ca="1">IF(COLUMN()&lt;DATA!$H$1+2,SUM(VSETKY!AA$44:'VSETKY'!AA$45),IF(COLUMN()=DATA!$H$1+2,SUM(INDIRECT("B$18:"&amp;SUBSTITUTE(ADDRESS(1,COLUMN()-1,4),"1","")&amp;"$18")),""))</f>
        <v>0</v>
      </c>
      <c r="AB18" s="34">
        <f ca="1">IF(COLUMN()&lt;DATA!$H$1+2,SUM(VSETKY!AB$44:'VSETKY'!AB$45),IF(COLUMN()=DATA!$H$1+2,SUM(INDIRECT("B$18:"&amp;SUBSTITUTE(ADDRESS(1,COLUMN()-1,4),"1","")&amp;"$18")),""))</f>
        <v>0</v>
      </c>
      <c r="AC18" s="34">
        <f ca="1">IF(COLUMN()&lt;DATA!$H$1+2,SUM(VSETKY!AC$44:'VSETKY'!AC$45),IF(COLUMN()=DATA!$H$1+2,SUM(INDIRECT("B$18:"&amp;SUBSTITUTE(ADDRESS(1,COLUMN()-1,4),"1","")&amp;"$18")),""))</f>
        <v>0</v>
      </c>
      <c r="AD18" s="34">
        <f ca="1">IF(COLUMN()&lt;DATA!$H$1+2,SUM(VSETKY!AD$44:'VSETKY'!AD$45),IF(COLUMN()=DATA!$H$1+2,SUM(INDIRECT("B$18:"&amp;SUBSTITUTE(ADDRESS(1,COLUMN()-1,4),"1","")&amp;"$18")),""))</f>
        <v>0</v>
      </c>
      <c r="AE18" s="34">
        <f ca="1">IF(COLUMN()&lt;DATA!$H$1+2,SUM(VSETKY!AE$44:'VSETKY'!AE$45),IF(COLUMN()=DATA!$H$1+2,SUM(INDIRECT("B$18:"&amp;SUBSTITUTE(ADDRESS(1,COLUMN()-1,4),"1","")&amp;"$18")),""))</f>
        <v>0</v>
      </c>
      <c r="AF18" s="34">
        <f ca="1">IF(COLUMN()&lt;DATA!$H$1+2,SUM(VSETKY!AF$44:'VSETKY'!AF$45),IF(COLUMN()=DATA!$H$1+2,SUM(INDIRECT("B$18:"&amp;SUBSTITUTE(ADDRESS(1,COLUMN()-1,4),"1","")&amp;"$18")),""))</f>
        <v>0</v>
      </c>
      <c r="AG18" s="34">
        <f ca="1">IF(COLUMN()&lt;DATA!$H$1+2,SUM(VSETKY!AG$44:'VSETKY'!AG$45),IF(COLUMN()=DATA!$H$1+2,SUM(INDIRECT("B$18:"&amp;SUBSTITUTE(ADDRESS(1,COLUMN()-1,4),"1","")&amp;"$18")),""))</f>
        <v>0</v>
      </c>
      <c r="AH18" s="34">
        <f ca="1">IF(COLUMN()&lt;DATA!$H$1+2,SUM(VSETKY!AH$44:'VSETKY'!AH$45),IF(COLUMN()=DATA!$H$1+2,SUM(INDIRECT("B$18:"&amp;SUBSTITUTE(ADDRESS(1,COLUMN()-1,4),"1","")&amp;"$18")),""))</f>
        <v>0</v>
      </c>
      <c r="AI18" s="34">
        <f ca="1">IF(COLUMN()&lt;DATA!$H$1+2,SUM(VSETKY!AI$44:'VSETKY'!AI$45),IF(COLUMN()=DATA!$H$1+2,SUM(INDIRECT("B$18:"&amp;SUBSTITUTE(ADDRESS(1,COLUMN()-1,4),"1","")&amp;"$18")),""))</f>
        <v>0</v>
      </c>
      <c r="AJ18" s="34">
        <f ca="1">IF(COLUMN()&lt;DATA!$H$1+2,SUM(VSETKY!AJ$44:'VSETKY'!AJ$45),IF(COLUMN()=DATA!$H$1+2,SUM(INDIRECT("B$18:"&amp;SUBSTITUTE(ADDRESS(1,COLUMN()-1,4),"1","")&amp;"$18")),""))</f>
        <v>0</v>
      </c>
      <c r="AK18" s="34">
        <f ca="1">IF(COLUMN()&lt;DATA!$H$1+2,SUM(VSETKY!AK$44:'VSETKY'!AK$45),IF(COLUMN()=DATA!$H$1+2,SUM(INDIRECT("B$18:"&amp;SUBSTITUTE(ADDRESS(1,COLUMN()-1,4),"1","")&amp;"$18")),""))</f>
        <v>0</v>
      </c>
      <c r="AL18" s="34">
        <f ca="1">IF(COLUMN()&lt;DATA!$H$1+2,SUM(VSETKY!AL$44:'VSETKY'!AL$45),IF(COLUMN()=DATA!$H$1+2,SUM(INDIRECT("B$18:"&amp;SUBSTITUTE(ADDRESS(1,COLUMN()-1,4),"1","")&amp;"$18")),""))</f>
        <v>0</v>
      </c>
      <c r="AM18" s="34">
        <f ca="1">IF(COLUMN()&lt;DATA!$H$1+2,SUM(VSETKY!AM$44:'VSETKY'!AM$45),IF(COLUMN()=DATA!$H$1+2,SUM(INDIRECT("B$18:"&amp;SUBSTITUTE(ADDRESS(1,COLUMN()-1,4),"1","")&amp;"$18")),""))</f>
        <v>0</v>
      </c>
      <c r="AN18" s="44">
        <f ca="1">IF(COLUMN()&lt;DATA!$H$1+2,SUM(VSETKY!AN$44:'VSETKY'!AN$45),IF(COLUMN()=DATA!$H$1+2,SUM(INDIRECT("B$18:"&amp;SUBSTITUTE(ADDRESS(1,COLUMN()-1,4),"1","")&amp;"$18")),""))</f>
        <v>21</v>
      </c>
      <c r="AO18" t="str">
        <f ca="1">IF(COLUMN()&lt;DATA!$H$1+2,SUM(VSETKY!AO$44:'VSETKY'!AO$45),IF(COLUMN()=DATA!$H$1+2,SUM(INDIRECT("B$18:"&amp;SUBSTITUTE(ADDRESS(1,COLUMN()-1,4),"1","")&amp;"$18")),""))</f>
        <v/>
      </c>
      <c r="AP18" t="str">
        <f ca="1">IF(COLUMN()&lt;DATA!$H$1+2,SUM(VSETKY!AP$44:'VSETKY'!AP$45),IF(COLUMN()=DATA!$H$1+2,SUM(INDIRECT("B$18:"&amp;SUBSTITUTE(ADDRESS(1,COLUMN()-1,4),"1","")&amp;"$18")),""))</f>
        <v/>
      </c>
      <c r="AQ18" t="str">
        <f ca="1">IF(COLUMN()&lt;DATA!$H$1+2,SUM(VSETKY!AQ$44:'VSETKY'!AQ$45),IF(COLUMN()=DATA!$H$1+2,SUM(INDIRECT("B$18:"&amp;SUBSTITUTE(ADDRESS(1,COLUMN()-1,4),"1","")&amp;"$18")),""))</f>
        <v/>
      </c>
      <c r="AR18" t="str">
        <f ca="1">IF(COLUMN()&lt;DATA!$H$1+2,SUM(VSETKY!AR$44:'VSETKY'!AR$45),IF(COLUMN()=DATA!$H$1+2,SUM(INDIRECT("B$18:"&amp;SUBSTITUTE(ADDRESS(1,COLUMN()-1,4),"1","")&amp;"$18")),""))</f>
        <v/>
      </c>
      <c r="AS18" t="str">
        <f ca="1">IF(COLUMN()&lt;DATA!$H$1+2,SUM(VSETKY!AS$44:'VSETKY'!AS$45),IF(COLUMN()=DATA!$H$1+2,SUM(INDIRECT("B$18:"&amp;SUBSTITUTE(ADDRESS(1,COLUMN()-1,4),"1","")&amp;"$18")),""))</f>
        <v/>
      </c>
      <c r="AT18" t="str">
        <f ca="1">IF(COLUMN()&lt;DATA!$H$1+2,SUM(VSETKY!AT$44:'VSETKY'!AT$45),IF(COLUMN()=DATA!$H$1+2,SUM(INDIRECT("B$18:"&amp;SUBSTITUTE(ADDRESS(1,COLUMN()-1,4),"1","")&amp;"$18")),""))</f>
        <v/>
      </c>
      <c r="AU18" t="str">
        <f ca="1">IF(COLUMN()&lt;DATA!$H$1+2,SUM(VSETKY!AU$44:'VSETKY'!AU$45),IF(COLUMN()=DATA!$H$1+2,SUM(INDIRECT("B$18:"&amp;SUBSTITUTE(ADDRESS(1,COLUMN()-1,4),"1","")&amp;"$18")),""))</f>
        <v/>
      </c>
      <c r="AV18" t="str">
        <f ca="1">IF(COLUMN()&lt;DATA!$H$1+2,SUM(VSETKY!AV$44:'VSETKY'!AV$45),IF(COLUMN()=DATA!$H$1+2,SUM(INDIRECT("B$18:"&amp;SUBSTITUTE(ADDRESS(1,COLUMN()-1,4),"1","")&amp;"$18")),""))</f>
        <v/>
      </c>
      <c r="AW18" t="str">
        <f ca="1">IF(COLUMN()&lt;DATA!$H$1+2,SUM(VSETKY!AW$44:'VSETKY'!AW$45),IF(COLUMN()=DATA!$H$1+2,SUM(INDIRECT("B$18:"&amp;SUBSTITUTE(ADDRESS(1,COLUMN()-1,4),"1","")&amp;"$18")),""))</f>
        <v/>
      </c>
      <c r="AX18" t="str">
        <f ca="1">IF(COLUMN()&lt;DATA!$H$1+2,SUM(VSETKY!AX$44:'VSETKY'!AX$45),IF(COLUMN()=DATA!$H$1+2,SUM(INDIRECT("B$18:"&amp;SUBSTITUTE(ADDRESS(1,COLUMN()-1,4),"1","")&amp;"$18")),""))</f>
        <v/>
      </c>
      <c r="AY18" t="str">
        <f ca="1">IF(COLUMN()&lt;DATA!$H$1+2,SUM(VSETKY!AY$44:'VSETKY'!AY$45),IF(COLUMN()=DATA!$H$1+2,SUM(INDIRECT("B$18:"&amp;SUBSTITUTE(ADDRESS(1,COLUMN()-1,4),"1","")&amp;"$18")),""))</f>
        <v/>
      </c>
      <c r="AZ18" t="str">
        <f ca="1">IF(COLUMN()&lt;DATA!$H$1+2,SUM(VSETKY!AZ$44:'VSETKY'!AZ$45),IF(COLUMN()=DATA!$H$1+2,SUM(INDIRECT("B$18:"&amp;SUBSTITUTE(ADDRESS(1,COLUMN()-1,4),"1","")&amp;"$18")),""))</f>
        <v/>
      </c>
      <c r="BA18" t="str">
        <f ca="1">IF(COLUMN()&lt;DATA!$H$1+2,SUM(VSETKY!BA$44:'VSETKY'!BA$45),IF(COLUMN()=DATA!$H$1+2,SUM(INDIRECT("B$18:"&amp;SUBSTITUTE(ADDRESS(1,COLUMN()-1,4),"1","")&amp;"$18")),""))</f>
        <v/>
      </c>
      <c r="BB18" t="str">
        <f ca="1">IF(COLUMN()&lt;DATA!$H$1+2,SUM(VSETKY!BB$44:'VSETKY'!BB$45),IF(COLUMN()=DATA!$H$1+2,SUM(INDIRECT("B$18:"&amp;SUBSTITUTE(ADDRESS(1,COLUMN()-1,4),"1","")&amp;"$18")),""))</f>
        <v/>
      </c>
      <c r="BC18" t="str">
        <f ca="1">IF(COLUMN()&lt;DATA!$H$1+2,SUM(VSETKY!BC$44:'VSETKY'!BC$45),IF(COLUMN()=DATA!$H$1+2,SUM(INDIRECT("B$18:"&amp;SUBSTITUTE(ADDRESS(1,COLUMN()-1,4),"1","")&amp;"$18")),""))</f>
        <v/>
      </c>
      <c r="BD18" t="str">
        <f ca="1">IF(COLUMN()&lt;DATA!$H$1+2,SUM(VSETKY!BD$44:'VSETKY'!BD$45),IF(COLUMN()=DATA!$H$1+2,SUM(INDIRECT("B$18:"&amp;SUBSTITUTE(ADDRESS(1,COLUMN()-1,4),"1","")&amp;"$18")),""))</f>
        <v/>
      </c>
      <c r="BE18" t="str">
        <f ca="1">IF(COLUMN()&lt;DATA!$H$1+2,SUM(VSETKY!BE$44:'VSETKY'!BE$45),IF(COLUMN()=DATA!$H$1+2,SUM(INDIRECT("B$18:"&amp;SUBSTITUTE(ADDRESS(1,COLUMN()-1,4),"1","")&amp;"$18")),""))</f>
        <v/>
      </c>
      <c r="BF18" t="str">
        <f ca="1">IF(COLUMN()&lt;DATA!$H$1+2,SUM(VSETKY!BF$44:'VSETKY'!BF$45),IF(COLUMN()=DATA!$H$1+2,SUM(INDIRECT("B$18:"&amp;SUBSTITUTE(ADDRESS(1,COLUMN()-1,4),"1","")&amp;"$18")),""))</f>
        <v/>
      </c>
      <c r="BG18" t="str">
        <f ca="1">IF(COLUMN()&lt;DATA!$H$1+2,SUM(VSETKY!BG$44:'VSETKY'!BG$45),IF(COLUMN()=DATA!$H$1+2,SUM(INDIRECT("B$18:"&amp;SUBSTITUTE(ADDRESS(1,COLUMN()-1,4),"1","")&amp;"$18")),""))</f>
        <v/>
      </c>
      <c r="BH18" t="str">
        <f ca="1">IF(COLUMN()&lt;DATA!$H$1+2,SUM(VSETKY!BH$44:'VSETKY'!BH$45),IF(COLUMN()=DATA!$H$1+2,SUM(INDIRECT("B$18:"&amp;SUBSTITUTE(ADDRESS(1,COLUMN()-1,4),"1","")&amp;"$18")),""))</f>
        <v/>
      </c>
      <c r="BI18" t="str">
        <f ca="1">IF(COLUMN()&lt;DATA!$H$1+2,SUM(VSETKY!BI$44:'VSETKY'!BI$45),IF(COLUMN()=DATA!$H$1+2,SUM(INDIRECT("B$18:"&amp;SUBSTITUTE(ADDRESS(1,COLUMN()-1,4),"1","")&amp;"$18")),""))</f>
        <v/>
      </c>
      <c r="BJ18" t="str">
        <f ca="1">IF(COLUMN()&lt;DATA!$H$1+2,SUM(VSETKY!BJ$44:'VSETKY'!BJ$45),IF(COLUMN()=DATA!$H$1+2,SUM(INDIRECT("B$18:"&amp;SUBSTITUTE(ADDRESS(1,COLUMN()-1,4),"1","")&amp;"$18")),""))</f>
        <v/>
      </c>
      <c r="BK18" t="str">
        <f ca="1">IF(COLUMN()&lt;DATA!$H$1+2,SUM(VSETKY!BK$44:'VSETKY'!BK$45),IF(COLUMN()=DATA!$H$1+2,SUM(INDIRECT("B$18:"&amp;SUBSTITUTE(ADDRESS(1,COLUMN()-1,4),"1","")&amp;"$18")),""))</f>
        <v/>
      </c>
      <c r="BL18" t="str">
        <f ca="1">IF(COLUMN()&lt;DATA!$H$1+2,SUM(VSETKY!BL$44:'VSETKY'!BL$45),IF(COLUMN()=DATA!$H$1+2,SUM(INDIRECT("B$18:"&amp;SUBSTITUTE(ADDRESS(1,COLUMN()-1,4),"1","")&amp;"$18")),""))</f>
        <v/>
      </c>
      <c r="BM18" t="str">
        <f ca="1">IF(COLUMN()&lt;DATA!$H$1+2,SUM(VSETKY!BM$44:'VSETKY'!BM$45),IF(COLUMN()=DATA!$H$1+2,SUM(INDIRECT("B$18:"&amp;SUBSTITUTE(ADDRESS(1,COLUMN()-1,4),"1","")&amp;"$18")),""))</f>
        <v/>
      </c>
      <c r="BN18" t="str">
        <f ca="1">IF(COLUMN()&lt;DATA!$H$1+2,SUM(VSETKY!BN$44:'VSETKY'!BN$45),IF(COLUMN()=DATA!$H$1+2,SUM(INDIRECT("B$18:"&amp;SUBSTITUTE(ADDRESS(1,COLUMN()-1,4),"1","")&amp;"$18")),""))</f>
        <v/>
      </c>
      <c r="BO18" t="str">
        <f ca="1">IF(COLUMN()&lt;DATA!$H$1+2,SUM(VSETKY!BO$44:'VSETKY'!BO$45),IF(COLUMN()=DATA!$H$1+2,SUM(INDIRECT("B$18:"&amp;SUBSTITUTE(ADDRESS(1,COLUMN()-1,4),"1","")&amp;"$18")),""))</f>
        <v/>
      </c>
      <c r="BP18" t="str">
        <f ca="1">IF(COLUMN()&lt;DATA!$H$1+2,SUM(VSETKY!BP$44:'VSETKY'!BP$45),IF(COLUMN()=DATA!$H$1+2,SUM(INDIRECT("B$18:"&amp;SUBSTITUTE(ADDRESS(1,COLUMN()-1,4),"1","")&amp;"$18")),""))</f>
        <v/>
      </c>
      <c r="BQ18" t="str">
        <f ca="1">IF(COLUMN()&lt;DATA!$H$1+2,SUM(VSETKY!BQ$44:'VSETKY'!BQ$45),IF(COLUMN()=DATA!$H$1+2,SUM(INDIRECT("B$18:"&amp;SUBSTITUTE(ADDRESS(1,COLUMN()-1,4),"1","")&amp;"$18")),""))</f>
        <v/>
      </c>
      <c r="BR18" t="str">
        <f ca="1">IF(COLUMN()&lt;DATA!$H$1+2,SUM(VSETKY!BR$44:'VSETKY'!BR$45),IF(COLUMN()=DATA!$H$1+2,SUM(INDIRECT("B$18:"&amp;SUBSTITUTE(ADDRESS(1,COLUMN()-1,4),"1","")&amp;"$18")),""))</f>
        <v/>
      </c>
      <c r="BS18" t="str">
        <f ca="1">IF(COLUMN()&lt;DATA!$H$1+2,SUM(VSETKY!BS$44:'VSETKY'!BS$45),IF(COLUMN()=DATA!$H$1+2,SUM(INDIRECT("B$18:"&amp;SUBSTITUTE(ADDRESS(1,COLUMN()-1,4),"1","")&amp;"$18")),""))</f>
        <v/>
      </c>
      <c r="BT18" t="str">
        <f ca="1">IF(COLUMN()&lt;DATA!$H$1+2,SUM(VSETKY!BT$44:'VSETKY'!BT$45),IF(COLUMN()=DATA!$H$1+2,SUM(INDIRECT("B$18:"&amp;SUBSTITUTE(ADDRESS(1,COLUMN()-1,4),"1","")&amp;"$18")),""))</f>
        <v/>
      </c>
      <c r="BU18" t="str">
        <f ca="1">IF(COLUMN()&lt;DATA!$H$1+2,SUM(VSETKY!BU$44:'VSETKY'!BU$45),IF(COLUMN()=DATA!$H$1+2,SUM(INDIRECT("B$18:"&amp;SUBSTITUTE(ADDRESS(1,COLUMN()-1,4),"1","")&amp;"$18")),""))</f>
        <v/>
      </c>
      <c r="BV18" t="str">
        <f ca="1">IF(COLUMN()&lt;DATA!$H$1+2,SUM(VSETKY!BV$44:'VSETKY'!BV$45),IF(COLUMN()=DATA!$H$1+2,SUM(INDIRECT("B$18:"&amp;SUBSTITUTE(ADDRESS(1,COLUMN()-1,4),"1","")&amp;"$18")),""))</f>
        <v/>
      </c>
      <c r="BW18" t="str">
        <f ca="1">IF(COLUMN()&lt;DATA!$H$1+2,SUM(VSETKY!BW$44:'VSETKY'!BW$45),IF(COLUMN()=DATA!$H$1+2,SUM(INDIRECT("B$18:"&amp;SUBSTITUTE(ADDRESS(1,COLUMN()-1,4),"1","")&amp;"$18")),""))</f>
        <v/>
      </c>
      <c r="BX18" t="str">
        <f ca="1">IF(COLUMN()&lt;DATA!$H$1+2,SUM(VSETKY!BX$44:'VSETKY'!BX$45),IF(COLUMN()=DATA!$H$1+2,SUM(INDIRECT("B$18:"&amp;SUBSTITUTE(ADDRESS(1,COLUMN()-1,4),"1","")&amp;"$18")),""))</f>
        <v/>
      </c>
      <c r="BY18" t="str">
        <f ca="1">IF(COLUMN()&lt;DATA!$H$1+2,SUM(VSETKY!BY$44:'VSETKY'!BY$45),IF(COLUMN()=DATA!$H$1+2,SUM(INDIRECT("B$18:"&amp;SUBSTITUTE(ADDRESS(1,COLUMN()-1,4),"1","")&amp;"$18")),""))</f>
        <v/>
      </c>
      <c r="BZ18" t="str">
        <f ca="1">IF(COLUMN()&lt;DATA!$H$1+2,SUM(VSETKY!BZ$44:'VSETKY'!BZ$45),IF(COLUMN()=DATA!$H$1+2,SUM(INDIRECT("B$18:"&amp;SUBSTITUTE(ADDRESS(1,COLUMN()-1,4),"1","")&amp;"$18")),""))</f>
        <v/>
      </c>
    </row>
    <row r="19" spans="1:78" ht="31.5" x14ac:dyDescent="0.25">
      <c r="A19" s="43" t="s">
        <v>230</v>
      </c>
      <c r="B19" s="34">
        <f ca="1">IF(COLUMN()&lt;DATA!$H$1+2,SUM(VSETKY!B$61:'VSETKY'!B$62),IF(COLUMN()=DATA!$H$1+2,SUM(INDIRECT("B$19:"&amp;SUBSTITUTE(ADDRESS(1,COLUMN()-1,4),"1","")&amp;"$19")),""))</f>
        <v>0</v>
      </c>
      <c r="C19" s="34">
        <f ca="1">IF(COLUMN()&lt;DATA!$H$1+2,SUM(VSETKY!C$61:'VSETKY'!C$62),IF(COLUMN()=DATA!$H$1+2,SUM(INDIRECT("B$19:"&amp;SUBSTITUTE(ADDRESS(1,COLUMN()-1,4),"1","")&amp;"$19")),""))</f>
        <v>0</v>
      </c>
      <c r="D19" s="34">
        <f ca="1">IF(COLUMN()&lt;DATA!$H$1+2,SUM(VSETKY!D$61:'VSETKY'!D$62),IF(COLUMN()=DATA!$H$1+2,SUM(INDIRECT("B$19:"&amp;SUBSTITUTE(ADDRESS(1,COLUMN()-1,4),"1","")&amp;"$19")),""))</f>
        <v>0</v>
      </c>
      <c r="E19" s="34">
        <f ca="1">IF(COLUMN()&lt;DATA!$H$1+2,SUM(VSETKY!E$61:'VSETKY'!E$62),IF(COLUMN()=DATA!$H$1+2,SUM(INDIRECT("B$19:"&amp;SUBSTITUTE(ADDRESS(1,COLUMN()-1,4),"1","")&amp;"$19")),""))</f>
        <v>0</v>
      </c>
      <c r="F19" s="34">
        <f ca="1">IF(COLUMN()&lt;DATA!$H$1+2,SUM(VSETKY!F$61:'VSETKY'!F$62),IF(COLUMN()=DATA!$H$1+2,SUM(INDIRECT("B$19:"&amp;SUBSTITUTE(ADDRESS(1,COLUMN()-1,4),"1","")&amp;"$19")),""))</f>
        <v>0</v>
      </c>
      <c r="G19" s="34">
        <f ca="1">IF(COLUMN()&lt;DATA!$H$1+2,SUM(VSETKY!G$61:'VSETKY'!G$62),IF(COLUMN()=DATA!$H$1+2,SUM(INDIRECT("B$19:"&amp;SUBSTITUTE(ADDRESS(1,COLUMN()-1,4),"1","")&amp;"$19")),""))</f>
        <v>1</v>
      </c>
      <c r="H19" s="34">
        <f ca="1">IF(COLUMN()&lt;DATA!$H$1+2,SUM(VSETKY!H$61:'VSETKY'!H$62),IF(COLUMN()=DATA!$H$1+2,SUM(INDIRECT("B$19:"&amp;SUBSTITUTE(ADDRESS(1,COLUMN()-1,4),"1","")&amp;"$19")),""))</f>
        <v>0</v>
      </c>
      <c r="I19" s="34">
        <f ca="1">IF(COLUMN()&lt;DATA!$H$1+2,SUM(VSETKY!I$61:'VSETKY'!I$62),IF(COLUMN()=DATA!$H$1+2,SUM(INDIRECT("B$19:"&amp;SUBSTITUTE(ADDRESS(1,COLUMN()-1,4),"1","")&amp;"$19")),""))</f>
        <v>0</v>
      </c>
      <c r="J19" s="34">
        <f ca="1">IF(COLUMN()&lt;DATA!$H$1+2,SUM(VSETKY!J$61:'VSETKY'!J$62),IF(COLUMN()=DATA!$H$1+2,SUM(INDIRECT("B$19:"&amp;SUBSTITUTE(ADDRESS(1,COLUMN()-1,4),"1","")&amp;"$19")),""))</f>
        <v>0</v>
      </c>
      <c r="K19" s="34">
        <f ca="1">IF(COLUMN()&lt;DATA!$H$1+2,SUM(VSETKY!K$61:'VSETKY'!K$62),IF(COLUMN()=DATA!$H$1+2,SUM(INDIRECT("B$19:"&amp;SUBSTITUTE(ADDRESS(1,COLUMN()-1,4),"1","")&amp;"$19")),""))</f>
        <v>0</v>
      </c>
      <c r="L19" s="34">
        <f ca="1">IF(COLUMN()&lt;DATA!$H$1+2,SUM(VSETKY!L$61:'VSETKY'!L$62),IF(COLUMN()=DATA!$H$1+2,SUM(INDIRECT("B$19:"&amp;SUBSTITUTE(ADDRESS(1,COLUMN()-1,4),"1","")&amp;"$19")),""))</f>
        <v>0</v>
      </c>
      <c r="M19" s="34">
        <f ca="1">IF(COLUMN()&lt;DATA!$H$1+2,SUM(VSETKY!M$61:'VSETKY'!M$62),IF(COLUMN()=DATA!$H$1+2,SUM(INDIRECT("B$19:"&amp;SUBSTITUTE(ADDRESS(1,COLUMN()-1,4),"1","")&amp;"$19")),""))</f>
        <v>0</v>
      </c>
      <c r="N19" s="34">
        <f ca="1">IF(COLUMN()&lt;DATA!$H$1+2,SUM(VSETKY!N$61:'VSETKY'!N$62),IF(COLUMN()=DATA!$H$1+2,SUM(INDIRECT("B$19:"&amp;SUBSTITUTE(ADDRESS(1,COLUMN()-1,4),"1","")&amp;"$19")),""))</f>
        <v>0</v>
      </c>
      <c r="O19" s="34">
        <f ca="1">IF(COLUMN()&lt;DATA!$H$1+2,SUM(VSETKY!O$61:'VSETKY'!O$62),IF(COLUMN()=DATA!$H$1+2,SUM(INDIRECT("B$19:"&amp;SUBSTITUTE(ADDRESS(1,COLUMN()-1,4),"1","")&amp;"$19")),""))</f>
        <v>0</v>
      </c>
      <c r="P19" s="34">
        <f ca="1">IF(COLUMN()&lt;DATA!$H$1+2,SUM(VSETKY!P$61:'VSETKY'!P$62),IF(COLUMN()=DATA!$H$1+2,SUM(INDIRECT("B$19:"&amp;SUBSTITUTE(ADDRESS(1,COLUMN()-1,4),"1","")&amp;"$19")),""))</f>
        <v>0</v>
      </c>
      <c r="Q19" s="34">
        <f ca="1">IF(COLUMN()&lt;DATA!$H$1+2,SUM(VSETKY!Q$61:'VSETKY'!Q$62),IF(COLUMN()=DATA!$H$1+2,SUM(INDIRECT("B$19:"&amp;SUBSTITUTE(ADDRESS(1,COLUMN()-1,4),"1","")&amp;"$19")),""))</f>
        <v>0</v>
      </c>
      <c r="R19" s="34">
        <f ca="1">IF(COLUMN()&lt;DATA!$H$1+2,SUM(VSETKY!R$61:'VSETKY'!R$62),IF(COLUMN()=DATA!$H$1+2,SUM(INDIRECT("B$19:"&amp;SUBSTITUTE(ADDRESS(1,COLUMN()-1,4),"1","")&amp;"$19")),""))</f>
        <v>0</v>
      </c>
      <c r="S19" s="34">
        <f ca="1">IF(COLUMN()&lt;DATA!$H$1+2,SUM(VSETKY!S$61:'VSETKY'!S$62),IF(COLUMN()=DATA!$H$1+2,SUM(INDIRECT("B$19:"&amp;SUBSTITUTE(ADDRESS(1,COLUMN()-1,4),"1","")&amp;"$19")),""))</f>
        <v>0</v>
      </c>
      <c r="T19" s="34">
        <f ca="1">IF(COLUMN()&lt;DATA!$H$1+2,SUM(VSETKY!T$61:'VSETKY'!T$62),IF(COLUMN()=DATA!$H$1+2,SUM(INDIRECT("B$19:"&amp;SUBSTITUTE(ADDRESS(1,COLUMN()-1,4),"1","")&amp;"$19")),""))</f>
        <v>0</v>
      </c>
      <c r="U19" s="34">
        <f ca="1">IF(COLUMN()&lt;DATA!$H$1+2,SUM(VSETKY!U$61:'VSETKY'!U$62),IF(COLUMN()=DATA!$H$1+2,SUM(INDIRECT("B$19:"&amp;SUBSTITUTE(ADDRESS(1,COLUMN()-1,4),"1","")&amp;"$19")),""))</f>
        <v>0</v>
      </c>
      <c r="V19" s="34">
        <f ca="1">IF(COLUMN()&lt;DATA!$H$1+2,SUM(VSETKY!V$61:'VSETKY'!V$62),IF(COLUMN()=DATA!$H$1+2,SUM(INDIRECT("B$19:"&amp;SUBSTITUTE(ADDRESS(1,COLUMN()-1,4),"1","")&amp;"$19")),""))</f>
        <v>0</v>
      </c>
      <c r="W19" s="34">
        <f ca="1">IF(COLUMN()&lt;DATA!$H$1+2,SUM(VSETKY!W$61:'VSETKY'!W$62),IF(COLUMN()=DATA!$H$1+2,SUM(INDIRECT("B$19:"&amp;SUBSTITUTE(ADDRESS(1,COLUMN()-1,4),"1","")&amp;"$19")),""))</f>
        <v>0</v>
      </c>
      <c r="X19" s="34">
        <f ca="1">IF(COLUMN()&lt;DATA!$H$1+2,SUM(VSETKY!X$61:'VSETKY'!X$62),IF(COLUMN()=DATA!$H$1+2,SUM(INDIRECT("B$19:"&amp;SUBSTITUTE(ADDRESS(1,COLUMN()-1,4),"1","")&amp;"$19")),""))</f>
        <v>0</v>
      </c>
      <c r="Y19" s="34">
        <f ca="1">IF(COLUMN()&lt;DATA!$H$1+2,SUM(VSETKY!Y$61:'VSETKY'!Y$62),IF(COLUMN()=DATA!$H$1+2,SUM(INDIRECT("B$19:"&amp;SUBSTITUTE(ADDRESS(1,COLUMN()-1,4),"1","")&amp;"$19")),""))</f>
        <v>0</v>
      </c>
      <c r="Z19" s="34">
        <f ca="1">IF(COLUMN()&lt;DATA!$H$1+2,SUM(VSETKY!Z$61:'VSETKY'!Z$62),IF(COLUMN()=DATA!$H$1+2,SUM(INDIRECT("B$19:"&amp;SUBSTITUTE(ADDRESS(1,COLUMN()-1,4),"1","")&amp;"$19")),""))</f>
        <v>0</v>
      </c>
      <c r="AA19" s="34">
        <f ca="1">IF(COLUMN()&lt;DATA!$H$1+2,SUM(VSETKY!AA$61:'VSETKY'!AA$62),IF(COLUMN()=DATA!$H$1+2,SUM(INDIRECT("B$19:"&amp;SUBSTITUTE(ADDRESS(1,COLUMN()-1,4),"1","")&amp;"$19")),""))</f>
        <v>0</v>
      </c>
      <c r="AB19" s="34">
        <f ca="1">IF(COLUMN()&lt;DATA!$H$1+2,SUM(VSETKY!AB$61:'VSETKY'!AB$62),IF(COLUMN()=DATA!$H$1+2,SUM(INDIRECT("B$19:"&amp;SUBSTITUTE(ADDRESS(1,COLUMN()-1,4),"1","")&amp;"$19")),""))</f>
        <v>0</v>
      </c>
      <c r="AC19" s="34">
        <f ca="1">IF(COLUMN()&lt;DATA!$H$1+2,SUM(VSETKY!AC$61:'VSETKY'!AC$62),IF(COLUMN()=DATA!$H$1+2,SUM(INDIRECT("B$19:"&amp;SUBSTITUTE(ADDRESS(1,COLUMN()-1,4),"1","")&amp;"$19")),""))</f>
        <v>0</v>
      </c>
      <c r="AD19" s="34">
        <f ca="1">IF(COLUMN()&lt;DATA!$H$1+2,SUM(VSETKY!AD$61:'VSETKY'!AD$62),IF(COLUMN()=DATA!$H$1+2,SUM(INDIRECT("B$19:"&amp;SUBSTITUTE(ADDRESS(1,COLUMN()-1,4),"1","")&amp;"$19")),""))</f>
        <v>0</v>
      </c>
      <c r="AE19" s="34">
        <f ca="1">IF(COLUMN()&lt;DATA!$H$1+2,SUM(VSETKY!AE$61:'VSETKY'!AE$62),IF(COLUMN()=DATA!$H$1+2,SUM(INDIRECT("B$19:"&amp;SUBSTITUTE(ADDRESS(1,COLUMN()-1,4),"1","")&amp;"$19")),""))</f>
        <v>0</v>
      </c>
      <c r="AF19" s="34">
        <f ca="1">IF(COLUMN()&lt;DATA!$H$1+2,SUM(VSETKY!AF$61:'VSETKY'!AF$62),IF(COLUMN()=DATA!$H$1+2,SUM(INDIRECT("B$19:"&amp;SUBSTITUTE(ADDRESS(1,COLUMN()-1,4),"1","")&amp;"$19")),""))</f>
        <v>0</v>
      </c>
      <c r="AG19" s="34">
        <f ca="1">IF(COLUMN()&lt;DATA!$H$1+2,SUM(VSETKY!AG$61:'VSETKY'!AG$62),IF(COLUMN()=DATA!$H$1+2,SUM(INDIRECT("B$19:"&amp;SUBSTITUTE(ADDRESS(1,COLUMN()-1,4),"1","")&amp;"$19")),""))</f>
        <v>0</v>
      </c>
      <c r="AH19" s="34">
        <f ca="1">IF(COLUMN()&lt;DATA!$H$1+2,SUM(VSETKY!AH$61:'VSETKY'!AH$62),IF(COLUMN()=DATA!$H$1+2,SUM(INDIRECT("B$19:"&amp;SUBSTITUTE(ADDRESS(1,COLUMN()-1,4),"1","")&amp;"$19")),""))</f>
        <v>0</v>
      </c>
      <c r="AI19" s="34">
        <f ca="1">IF(COLUMN()&lt;DATA!$H$1+2,SUM(VSETKY!AI$61:'VSETKY'!AI$62),IF(COLUMN()=DATA!$H$1+2,SUM(INDIRECT("B$19:"&amp;SUBSTITUTE(ADDRESS(1,COLUMN()-1,4),"1","")&amp;"$19")),""))</f>
        <v>0</v>
      </c>
      <c r="AJ19" s="34">
        <f ca="1">IF(COLUMN()&lt;DATA!$H$1+2,SUM(VSETKY!AJ$61:'VSETKY'!AJ$62),IF(COLUMN()=DATA!$H$1+2,SUM(INDIRECT("B$19:"&amp;SUBSTITUTE(ADDRESS(1,COLUMN()-1,4),"1","")&amp;"$19")),""))</f>
        <v>0</v>
      </c>
      <c r="AK19" s="34">
        <f ca="1">IF(COLUMN()&lt;DATA!$H$1+2,SUM(VSETKY!AK$61:'VSETKY'!AK$62),IF(COLUMN()=DATA!$H$1+2,SUM(INDIRECT("B$19:"&amp;SUBSTITUTE(ADDRESS(1,COLUMN()-1,4),"1","")&amp;"$19")),""))</f>
        <v>0</v>
      </c>
      <c r="AL19" s="34">
        <f ca="1">IF(COLUMN()&lt;DATA!$H$1+2,SUM(VSETKY!AL$61:'VSETKY'!AL$62),IF(COLUMN()=DATA!$H$1+2,SUM(INDIRECT("B$19:"&amp;SUBSTITUTE(ADDRESS(1,COLUMN()-1,4),"1","")&amp;"$19")),""))</f>
        <v>0</v>
      </c>
      <c r="AM19" s="34">
        <f ca="1">IF(COLUMN()&lt;DATA!$H$1+2,SUM(VSETKY!AM$61:'VSETKY'!AM$62),IF(COLUMN()=DATA!$H$1+2,SUM(INDIRECT("B$19:"&amp;SUBSTITUTE(ADDRESS(1,COLUMN()-1,4),"1","")&amp;"$19")),""))</f>
        <v>0</v>
      </c>
      <c r="AN19" s="44">
        <f ca="1">IF(COLUMN()&lt;DATA!$H$1+2,SUM(VSETKY!AN$61:'VSETKY'!AN$62),IF(COLUMN()=DATA!$H$1+2,SUM(INDIRECT("B$19:"&amp;SUBSTITUTE(ADDRESS(1,COLUMN()-1,4),"1","")&amp;"$19")),""))</f>
        <v>1</v>
      </c>
      <c r="AO19" t="str">
        <f ca="1">IF(COLUMN()&lt;DATA!$H$1+2,SUM(VSETKY!AO$61:'VSETKY'!AO$62),IF(COLUMN()=DATA!$H$1+2,SUM(INDIRECT("B$19:"&amp;SUBSTITUTE(ADDRESS(1,COLUMN()-1,4),"1","")&amp;"$19")),""))</f>
        <v/>
      </c>
      <c r="AP19" t="str">
        <f ca="1">IF(COLUMN()&lt;DATA!$H$1+2,SUM(VSETKY!AP$61:'VSETKY'!AP$62),IF(COLUMN()=DATA!$H$1+2,SUM(INDIRECT("B$19:"&amp;SUBSTITUTE(ADDRESS(1,COLUMN()-1,4),"1","")&amp;"$19")),""))</f>
        <v/>
      </c>
      <c r="AQ19" t="str">
        <f ca="1">IF(COLUMN()&lt;DATA!$H$1+2,SUM(VSETKY!AQ$61:'VSETKY'!AQ$62),IF(COLUMN()=DATA!$H$1+2,SUM(INDIRECT("B$19:"&amp;SUBSTITUTE(ADDRESS(1,COLUMN()-1,4),"1","")&amp;"$19")),""))</f>
        <v/>
      </c>
      <c r="AR19" t="str">
        <f ca="1">IF(COLUMN()&lt;DATA!$H$1+2,SUM(VSETKY!AR$61:'VSETKY'!AR$62),IF(COLUMN()=DATA!$H$1+2,SUM(INDIRECT("B$19:"&amp;SUBSTITUTE(ADDRESS(1,COLUMN()-1,4),"1","")&amp;"$19")),""))</f>
        <v/>
      </c>
      <c r="AS19" t="str">
        <f ca="1">IF(COLUMN()&lt;DATA!$H$1+2,SUM(VSETKY!AS$61:'VSETKY'!AS$62),IF(COLUMN()=DATA!$H$1+2,SUM(INDIRECT("B$19:"&amp;SUBSTITUTE(ADDRESS(1,COLUMN()-1,4),"1","")&amp;"$19")),""))</f>
        <v/>
      </c>
      <c r="AT19" t="str">
        <f ca="1">IF(COLUMN()&lt;DATA!$H$1+2,SUM(VSETKY!AT$61:'VSETKY'!AT$62),IF(COLUMN()=DATA!$H$1+2,SUM(INDIRECT("B$19:"&amp;SUBSTITUTE(ADDRESS(1,COLUMN()-1,4),"1","")&amp;"$19")),""))</f>
        <v/>
      </c>
      <c r="AU19" t="str">
        <f ca="1">IF(COLUMN()&lt;DATA!$H$1+2,SUM(VSETKY!AU$61:'VSETKY'!AU$62),IF(COLUMN()=DATA!$H$1+2,SUM(INDIRECT("B$19:"&amp;SUBSTITUTE(ADDRESS(1,COLUMN()-1,4),"1","")&amp;"$19")),""))</f>
        <v/>
      </c>
      <c r="AV19" t="str">
        <f ca="1">IF(COLUMN()&lt;DATA!$H$1+2,SUM(VSETKY!AV$61:'VSETKY'!AV$62),IF(COLUMN()=DATA!$H$1+2,SUM(INDIRECT("B$19:"&amp;SUBSTITUTE(ADDRESS(1,COLUMN()-1,4),"1","")&amp;"$19")),""))</f>
        <v/>
      </c>
      <c r="AW19" t="str">
        <f ca="1">IF(COLUMN()&lt;DATA!$H$1+2,SUM(VSETKY!AW$61:'VSETKY'!AW$62),IF(COLUMN()=DATA!$H$1+2,SUM(INDIRECT("B$19:"&amp;SUBSTITUTE(ADDRESS(1,COLUMN()-1,4),"1","")&amp;"$19")),""))</f>
        <v/>
      </c>
      <c r="AX19" t="str">
        <f ca="1">IF(COLUMN()&lt;DATA!$H$1+2,SUM(VSETKY!AX$61:'VSETKY'!AX$62),IF(COLUMN()=DATA!$H$1+2,SUM(INDIRECT("B$19:"&amp;SUBSTITUTE(ADDRESS(1,COLUMN()-1,4),"1","")&amp;"$19")),""))</f>
        <v/>
      </c>
      <c r="AY19" t="str">
        <f ca="1">IF(COLUMN()&lt;DATA!$H$1+2,SUM(VSETKY!AY$61:'VSETKY'!AY$62),IF(COLUMN()=DATA!$H$1+2,SUM(INDIRECT("B$19:"&amp;SUBSTITUTE(ADDRESS(1,COLUMN()-1,4),"1","")&amp;"$19")),""))</f>
        <v/>
      </c>
      <c r="AZ19" t="str">
        <f ca="1">IF(COLUMN()&lt;DATA!$H$1+2,SUM(VSETKY!AZ$61:'VSETKY'!AZ$62),IF(COLUMN()=DATA!$H$1+2,SUM(INDIRECT("B$19:"&amp;SUBSTITUTE(ADDRESS(1,COLUMN()-1,4),"1","")&amp;"$19")),""))</f>
        <v/>
      </c>
      <c r="BA19" t="str">
        <f ca="1">IF(COLUMN()&lt;DATA!$H$1+2,SUM(VSETKY!BA$61:'VSETKY'!BA$62),IF(COLUMN()=DATA!$H$1+2,SUM(INDIRECT("B$19:"&amp;SUBSTITUTE(ADDRESS(1,COLUMN()-1,4),"1","")&amp;"$19")),""))</f>
        <v/>
      </c>
      <c r="BB19" t="str">
        <f ca="1">IF(COLUMN()&lt;DATA!$H$1+2,SUM(VSETKY!BB$61:'VSETKY'!BB$62),IF(COLUMN()=DATA!$H$1+2,SUM(INDIRECT("B$19:"&amp;SUBSTITUTE(ADDRESS(1,COLUMN()-1,4),"1","")&amp;"$19")),""))</f>
        <v/>
      </c>
      <c r="BC19" t="str">
        <f ca="1">IF(COLUMN()&lt;DATA!$H$1+2,SUM(VSETKY!BC$61:'VSETKY'!BC$62),IF(COLUMN()=DATA!$H$1+2,SUM(INDIRECT("B$19:"&amp;SUBSTITUTE(ADDRESS(1,COLUMN()-1,4),"1","")&amp;"$19")),""))</f>
        <v/>
      </c>
      <c r="BD19" t="str">
        <f ca="1">IF(COLUMN()&lt;DATA!$H$1+2,SUM(VSETKY!BD$61:'VSETKY'!BD$62),IF(COLUMN()=DATA!$H$1+2,SUM(INDIRECT("B$19:"&amp;SUBSTITUTE(ADDRESS(1,COLUMN()-1,4),"1","")&amp;"$19")),""))</f>
        <v/>
      </c>
      <c r="BE19" t="str">
        <f ca="1">IF(COLUMN()&lt;DATA!$H$1+2,SUM(VSETKY!BE$61:'VSETKY'!BE$62),IF(COLUMN()=DATA!$H$1+2,SUM(INDIRECT("B$19:"&amp;SUBSTITUTE(ADDRESS(1,COLUMN()-1,4),"1","")&amp;"$19")),""))</f>
        <v/>
      </c>
      <c r="BF19" t="str">
        <f ca="1">IF(COLUMN()&lt;DATA!$H$1+2,SUM(VSETKY!BF$61:'VSETKY'!BF$62),IF(COLUMN()=DATA!$H$1+2,SUM(INDIRECT("B$19:"&amp;SUBSTITUTE(ADDRESS(1,COLUMN()-1,4),"1","")&amp;"$19")),""))</f>
        <v/>
      </c>
      <c r="BG19" t="str">
        <f ca="1">IF(COLUMN()&lt;DATA!$H$1+2,SUM(VSETKY!BG$61:'VSETKY'!BG$62),IF(COLUMN()=DATA!$H$1+2,SUM(INDIRECT("B$19:"&amp;SUBSTITUTE(ADDRESS(1,COLUMN()-1,4),"1","")&amp;"$19")),""))</f>
        <v/>
      </c>
      <c r="BH19" t="str">
        <f ca="1">IF(COLUMN()&lt;DATA!$H$1+2,SUM(VSETKY!BH$61:'VSETKY'!BH$62),IF(COLUMN()=DATA!$H$1+2,SUM(INDIRECT("B$19:"&amp;SUBSTITUTE(ADDRESS(1,COLUMN()-1,4),"1","")&amp;"$19")),""))</f>
        <v/>
      </c>
      <c r="BI19" t="str">
        <f ca="1">IF(COLUMN()&lt;DATA!$H$1+2,SUM(VSETKY!BI$61:'VSETKY'!BI$62),IF(COLUMN()=DATA!$H$1+2,SUM(INDIRECT("B$19:"&amp;SUBSTITUTE(ADDRESS(1,COLUMN()-1,4),"1","")&amp;"$19")),""))</f>
        <v/>
      </c>
      <c r="BJ19" t="str">
        <f ca="1">IF(COLUMN()&lt;DATA!$H$1+2,SUM(VSETKY!BJ$61:'VSETKY'!BJ$62),IF(COLUMN()=DATA!$H$1+2,SUM(INDIRECT("B$19:"&amp;SUBSTITUTE(ADDRESS(1,COLUMN()-1,4),"1","")&amp;"$19")),""))</f>
        <v/>
      </c>
      <c r="BK19" t="str">
        <f ca="1">IF(COLUMN()&lt;DATA!$H$1+2,SUM(VSETKY!BK$61:'VSETKY'!BK$62),IF(COLUMN()=DATA!$H$1+2,SUM(INDIRECT("B$19:"&amp;SUBSTITUTE(ADDRESS(1,COLUMN()-1,4),"1","")&amp;"$19")),""))</f>
        <v/>
      </c>
      <c r="BL19" t="str">
        <f ca="1">IF(COLUMN()&lt;DATA!$H$1+2,SUM(VSETKY!BL$61:'VSETKY'!BL$62),IF(COLUMN()=DATA!$H$1+2,SUM(INDIRECT("B$19:"&amp;SUBSTITUTE(ADDRESS(1,COLUMN()-1,4),"1","")&amp;"$19")),""))</f>
        <v/>
      </c>
      <c r="BM19" t="str">
        <f ca="1">IF(COLUMN()&lt;DATA!$H$1+2,SUM(VSETKY!BM$61:'VSETKY'!BM$62),IF(COLUMN()=DATA!$H$1+2,SUM(INDIRECT("B$19:"&amp;SUBSTITUTE(ADDRESS(1,COLUMN()-1,4),"1","")&amp;"$19")),""))</f>
        <v/>
      </c>
      <c r="BN19" t="str">
        <f ca="1">IF(COLUMN()&lt;DATA!$H$1+2,SUM(VSETKY!BN$61:'VSETKY'!BN$62),IF(COLUMN()=DATA!$H$1+2,SUM(INDIRECT("B$19:"&amp;SUBSTITUTE(ADDRESS(1,COLUMN()-1,4),"1","")&amp;"$19")),""))</f>
        <v/>
      </c>
      <c r="BO19" t="str">
        <f ca="1">IF(COLUMN()&lt;DATA!$H$1+2,SUM(VSETKY!BO$61:'VSETKY'!BO$62),IF(COLUMN()=DATA!$H$1+2,SUM(INDIRECT("B$19:"&amp;SUBSTITUTE(ADDRESS(1,COLUMN()-1,4),"1","")&amp;"$19")),""))</f>
        <v/>
      </c>
      <c r="BP19" t="str">
        <f ca="1">IF(COLUMN()&lt;DATA!$H$1+2,SUM(VSETKY!BP$61:'VSETKY'!BP$62),IF(COLUMN()=DATA!$H$1+2,SUM(INDIRECT("B$19:"&amp;SUBSTITUTE(ADDRESS(1,COLUMN()-1,4),"1","")&amp;"$19")),""))</f>
        <v/>
      </c>
      <c r="BQ19" t="str">
        <f ca="1">IF(COLUMN()&lt;DATA!$H$1+2,SUM(VSETKY!BQ$61:'VSETKY'!BQ$62),IF(COLUMN()=DATA!$H$1+2,SUM(INDIRECT("B$19:"&amp;SUBSTITUTE(ADDRESS(1,COLUMN()-1,4),"1","")&amp;"$19")),""))</f>
        <v/>
      </c>
      <c r="BR19" t="str">
        <f ca="1">IF(COLUMN()&lt;DATA!$H$1+2,SUM(VSETKY!BR$61:'VSETKY'!BR$62),IF(COLUMN()=DATA!$H$1+2,SUM(INDIRECT("B$19:"&amp;SUBSTITUTE(ADDRESS(1,COLUMN()-1,4),"1","")&amp;"$19")),""))</f>
        <v/>
      </c>
      <c r="BS19" t="str">
        <f ca="1">IF(COLUMN()&lt;DATA!$H$1+2,SUM(VSETKY!BS$61:'VSETKY'!BS$62),IF(COLUMN()=DATA!$H$1+2,SUM(INDIRECT("B$19:"&amp;SUBSTITUTE(ADDRESS(1,COLUMN()-1,4),"1","")&amp;"$19")),""))</f>
        <v/>
      </c>
      <c r="BT19" t="str">
        <f ca="1">IF(COLUMN()&lt;DATA!$H$1+2,SUM(VSETKY!BT$61:'VSETKY'!BT$62),IF(COLUMN()=DATA!$H$1+2,SUM(INDIRECT("B$19:"&amp;SUBSTITUTE(ADDRESS(1,COLUMN()-1,4),"1","")&amp;"$19")),""))</f>
        <v/>
      </c>
      <c r="BU19" t="str">
        <f ca="1">IF(COLUMN()&lt;DATA!$H$1+2,SUM(VSETKY!BU$61:'VSETKY'!BU$62),IF(COLUMN()=DATA!$H$1+2,SUM(INDIRECT("B$19:"&amp;SUBSTITUTE(ADDRESS(1,COLUMN()-1,4),"1","")&amp;"$19")),""))</f>
        <v/>
      </c>
      <c r="BV19" t="str">
        <f ca="1">IF(COLUMN()&lt;DATA!$H$1+2,SUM(VSETKY!BV$61:'VSETKY'!BV$62),IF(COLUMN()=DATA!$H$1+2,SUM(INDIRECT("B$19:"&amp;SUBSTITUTE(ADDRESS(1,COLUMN()-1,4),"1","")&amp;"$19")),""))</f>
        <v/>
      </c>
      <c r="BW19" t="str">
        <f ca="1">IF(COLUMN()&lt;DATA!$H$1+2,SUM(VSETKY!BW$61:'VSETKY'!BW$62),IF(COLUMN()=DATA!$H$1+2,SUM(INDIRECT("B$19:"&amp;SUBSTITUTE(ADDRESS(1,COLUMN()-1,4),"1","")&amp;"$19")),""))</f>
        <v/>
      </c>
      <c r="BX19" t="str">
        <f ca="1">IF(COLUMN()&lt;DATA!$H$1+2,SUM(VSETKY!BX$61:'VSETKY'!BX$62),IF(COLUMN()=DATA!$H$1+2,SUM(INDIRECT("B$19:"&amp;SUBSTITUTE(ADDRESS(1,COLUMN()-1,4),"1","")&amp;"$19")),""))</f>
        <v/>
      </c>
      <c r="BY19" t="str">
        <f ca="1">IF(COLUMN()&lt;DATA!$H$1+2,SUM(VSETKY!BY$61:'VSETKY'!BY$62),IF(COLUMN()=DATA!$H$1+2,SUM(INDIRECT("B$19:"&amp;SUBSTITUTE(ADDRESS(1,COLUMN()-1,4),"1","")&amp;"$19")),""))</f>
        <v/>
      </c>
      <c r="BZ19" t="str">
        <f ca="1">IF(COLUMN()&lt;DATA!$H$1+2,SUM(VSETKY!BZ$61:'VSETKY'!BZ$62),IF(COLUMN()=DATA!$H$1+2,SUM(INDIRECT("B$19:"&amp;SUBSTITUTE(ADDRESS(1,COLUMN()-1,4),"1","")&amp;"$19")),""))</f>
        <v/>
      </c>
    </row>
    <row r="20" spans="1:78" ht="15.75" x14ac:dyDescent="0.25">
      <c r="A20" s="43" t="s">
        <v>205</v>
      </c>
      <c r="B20" s="34">
        <f ca="1">IF(COLUMN()&lt;DATA!$H$1+2,VSETKY!B$34,IF(COLUMN()=DATA!$H$1+2,SUM(INDIRECT("B$20:"&amp;SUBSTITUTE(ADDRESS(1,COLUMN()-1,4),"1","")&amp;"$20")),""))</f>
        <v>8</v>
      </c>
      <c r="C20" s="34">
        <f ca="1">IF(COLUMN()&lt;DATA!$H$1+2,VSETKY!C$34,IF(COLUMN()=DATA!$H$1+2,SUM(INDIRECT("B$20:"&amp;SUBSTITUTE(ADDRESS(1,COLUMN()-1,4),"1","")&amp;"$20")),""))</f>
        <v>1</v>
      </c>
      <c r="D20" s="34">
        <f ca="1">IF(COLUMN()&lt;DATA!$H$1+2,VSETKY!D$34,IF(COLUMN()=DATA!$H$1+2,SUM(INDIRECT("B$20:"&amp;SUBSTITUTE(ADDRESS(1,COLUMN()-1,4),"1","")&amp;"$20")),""))</f>
        <v>2</v>
      </c>
      <c r="E20" s="34">
        <f ca="1">IF(COLUMN()&lt;DATA!$H$1+2,VSETKY!E$34,IF(COLUMN()=DATA!$H$1+2,SUM(INDIRECT("B$20:"&amp;SUBSTITUTE(ADDRESS(1,COLUMN()-1,4),"1","")&amp;"$20")),""))</f>
        <v>3</v>
      </c>
      <c r="F20" s="34">
        <f ca="1">IF(COLUMN()&lt;DATA!$H$1+2,VSETKY!F$34,IF(COLUMN()=DATA!$H$1+2,SUM(INDIRECT("B$20:"&amp;SUBSTITUTE(ADDRESS(1,COLUMN()-1,4),"1","")&amp;"$20")),""))</f>
        <v>0</v>
      </c>
      <c r="G20" s="34">
        <f ca="1">IF(COLUMN()&lt;DATA!$H$1+2,VSETKY!G$34,IF(COLUMN()=DATA!$H$1+2,SUM(INDIRECT("B$20:"&amp;SUBSTITUTE(ADDRESS(1,COLUMN()-1,4),"1","")&amp;"$20")),""))</f>
        <v>0</v>
      </c>
      <c r="H20" s="34">
        <f ca="1">IF(COLUMN()&lt;DATA!$H$1+2,VSETKY!H$34,IF(COLUMN()=DATA!$H$1+2,SUM(INDIRECT("B$20:"&amp;SUBSTITUTE(ADDRESS(1,COLUMN()-1,4),"1","")&amp;"$20")),""))</f>
        <v>0</v>
      </c>
      <c r="I20" s="34">
        <f ca="1">IF(COLUMN()&lt;DATA!$H$1+2,VSETKY!I$34,IF(COLUMN()=DATA!$H$1+2,SUM(INDIRECT("B$20:"&amp;SUBSTITUTE(ADDRESS(1,COLUMN()-1,4),"1","")&amp;"$20")),""))</f>
        <v>0</v>
      </c>
      <c r="J20" s="34">
        <f ca="1">IF(COLUMN()&lt;DATA!$H$1+2,VSETKY!J$34,IF(COLUMN()=DATA!$H$1+2,SUM(INDIRECT("B$20:"&amp;SUBSTITUTE(ADDRESS(1,COLUMN()-1,4),"1","")&amp;"$20")),""))</f>
        <v>79</v>
      </c>
      <c r="K20" s="34">
        <f ca="1">IF(COLUMN()&lt;DATA!$H$1+2,VSETKY!K$34,IF(COLUMN()=DATA!$H$1+2,SUM(INDIRECT("B$20:"&amp;SUBSTITUTE(ADDRESS(1,COLUMN()-1,4),"1","")&amp;"$20")),""))</f>
        <v>67</v>
      </c>
      <c r="L20" s="34">
        <f ca="1">IF(COLUMN()&lt;DATA!$H$1+2,VSETKY!L$34,IF(COLUMN()=DATA!$H$1+2,SUM(INDIRECT("B$20:"&amp;SUBSTITUTE(ADDRESS(1,COLUMN()-1,4),"1","")&amp;"$20")),""))</f>
        <v>2</v>
      </c>
      <c r="M20" s="34">
        <f ca="1">IF(COLUMN()&lt;DATA!$H$1+2,VSETKY!M$34,IF(COLUMN()=DATA!$H$1+2,SUM(INDIRECT("B$20:"&amp;SUBSTITUTE(ADDRESS(1,COLUMN()-1,4),"1","")&amp;"$20")),""))</f>
        <v>0</v>
      </c>
      <c r="N20" s="34">
        <f ca="1">IF(COLUMN()&lt;DATA!$H$1+2,VSETKY!N$34,IF(COLUMN()=DATA!$H$1+2,SUM(INDIRECT("B$20:"&amp;SUBSTITUTE(ADDRESS(1,COLUMN()-1,4),"1","")&amp;"$20")),""))</f>
        <v>3</v>
      </c>
      <c r="O20" s="34">
        <f ca="1">IF(COLUMN()&lt;DATA!$H$1+2,VSETKY!O$34,IF(COLUMN()=DATA!$H$1+2,SUM(INDIRECT("B$20:"&amp;SUBSTITUTE(ADDRESS(1,COLUMN()-1,4),"1","")&amp;"$20")),""))</f>
        <v>16</v>
      </c>
      <c r="P20" s="34">
        <f ca="1">IF(COLUMN()&lt;DATA!$H$1+2,VSETKY!P$34,IF(COLUMN()=DATA!$H$1+2,SUM(INDIRECT("B$20:"&amp;SUBSTITUTE(ADDRESS(1,COLUMN()-1,4),"1","")&amp;"$20")),""))</f>
        <v>0</v>
      </c>
      <c r="Q20" s="34">
        <f ca="1">IF(COLUMN()&lt;DATA!$H$1+2,VSETKY!Q$34,IF(COLUMN()=DATA!$H$1+2,SUM(INDIRECT("B$20:"&amp;SUBSTITUTE(ADDRESS(1,COLUMN()-1,4),"1","")&amp;"$20")),""))</f>
        <v>0</v>
      </c>
      <c r="R20" s="34">
        <f ca="1">IF(COLUMN()&lt;DATA!$H$1+2,VSETKY!R$34,IF(COLUMN()=DATA!$H$1+2,SUM(INDIRECT("B$20:"&amp;SUBSTITUTE(ADDRESS(1,COLUMN()-1,4),"1","")&amp;"$20")),""))</f>
        <v>0</v>
      </c>
      <c r="S20" s="34">
        <f ca="1">IF(COLUMN()&lt;DATA!$H$1+2,VSETKY!S$34,IF(COLUMN()=DATA!$H$1+2,SUM(INDIRECT("B$20:"&amp;SUBSTITUTE(ADDRESS(1,COLUMN()-1,4),"1","")&amp;"$20")),""))</f>
        <v>0</v>
      </c>
      <c r="T20" s="34">
        <f ca="1">IF(COLUMN()&lt;DATA!$H$1+2,VSETKY!T$34,IF(COLUMN()=DATA!$H$1+2,SUM(INDIRECT("B$20:"&amp;SUBSTITUTE(ADDRESS(1,COLUMN()-1,4),"1","")&amp;"$20")),""))</f>
        <v>0</v>
      </c>
      <c r="U20" s="34">
        <f ca="1">IF(COLUMN()&lt;DATA!$H$1+2,VSETKY!U$34,IF(COLUMN()=DATA!$H$1+2,SUM(INDIRECT("B$20:"&amp;SUBSTITUTE(ADDRESS(1,COLUMN()-1,4),"1","")&amp;"$20")),""))</f>
        <v>90</v>
      </c>
      <c r="V20" s="34">
        <f ca="1">IF(COLUMN()&lt;DATA!$H$1+2,VSETKY!V$34,IF(COLUMN()=DATA!$H$1+2,SUM(INDIRECT("B$20:"&amp;SUBSTITUTE(ADDRESS(1,COLUMN()-1,4),"1","")&amp;"$20")),""))</f>
        <v>0</v>
      </c>
      <c r="W20" s="34">
        <f ca="1">IF(COLUMN()&lt;DATA!$H$1+2,VSETKY!W$34,IF(COLUMN()=DATA!$H$1+2,SUM(INDIRECT("B$20:"&amp;SUBSTITUTE(ADDRESS(1,COLUMN()-1,4),"1","")&amp;"$20")),""))</f>
        <v>0</v>
      </c>
      <c r="X20" s="34">
        <f ca="1">IF(COLUMN()&lt;DATA!$H$1+2,VSETKY!X$34,IF(COLUMN()=DATA!$H$1+2,SUM(INDIRECT("B$20:"&amp;SUBSTITUTE(ADDRESS(1,COLUMN()-1,4),"1","")&amp;"$20")),""))</f>
        <v>0</v>
      </c>
      <c r="Y20" s="34">
        <f ca="1">IF(COLUMN()&lt;DATA!$H$1+2,VSETKY!Y$34,IF(COLUMN()=DATA!$H$1+2,SUM(INDIRECT("B$20:"&amp;SUBSTITUTE(ADDRESS(1,COLUMN()-1,4),"1","")&amp;"$20")),""))</f>
        <v>0</v>
      </c>
      <c r="Z20" s="34">
        <f ca="1">IF(COLUMN()&lt;DATA!$H$1+2,VSETKY!Z$34,IF(COLUMN()=DATA!$H$1+2,SUM(INDIRECT("B$20:"&amp;SUBSTITUTE(ADDRESS(1,COLUMN()-1,4),"1","")&amp;"$20")),""))</f>
        <v>0</v>
      </c>
      <c r="AA20" s="34">
        <f ca="1">IF(COLUMN()&lt;DATA!$H$1+2,VSETKY!AA$34,IF(COLUMN()=DATA!$H$1+2,SUM(INDIRECT("B$20:"&amp;SUBSTITUTE(ADDRESS(1,COLUMN()-1,4),"1","")&amp;"$20")),""))</f>
        <v>0</v>
      </c>
      <c r="AB20" s="34">
        <f ca="1">IF(COLUMN()&lt;DATA!$H$1+2,VSETKY!AB$34,IF(COLUMN()=DATA!$H$1+2,SUM(INDIRECT("B$20:"&amp;SUBSTITUTE(ADDRESS(1,COLUMN()-1,4),"1","")&amp;"$20")),""))</f>
        <v>0</v>
      </c>
      <c r="AC20" s="34">
        <f ca="1">IF(COLUMN()&lt;DATA!$H$1+2,VSETKY!AC$34,IF(COLUMN()=DATA!$H$1+2,SUM(INDIRECT("B$20:"&amp;SUBSTITUTE(ADDRESS(1,COLUMN()-1,4),"1","")&amp;"$20")),""))</f>
        <v>0</v>
      </c>
      <c r="AD20" s="34">
        <f ca="1">IF(COLUMN()&lt;DATA!$H$1+2,VSETKY!AD$34,IF(COLUMN()=DATA!$H$1+2,SUM(INDIRECT("B$20:"&amp;SUBSTITUTE(ADDRESS(1,COLUMN()-1,4),"1","")&amp;"$20")),""))</f>
        <v>0</v>
      </c>
      <c r="AE20" s="34">
        <f ca="1">IF(COLUMN()&lt;DATA!$H$1+2,VSETKY!AE$34,IF(COLUMN()=DATA!$H$1+2,SUM(INDIRECT("B$20:"&amp;SUBSTITUTE(ADDRESS(1,COLUMN()-1,4),"1","")&amp;"$20")),""))</f>
        <v>0</v>
      </c>
      <c r="AF20" s="34">
        <f ca="1">IF(COLUMN()&lt;DATA!$H$1+2,VSETKY!AF$34,IF(COLUMN()=DATA!$H$1+2,SUM(INDIRECT("B$20:"&amp;SUBSTITUTE(ADDRESS(1,COLUMN()-1,4),"1","")&amp;"$20")),""))</f>
        <v>0</v>
      </c>
      <c r="AG20" s="34">
        <f ca="1">IF(COLUMN()&lt;DATA!$H$1+2,VSETKY!AG$34,IF(COLUMN()=DATA!$H$1+2,SUM(INDIRECT("B$20:"&amp;SUBSTITUTE(ADDRESS(1,COLUMN()-1,4),"1","")&amp;"$20")),""))</f>
        <v>0</v>
      </c>
      <c r="AH20" s="34">
        <f ca="1">IF(COLUMN()&lt;DATA!$H$1+2,VSETKY!AH$34,IF(COLUMN()=DATA!$H$1+2,SUM(INDIRECT("B$20:"&amp;SUBSTITUTE(ADDRESS(1,COLUMN()-1,4),"1","")&amp;"$20")),""))</f>
        <v>0</v>
      </c>
      <c r="AI20" s="34">
        <f ca="1">IF(COLUMN()&lt;DATA!$H$1+2,VSETKY!AI$34,IF(COLUMN()=DATA!$H$1+2,SUM(INDIRECT("B$20:"&amp;SUBSTITUTE(ADDRESS(1,COLUMN()-1,4),"1","")&amp;"$20")),""))</f>
        <v>0</v>
      </c>
      <c r="AJ20" s="34">
        <f ca="1">IF(COLUMN()&lt;DATA!$H$1+2,VSETKY!AJ$34,IF(COLUMN()=DATA!$H$1+2,SUM(INDIRECT("B$20:"&amp;SUBSTITUTE(ADDRESS(1,COLUMN()-1,4),"1","")&amp;"$20")),""))</f>
        <v>0</v>
      </c>
      <c r="AK20" s="34">
        <f ca="1">IF(COLUMN()&lt;DATA!$H$1+2,VSETKY!AK$34,IF(COLUMN()=DATA!$H$1+2,SUM(INDIRECT("B$20:"&amp;SUBSTITUTE(ADDRESS(1,COLUMN()-1,4),"1","")&amp;"$20")),""))</f>
        <v>0</v>
      </c>
      <c r="AL20" s="34">
        <f ca="1">IF(COLUMN()&lt;DATA!$H$1+2,VSETKY!AL$34,IF(COLUMN()=DATA!$H$1+2,SUM(INDIRECT("B$20:"&amp;SUBSTITUTE(ADDRESS(1,COLUMN()-1,4),"1","")&amp;"$20")),""))</f>
        <v>0</v>
      </c>
      <c r="AM20" s="34">
        <f ca="1">IF(COLUMN()&lt;DATA!$H$1+2,VSETKY!AM$34,IF(COLUMN()=DATA!$H$1+2,SUM(INDIRECT("B$20:"&amp;SUBSTITUTE(ADDRESS(1,COLUMN()-1,4),"1","")&amp;"$20")),""))</f>
        <v>0</v>
      </c>
      <c r="AN20" s="44">
        <f ca="1">IF(COLUMN()&lt;DATA!$H$1+2,VSETKY!AN$34,IF(COLUMN()=DATA!$H$1+2,SUM(INDIRECT("B$20:"&amp;SUBSTITUTE(ADDRESS(1,COLUMN()-1,4),"1","")&amp;"$20")),""))</f>
        <v>271</v>
      </c>
      <c r="AO20" t="str">
        <f ca="1">IF(COLUMN()&lt;DATA!$H$1+2,VSETKY!AO$34,IF(COLUMN()=DATA!$H$1+2,SUM(INDIRECT("B$20:"&amp;SUBSTITUTE(ADDRESS(1,COLUMN()-1,4),"1","")&amp;"$20")),""))</f>
        <v/>
      </c>
      <c r="AP20" t="str">
        <f ca="1">IF(COLUMN()&lt;DATA!$H$1+2,VSETKY!AP$34,IF(COLUMN()=DATA!$H$1+2,SUM(INDIRECT("B$20:"&amp;SUBSTITUTE(ADDRESS(1,COLUMN()-1,4),"1","")&amp;"$20")),""))</f>
        <v/>
      </c>
      <c r="AQ20" t="str">
        <f ca="1">IF(COLUMN()&lt;DATA!$H$1+2,VSETKY!AQ$34,IF(COLUMN()=DATA!$H$1+2,SUM(INDIRECT("B$20:"&amp;SUBSTITUTE(ADDRESS(1,COLUMN()-1,4),"1","")&amp;"$20")),""))</f>
        <v/>
      </c>
      <c r="AR20" t="str">
        <f ca="1">IF(COLUMN()&lt;DATA!$H$1+2,VSETKY!AR$34,IF(COLUMN()=DATA!$H$1+2,SUM(INDIRECT("B$20:"&amp;SUBSTITUTE(ADDRESS(1,COLUMN()-1,4),"1","")&amp;"$20")),""))</f>
        <v/>
      </c>
      <c r="AS20" t="str">
        <f ca="1">IF(COLUMN()&lt;DATA!$H$1+2,VSETKY!AS$34,IF(COLUMN()=DATA!$H$1+2,SUM(INDIRECT("B$20:"&amp;SUBSTITUTE(ADDRESS(1,COLUMN()-1,4),"1","")&amp;"$20")),""))</f>
        <v/>
      </c>
      <c r="AT20" t="str">
        <f ca="1">IF(COLUMN()&lt;DATA!$H$1+2,VSETKY!AT$34,IF(COLUMN()=DATA!$H$1+2,SUM(INDIRECT("B$20:"&amp;SUBSTITUTE(ADDRESS(1,COLUMN()-1,4),"1","")&amp;"$20")),""))</f>
        <v/>
      </c>
      <c r="AU20" t="str">
        <f ca="1">IF(COLUMN()&lt;DATA!$H$1+2,VSETKY!AU$34,IF(COLUMN()=DATA!$H$1+2,SUM(INDIRECT("B$20:"&amp;SUBSTITUTE(ADDRESS(1,COLUMN()-1,4),"1","")&amp;"$20")),""))</f>
        <v/>
      </c>
      <c r="AV20" t="str">
        <f ca="1">IF(COLUMN()&lt;DATA!$H$1+2,VSETKY!AV$34,IF(COLUMN()=DATA!$H$1+2,SUM(INDIRECT("B$20:"&amp;SUBSTITUTE(ADDRESS(1,COLUMN()-1,4),"1","")&amp;"$20")),""))</f>
        <v/>
      </c>
      <c r="AW20" t="str">
        <f ca="1">IF(COLUMN()&lt;DATA!$H$1+2,VSETKY!AW$34,IF(COLUMN()=DATA!$H$1+2,SUM(INDIRECT("B$20:"&amp;SUBSTITUTE(ADDRESS(1,COLUMN()-1,4),"1","")&amp;"$20")),""))</f>
        <v/>
      </c>
      <c r="AX20" t="str">
        <f ca="1">IF(COLUMN()&lt;DATA!$H$1+2,VSETKY!AX$34,IF(COLUMN()=DATA!$H$1+2,SUM(INDIRECT("B$20:"&amp;SUBSTITUTE(ADDRESS(1,COLUMN()-1,4),"1","")&amp;"$20")),""))</f>
        <v/>
      </c>
      <c r="AY20" t="str">
        <f ca="1">IF(COLUMN()&lt;DATA!$H$1+2,VSETKY!AY$34,IF(COLUMN()=DATA!$H$1+2,SUM(INDIRECT("B$20:"&amp;SUBSTITUTE(ADDRESS(1,COLUMN()-1,4),"1","")&amp;"$20")),""))</f>
        <v/>
      </c>
      <c r="AZ20" t="str">
        <f ca="1">IF(COLUMN()&lt;DATA!$H$1+2,VSETKY!AZ$34,IF(COLUMN()=DATA!$H$1+2,SUM(INDIRECT("B$20:"&amp;SUBSTITUTE(ADDRESS(1,COLUMN()-1,4),"1","")&amp;"$20")),""))</f>
        <v/>
      </c>
      <c r="BA20" t="str">
        <f ca="1">IF(COLUMN()&lt;DATA!$H$1+2,VSETKY!BA$34,IF(COLUMN()=DATA!$H$1+2,SUM(INDIRECT("B$20:"&amp;SUBSTITUTE(ADDRESS(1,COLUMN()-1,4),"1","")&amp;"$20")),""))</f>
        <v/>
      </c>
      <c r="BB20" t="str">
        <f ca="1">IF(COLUMN()&lt;DATA!$H$1+2,VSETKY!BB$34,IF(COLUMN()=DATA!$H$1+2,SUM(INDIRECT("B$20:"&amp;SUBSTITUTE(ADDRESS(1,COLUMN()-1,4),"1","")&amp;"$20")),""))</f>
        <v/>
      </c>
      <c r="BC20" t="str">
        <f ca="1">IF(COLUMN()&lt;DATA!$H$1+2,VSETKY!BC$34,IF(COLUMN()=DATA!$H$1+2,SUM(INDIRECT("B$20:"&amp;SUBSTITUTE(ADDRESS(1,COLUMN()-1,4),"1","")&amp;"$20")),""))</f>
        <v/>
      </c>
      <c r="BD20" t="str">
        <f ca="1">IF(COLUMN()&lt;DATA!$H$1+2,VSETKY!BD$34,IF(COLUMN()=DATA!$H$1+2,SUM(INDIRECT("B$20:"&amp;SUBSTITUTE(ADDRESS(1,COLUMN()-1,4),"1","")&amp;"$20")),""))</f>
        <v/>
      </c>
      <c r="BE20" t="str">
        <f ca="1">IF(COLUMN()&lt;DATA!$H$1+2,VSETKY!BE$34,IF(COLUMN()=DATA!$H$1+2,SUM(INDIRECT("B$20:"&amp;SUBSTITUTE(ADDRESS(1,COLUMN()-1,4),"1","")&amp;"$20")),""))</f>
        <v/>
      </c>
      <c r="BF20" t="str">
        <f ca="1">IF(COLUMN()&lt;DATA!$H$1+2,VSETKY!BF$34,IF(COLUMN()=DATA!$H$1+2,SUM(INDIRECT("B$20:"&amp;SUBSTITUTE(ADDRESS(1,COLUMN()-1,4),"1","")&amp;"$20")),""))</f>
        <v/>
      </c>
      <c r="BG20" t="str">
        <f ca="1">IF(COLUMN()&lt;DATA!$H$1+2,VSETKY!BG$34,IF(COLUMN()=DATA!$H$1+2,SUM(INDIRECT("B$20:"&amp;SUBSTITUTE(ADDRESS(1,COLUMN()-1,4),"1","")&amp;"$20")),""))</f>
        <v/>
      </c>
      <c r="BH20" t="str">
        <f ca="1">IF(COLUMN()&lt;DATA!$H$1+2,VSETKY!BH$34,IF(COLUMN()=DATA!$H$1+2,SUM(INDIRECT("B$20:"&amp;SUBSTITUTE(ADDRESS(1,COLUMN()-1,4),"1","")&amp;"$20")),""))</f>
        <v/>
      </c>
      <c r="BI20" t="str">
        <f ca="1">IF(COLUMN()&lt;DATA!$H$1+2,VSETKY!BI$34,IF(COLUMN()=DATA!$H$1+2,SUM(INDIRECT("B$20:"&amp;SUBSTITUTE(ADDRESS(1,COLUMN()-1,4),"1","")&amp;"$20")),""))</f>
        <v/>
      </c>
      <c r="BJ20" t="str">
        <f ca="1">IF(COLUMN()&lt;DATA!$H$1+2,VSETKY!BJ$34,IF(COLUMN()=DATA!$H$1+2,SUM(INDIRECT("B$20:"&amp;SUBSTITUTE(ADDRESS(1,COLUMN()-1,4),"1","")&amp;"$20")),""))</f>
        <v/>
      </c>
      <c r="BK20" t="str">
        <f ca="1">IF(COLUMN()&lt;DATA!$H$1+2,VSETKY!BK$34,IF(COLUMN()=DATA!$H$1+2,SUM(INDIRECT("B$20:"&amp;SUBSTITUTE(ADDRESS(1,COLUMN()-1,4),"1","")&amp;"$20")),""))</f>
        <v/>
      </c>
      <c r="BL20" t="str">
        <f ca="1">IF(COLUMN()&lt;DATA!$H$1+2,VSETKY!BL$34,IF(COLUMN()=DATA!$H$1+2,SUM(INDIRECT("B$20:"&amp;SUBSTITUTE(ADDRESS(1,COLUMN()-1,4),"1","")&amp;"$20")),""))</f>
        <v/>
      </c>
      <c r="BM20" t="str">
        <f ca="1">IF(COLUMN()&lt;DATA!$H$1+2,VSETKY!BM$34,IF(COLUMN()=DATA!$H$1+2,SUM(INDIRECT("B$20:"&amp;SUBSTITUTE(ADDRESS(1,COLUMN()-1,4),"1","")&amp;"$20")),""))</f>
        <v/>
      </c>
      <c r="BN20" t="str">
        <f ca="1">IF(COLUMN()&lt;DATA!$H$1+2,VSETKY!BN$34,IF(COLUMN()=DATA!$H$1+2,SUM(INDIRECT("B$20:"&amp;SUBSTITUTE(ADDRESS(1,COLUMN()-1,4),"1","")&amp;"$20")),""))</f>
        <v/>
      </c>
      <c r="BO20" t="str">
        <f ca="1">IF(COLUMN()&lt;DATA!$H$1+2,VSETKY!BO$34,IF(COLUMN()=DATA!$H$1+2,SUM(INDIRECT("B$20:"&amp;SUBSTITUTE(ADDRESS(1,COLUMN()-1,4),"1","")&amp;"$20")),""))</f>
        <v/>
      </c>
      <c r="BP20" t="str">
        <f ca="1">IF(COLUMN()&lt;DATA!$H$1+2,VSETKY!BP$34,IF(COLUMN()=DATA!$H$1+2,SUM(INDIRECT("B$20:"&amp;SUBSTITUTE(ADDRESS(1,COLUMN()-1,4),"1","")&amp;"$20")),""))</f>
        <v/>
      </c>
      <c r="BQ20" t="str">
        <f ca="1">IF(COLUMN()&lt;DATA!$H$1+2,VSETKY!BQ$34,IF(COLUMN()=DATA!$H$1+2,SUM(INDIRECT("B$20:"&amp;SUBSTITUTE(ADDRESS(1,COLUMN()-1,4),"1","")&amp;"$20")),""))</f>
        <v/>
      </c>
      <c r="BR20" t="str">
        <f ca="1">IF(COLUMN()&lt;DATA!$H$1+2,VSETKY!BR$34,IF(COLUMN()=DATA!$H$1+2,SUM(INDIRECT("B$20:"&amp;SUBSTITUTE(ADDRESS(1,COLUMN()-1,4),"1","")&amp;"$20")),""))</f>
        <v/>
      </c>
      <c r="BS20" t="str">
        <f ca="1">IF(COLUMN()&lt;DATA!$H$1+2,VSETKY!BS$34,IF(COLUMN()=DATA!$H$1+2,SUM(INDIRECT("B$20:"&amp;SUBSTITUTE(ADDRESS(1,COLUMN()-1,4),"1","")&amp;"$20")),""))</f>
        <v/>
      </c>
      <c r="BT20" t="str">
        <f ca="1">IF(COLUMN()&lt;DATA!$H$1+2,VSETKY!BT$34,IF(COLUMN()=DATA!$H$1+2,SUM(INDIRECT("B$20:"&amp;SUBSTITUTE(ADDRESS(1,COLUMN()-1,4),"1","")&amp;"$20")),""))</f>
        <v/>
      </c>
      <c r="BU20" t="str">
        <f ca="1">IF(COLUMN()&lt;DATA!$H$1+2,VSETKY!BU$34,IF(COLUMN()=DATA!$H$1+2,SUM(INDIRECT("B$20:"&amp;SUBSTITUTE(ADDRESS(1,COLUMN()-1,4),"1","")&amp;"$20")),""))</f>
        <v/>
      </c>
      <c r="BV20" t="str">
        <f ca="1">IF(COLUMN()&lt;DATA!$H$1+2,VSETKY!BV$34,IF(COLUMN()=DATA!$H$1+2,SUM(INDIRECT("B$20:"&amp;SUBSTITUTE(ADDRESS(1,COLUMN()-1,4),"1","")&amp;"$20")),""))</f>
        <v/>
      </c>
      <c r="BW20" t="str">
        <f ca="1">IF(COLUMN()&lt;DATA!$H$1+2,VSETKY!BW$34,IF(COLUMN()=DATA!$H$1+2,SUM(INDIRECT("B$20:"&amp;SUBSTITUTE(ADDRESS(1,COLUMN()-1,4),"1","")&amp;"$20")),""))</f>
        <v/>
      </c>
      <c r="BX20" t="str">
        <f ca="1">IF(COLUMN()&lt;DATA!$H$1+2,VSETKY!BX$34,IF(COLUMN()=DATA!$H$1+2,SUM(INDIRECT("B$20:"&amp;SUBSTITUTE(ADDRESS(1,COLUMN()-1,4),"1","")&amp;"$20")),""))</f>
        <v/>
      </c>
      <c r="BY20" t="str">
        <f ca="1">IF(COLUMN()&lt;DATA!$H$1+2,VSETKY!BY$34,IF(COLUMN()=DATA!$H$1+2,SUM(INDIRECT("B$20:"&amp;SUBSTITUTE(ADDRESS(1,COLUMN()-1,4),"1","")&amp;"$20")),""))</f>
        <v/>
      </c>
      <c r="BZ20" t="str">
        <f ca="1">IF(COLUMN()&lt;DATA!$H$1+2,VSETKY!BZ$34,IF(COLUMN()=DATA!$H$1+2,SUM(INDIRECT("B$20:"&amp;SUBSTITUTE(ADDRESS(1,COLUMN()-1,4),"1","")&amp;"$20")),""))</f>
        <v/>
      </c>
    </row>
    <row r="21" spans="1:78" ht="31.5" x14ac:dyDescent="0.25">
      <c r="A21" s="45" t="s">
        <v>235</v>
      </c>
      <c r="B21" s="34">
        <f ca="1">IF(COLUMN()&lt;DATA!$H$1+2,SUM(B$22:B$23),IF(COLUMN()=DATA!$H$1+2,SUM(INDIRECT("B$21:"&amp;SUBSTITUTE(ADDRESS(1,COLUMN()-1,4),"1","")&amp;"$21")),""))</f>
        <v>787</v>
      </c>
      <c r="C21" s="34">
        <f ca="1">IF(COLUMN()&lt;DATA!$H$1+2,SUM(C$22:C$23),IF(COLUMN()=DATA!$H$1+2,SUM(INDIRECT("B$21:"&amp;SUBSTITUTE(ADDRESS(1,COLUMN()-1,4),"1","")&amp;"$21")),""))</f>
        <v>165</v>
      </c>
      <c r="D21" s="34">
        <f ca="1">IF(COLUMN()&lt;DATA!$H$1+2,SUM(D$22:D$23),IF(COLUMN()=DATA!$H$1+2,SUM(INDIRECT("B$21:"&amp;SUBSTITUTE(ADDRESS(1,COLUMN()-1,4),"1","")&amp;"$21")),""))</f>
        <v>189</v>
      </c>
      <c r="E21" s="34">
        <f ca="1">IF(COLUMN()&lt;DATA!$H$1+2,SUM(E$22:E$23),IF(COLUMN()=DATA!$H$1+2,SUM(INDIRECT("B$21:"&amp;SUBSTITUTE(ADDRESS(1,COLUMN()-1,4),"1","")&amp;"$21")),""))</f>
        <v>137</v>
      </c>
      <c r="F21" s="34">
        <f ca="1">IF(COLUMN()&lt;DATA!$H$1+2,SUM(F$22:F$23),IF(COLUMN()=DATA!$H$1+2,SUM(INDIRECT("B$21:"&amp;SUBSTITUTE(ADDRESS(1,COLUMN()-1,4),"1","")&amp;"$21")),""))</f>
        <v>34</v>
      </c>
      <c r="G21" s="34">
        <f ca="1">IF(COLUMN()&lt;DATA!$H$1+2,SUM(G$22:G$23),IF(COLUMN()=DATA!$H$1+2,SUM(INDIRECT("B$21:"&amp;SUBSTITUTE(ADDRESS(1,COLUMN()-1,4),"1","")&amp;"$21")),""))</f>
        <v>241</v>
      </c>
      <c r="H21" s="34">
        <f ca="1">IF(COLUMN()&lt;DATA!$H$1+2,SUM(H$22:H$23),IF(COLUMN()=DATA!$H$1+2,SUM(INDIRECT("B$21:"&amp;SUBSTITUTE(ADDRESS(1,COLUMN()-1,4),"1","")&amp;"$21")),""))</f>
        <v>150</v>
      </c>
      <c r="I21" s="34">
        <f ca="1">IF(COLUMN()&lt;DATA!$H$1+2,SUM(I$22:I$23),IF(COLUMN()=DATA!$H$1+2,SUM(INDIRECT("B$21:"&amp;SUBSTITUTE(ADDRESS(1,COLUMN()-1,4),"1","")&amp;"$21")),""))</f>
        <v>73</v>
      </c>
      <c r="J21" s="34">
        <f ca="1">IF(COLUMN()&lt;DATA!$H$1+2,SUM(J$22:J$23),IF(COLUMN()=DATA!$H$1+2,SUM(INDIRECT("B$21:"&amp;SUBSTITUTE(ADDRESS(1,COLUMN()-1,4),"1","")&amp;"$21")),""))</f>
        <v>313</v>
      </c>
      <c r="K21" s="34">
        <f ca="1">IF(COLUMN()&lt;DATA!$H$1+2,SUM(K$22:K$23),IF(COLUMN()=DATA!$H$1+2,SUM(INDIRECT("B$21:"&amp;SUBSTITUTE(ADDRESS(1,COLUMN()-1,4),"1","")&amp;"$21")),""))</f>
        <v>260</v>
      </c>
      <c r="L21" s="34">
        <f ca="1">IF(COLUMN()&lt;DATA!$H$1+2,SUM(L$22:L$23),IF(COLUMN()=DATA!$H$1+2,SUM(INDIRECT("B$21:"&amp;SUBSTITUTE(ADDRESS(1,COLUMN()-1,4),"1","")&amp;"$21")),""))</f>
        <v>56</v>
      </c>
      <c r="M21" s="34">
        <f ca="1">IF(COLUMN()&lt;DATA!$H$1+2,SUM(M$22:M$23),IF(COLUMN()=DATA!$H$1+2,SUM(INDIRECT("B$21:"&amp;SUBSTITUTE(ADDRESS(1,COLUMN()-1,4),"1","")&amp;"$21")),""))</f>
        <v>88</v>
      </c>
      <c r="N21" s="34">
        <f ca="1">IF(COLUMN()&lt;DATA!$H$1+2,SUM(N$22:N$23),IF(COLUMN()=DATA!$H$1+2,SUM(INDIRECT("B$21:"&amp;SUBSTITUTE(ADDRESS(1,COLUMN()-1,4),"1","")&amp;"$21")),""))</f>
        <v>220</v>
      </c>
      <c r="O21" s="34">
        <f ca="1">IF(COLUMN()&lt;DATA!$H$1+2,SUM(O$22:O$23),IF(COLUMN()=DATA!$H$1+2,SUM(INDIRECT("B$21:"&amp;SUBSTITUTE(ADDRESS(1,COLUMN()-1,4),"1","")&amp;"$21")),""))</f>
        <v>96</v>
      </c>
      <c r="P21" s="34">
        <f ca="1">IF(COLUMN()&lt;DATA!$H$1+2,SUM(P$22:P$23),IF(COLUMN()=DATA!$H$1+2,SUM(INDIRECT("B$21:"&amp;SUBSTITUTE(ADDRESS(1,COLUMN()-1,4),"1","")&amp;"$21")),""))</f>
        <v>2</v>
      </c>
      <c r="Q21" s="34">
        <f ca="1">IF(COLUMN()&lt;DATA!$H$1+2,SUM(Q$22:Q$23),IF(COLUMN()=DATA!$H$1+2,SUM(INDIRECT("B$21:"&amp;SUBSTITUTE(ADDRESS(1,COLUMN()-1,4),"1","")&amp;"$21")),""))</f>
        <v>0</v>
      </c>
      <c r="R21" s="34">
        <f ca="1">IF(COLUMN()&lt;DATA!$H$1+2,SUM(R$22:R$23),IF(COLUMN()=DATA!$H$1+2,SUM(INDIRECT("B$21:"&amp;SUBSTITUTE(ADDRESS(1,COLUMN()-1,4),"1","")&amp;"$21")),""))</f>
        <v>2</v>
      </c>
      <c r="S21" s="34">
        <f ca="1">IF(COLUMN()&lt;DATA!$H$1+2,SUM(S$22:S$23),IF(COLUMN()=DATA!$H$1+2,SUM(INDIRECT("B$21:"&amp;SUBSTITUTE(ADDRESS(1,COLUMN()-1,4),"1","")&amp;"$21")),""))</f>
        <v>64</v>
      </c>
      <c r="T21" s="34">
        <f ca="1">IF(COLUMN()&lt;DATA!$H$1+2,SUM(T$22:T$23),IF(COLUMN()=DATA!$H$1+2,SUM(INDIRECT("B$21:"&amp;SUBSTITUTE(ADDRESS(1,COLUMN()-1,4),"1","")&amp;"$21")),""))</f>
        <v>54</v>
      </c>
      <c r="U21" s="34">
        <f ca="1">IF(COLUMN()&lt;DATA!$H$1+2,SUM(U$22:U$23),IF(COLUMN()=DATA!$H$1+2,SUM(INDIRECT("B$21:"&amp;SUBSTITUTE(ADDRESS(1,COLUMN()-1,4),"1","")&amp;"$21")),""))</f>
        <v>243</v>
      </c>
      <c r="V21" s="34">
        <f ca="1">IF(COLUMN()&lt;DATA!$H$1+2,SUM(V$22:V$23),IF(COLUMN()=DATA!$H$1+2,SUM(INDIRECT("B$21:"&amp;SUBSTITUTE(ADDRESS(1,COLUMN()-1,4),"1","")&amp;"$21")),""))</f>
        <v>4</v>
      </c>
      <c r="W21" s="34">
        <f ca="1">IF(COLUMN()&lt;DATA!$H$1+2,SUM(W$22:W$23),IF(COLUMN()=DATA!$H$1+2,SUM(INDIRECT("B$21:"&amp;SUBSTITUTE(ADDRESS(1,COLUMN()-1,4),"1","")&amp;"$21")),""))</f>
        <v>0</v>
      </c>
      <c r="X21" s="34">
        <f ca="1">IF(COLUMN()&lt;DATA!$H$1+2,SUM(X$22:X$23),IF(COLUMN()=DATA!$H$1+2,SUM(INDIRECT("B$21:"&amp;SUBSTITUTE(ADDRESS(1,COLUMN()-1,4),"1","")&amp;"$21")),""))</f>
        <v>0</v>
      </c>
      <c r="Y21" s="34">
        <f ca="1">IF(COLUMN()&lt;DATA!$H$1+2,SUM(Y$22:Y$23),IF(COLUMN()=DATA!$H$1+2,SUM(INDIRECT("B$21:"&amp;SUBSTITUTE(ADDRESS(1,COLUMN()-1,4),"1","")&amp;"$21")),""))</f>
        <v>6</v>
      </c>
      <c r="Z21" s="34">
        <f ca="1">IF(COLUMN()&lt;DATA!$H$1+2,SUM(Z$22:Z$23),IF(COLUMN()=DATA!$H$1+2,SUM(INDIRECT("B$21:"&amp;SUBSTITUTE(ADDRESS(1,COLUMN()-1,4),"1","")&amp;"$21")),""))</f>
        <v>18</v>
      </c>
      <c r="AA21" s="34">
        <f ca="1">IF(COLUMN()&lt;DATA!$H$1+2,SUM(AA$22:AA$23),IF(COLUMN()=DATA!$H$1+2,SUM(INDIRECT("B$21:"&amp;SUBSTITUTE(ADDRESS(1,COLUMN()-1,4),"1","")&amp;"$21")),""))</f>
        <v>88</v>
      </c>
      <c r="AB21" s="34">
        <f ca="1">IF(COLUMN()&lt;DATA!$H$1+2,SUM(AB$22:AB$23),IF(COLUMN()=DATA!$H$1+2,SUM(INDIRECT("B$21:"&amp;SUBSTITUTE(ADDRESS(1,COLUMN()-1,4),"1","")&amp;"$21")),""))</f>
        <v>3</v>
      </c>
      <c r="AC21" s="34">
        <f ca="1">IF(COLUMN()&lt;DATA!$H$1+2,SUM(AC$22:AC$23),IF(COLUMN()=DATA!$H$1+2,SUM(INDIRECT("B$21:"&amp;SUBSTITUTE(ADDRESS(1,COLUMN()-1,4),"1","")&amp;"$21")),""))</f>
        <v>0</v>
      </c>
      <c r="AD21" s="34">
        <f ca="1">IF(COLUMN()&lt;DATA!$H$1+2,SUM(AD$22:AD$23),IF(COLUMN()=DATA!$H$1+2,SUM(INDIRECT("B$21:"&amp;SUBSTITUTE(ADDRESS(1,COLUMN()-1,4),"1","")&amp;"$21")),""))</f>
        <v>4</v>
      </c>
      <c r="AE21" s="34">
        <f ca="1">IF(COLUMN()&lt;DATA!$H$1+2,SUM(AE$22:AE$23),IF(COLUMN()=DATA!$H$1+2,SUM(INDIRECT("B$21:"&amp;SUBSTITUTE(ADDRESS(1,COLUMN()-1,4),"1","")&amp;"$21")),""))</f>
        <v>4</v>
      </c>
      <c r="AF21" s="34">
        <f ca="1">IF(COLUMN()&lt;DATA!$H$1+2,SUM(AF$22:AF$23),IF(COLUMN()=DATA!$H$1+2,SUM(INDIRECT("B$21:"&amp;SUBSTITUTE(ADDRESS(1,COLUMN()-1,4),"1","")&amp;"$21")),""))</f>
        <v>36</v>
      </c>
      <c r="AG21" s="34">
        <f ca="1">IF(COLUMN()&lt;DATA!$H$1+2,SUM(AG$22:AG$23),IF(COLUMN()=DATA!$H$1+2,SUM(INDIRECT("B$21:"&amp;SUBSTITUTE(ADDRESS(1,COLUMN()-1,4),"1","")&amp;"$21")),""))</f>
        <v>5</v>
      </c>
      <c r="AH21" s="34">
        <f ca="1">IF(COLUMN()&lt;DATA!$H$1+2,SUM(AH$22:AH$23),IF(COLUMN()=DATA!$H$1+2,SUM(INDIRECT("B$21:"&amp;SUBSTITUTE(ADDRESS(1,COLUMN()-1,4),"1","")&amp;"$21")),""))</f>
        <v>3</v>
      </c>
      <c r="AI21" s="34">
        <f ca="1">IF(COLUMN()&lt;DATA!$H$1+2,SUM(AI$22:AI$23),IF(COLUMN()=DATA!$H$1+2,SUM(INDIRECT("B$21:"&amp;SUBSTITUTE(ADDRESS(1,COLUMN()-1,4),"1","")&amp;"$21")),""))</f>
        <v>0</v>
      </c>
      <c r="AJ21" s="34">
        <f ca="1">IF(COLUMN()&lt;DATA!$H$1+2,SUM(AJ$22:AJ$23),IF(COLUMN()=DATA!$H$1+2,SUM(INDIRECT("B$21:"&amp;SUBSTITUTE(ADDRESS(1,COLUMN()-1,4),"1","")&amp;"$21")),""))</f>
        <v>0</v>
      </c>
      <c r="AK21" s="34">
        <f ca="1">IF(COLUMN()&lt;DATA!$H$1+2,SUM(AK$22:AK$23),IF(COLUMN()=DATA!$H$1+2,SUM(INDIRECT("B$21:"&amp;SUBSTITUTE(ADDRESS(1,COLUMN()-1,4),"1","")&amp;"$21")),""))</f>
        <v>0</v>
      </c>
      <c r="AL21" s="34">
        <f ca="1">IF(COLUMN()&lt;DATA!$H$1+2,SUM(AL$22:AL$23),IF(COLUMN()=DATA!$H$1+2,SUM(INDIRECT("B$21:"&amp;SUBSTITUTE(ADDRESS(1,COLUMN()-1,4),"1","")&amp;"$21")),""))</f>
        <v>0</v>
      </c>
      <c r="AM21" s="34">
        <f ca="1">IF(COLUMN()&lt;DATA!$H$1+2,SUM(AM$22:AM$23),IF(COLUMN()=DATA!$H$1+2,SUM(INDIRECT("B$21:"&amp;SUBSTITUTE(ADDRESS(1,COLUMN()-1,4),"1","")&amp;"$21")),""))</f>
        <v>0</v>
      </c>
      <c r="AN21" s="44">
        <f ca="1">IF(COLUMN()&lt;DATA!$H$1+2,SUM(AN$22:AN$23),IF(COLUMN()=DATA!$H$1+2,SUM(INDIRECT("B$21:"&amp;SUBSTITUTE(ADDRESS(1,COLUMN()-1,4),"1","")&amp;"$21")),""))</f>
        <v>3345</v>
      </c>
      <c r="AO21" t="str">
        <f ca="1">IF(COLUMN()&lt;DATA!$H$1+2,SUM(AO$22:AO$23),IF(COLUMN()=DATA!$H$1+2,SUM(INDIRECT("B$21:"&amp;SUBSTITUTE(ADDRESS(1,COLUMN()-1,4),"1","")&amp;"$21")),""))</f>
        <v/>
      </c>
      <c r="AP21" t="str">
        <f ca="1">IF(COLUMN()&lt;DATA!$H$1+2,SUM(AP$22:AP$23),IF(COLUMN()=DATA!$H$1+2,SUM(INDIRECT("B$21:"&amp;SUBSTITUTE(ADDRESS(1,COLUMN()-1,4),"1","")&amp;"$21")),""))</f>
        <v/>
      </c>
      <c r="AQ21" t="str">
        <f ca="1">IF(COLUMN()&lt;DATA!$H$1+2,SUM(AQ$22:AQ$23),IF(COLUMN()=DATA!$H$1+2,SUM(INDIRECT("B$21:"&amp;SUBSTITUTE(ADDRESS(1,COLUMN()-1,4),"1","")&amp;"$21")),""))</f>
        <v/>
      </c>
      <c r="AR21" t="str">
        <f ca="1">IF(COLUMN()&lt;DATA!$H$1+2,SUM(AR$22:AR$23),IF(COLUMN()=DATA!$H$1+2,SUM(INDIRECT("B$21:"&amp;SUBSTITUTE(ADDRESS(1,COLUMN()-1,4),"1","")&amp;"$21")),""))</f>
        <v/>
      </c>
      <c r="AS21" t="str">
        <f ca="1">IF(COLUMN()&lt;DATA!$H$1+2,SUM(AS$22:AS$23),IF(COLUMN()=DATA!$H$1+2,SUM(INDIRECT("B$21:"&amp;SUBSTITUTE(ADDRESS(1,COLUMN()-1,4),"1","")&amp;"$21")),""))</f>
        <v/>
      </c>
      <c r="AT21" t="str">
        <f ca="1">IF(COLUMN()&lt;DATA!$H$1+2,SUM(AT$22:AT$23),IF(COLUMN()=DATA!$H$1+2,SUM(INDIRECT("B$21:"&amp;SUBSTITUTE(ADDRESS(1,COLUMN()-1,4),"1","")&amp;"$21")),""))</f>
        <v/>
      </c>
      <c r="AU21" t="str">
        <f ca="1">IF(COLUMN()&lt;DATA!$H$1+2,SUM(AU$22:AU$23),IF(COLUMN()=DATA!$H$1+2,SUM(INDIRECT("B$21:"&amp;SUBSTITUTE(ADDRESS(1,COLUMN()-1,4),"1","")&amp;"$21")),""))</f>
        <v/>
      </c>
      <c r="AV21" t="str">
        <f ca="1">IF(COLUMN()&lt;DATA!$H$1+2,SUM(AV$22:AV$23),IF(COLUMN()=DATA!$H$1+2,SUM(INDIRECT("B$21:"&amp;SUBSTITUTE(ADDRESS(1,COLUMN()-1,4),"1","")&amp;"$21")),""))</f>
        <v/>
      </c>
      <c r="AW21" t="str">
        <f ca="1">IF(COLUMN()&lt;DATA!$H$1+2,SUM(AW$22:AW$23),IF(COLUMN()=DATA!$H$1+2,SUM(INDIRECT("B$21:"&amp;SUBSTITUTE(ADDRESS(1,COLUMN()-1,4),"1","")&amp;"$21")),""))</f>
        <v/>
      </c>
      <c r="AX21" t="str">
        <f ca="1">IF(COLUMN()&lt;DATA!$H$1+2,SUM(AX$22:AX$23),IF(COLUMN()=DATA!$H$1+2,SUM(INDIRECT("B$21:"&amp;SUBSTITUTE(ADDRESS(1,COLUMN()-1,4),"1","")&amp;"$21")),""))</f>
        <v/>
      </c>
      <c r="AY21" t="str">
        <f ca="1">IF(COLUMN()&lt;DATA!$H$1+2,SUM(AY$22:AY$23),IF(COLUMN()=DATA!$H$1+2,SUM(INDIRECT("B$21:"&amp;SUBSTITUTE(ADDRESS(1,COLUMN()-1,4),"1","")&amp;"$21")),""))</f>
        <v/>
      </c>
      <c r="AZ21" t="str">
        <f ca="1">IF(COLUMN()&lt;DATA!$H$1+2,SUM(AZ$22:AZ$23),IF(COLUMN()=DATA!$H$1+2,SUM(INDIRECT("B$21:"&amp;SUBSTITUTE(ADDRESS(1,COLUMN()-1,4),"1","")&amp;"$21")),""))</f>
        <v/>
      </c>
      <c r="BA21" t="str">
        <f ca="1">IF(COLUMN()&lt;DATA!$H$1+2,SUM(BA$22:BA$23),IF(COLUMN()=DATA!$H$1+2,SUM(INDIRECT("B$21:"&amp;SUBSTITUTE(ADDRESS(1,COLUMN()-1,4),"1","")&amp;"$21")),""))</f>
        <v/>
      </c>
      <c r="BB21" t="str">
        <f ca="1">IF(COLUMN()&lt;DATA!$H$1+2,SUM(BB$22:BB$23),IF(COLUMN()=DATA!$H$1+2,SUM(INDIRECT("B$21:"&amp;SUBSTITUTE(ADDRESS(1,COLUMN()-1,4),"1","")&amp;"$21")),""))</f>
        <v/>
      </c>
      <c r="BC21" t="str">
        <f ca="1">IF(COLUMN()&lt;DATA!$H$1+2,SUM(BC$22:BC$23),IF(COLUMN()=DATA!$H$1+2,SUM(INDIRECT("B$21:"&amp;SUBSTITUTE(ADDRESS(1,COLUMN()-1,4),"1","")&amp;"$21")),""))</f>
        <v/>
      </c>
      <c r="BD21" t="str">
        <f ca="1">IF(COLUMN()&lt;DATA!$H$1+2,SUM(BD$22:BD$23),IF(COLUMN()=DATA!$H$1+2,SUM(INDIRECT("B$21:"&amp;SUBSTITUTE(ADDRESS(1,COLUMN()-1,4),"1","")&amp;"$21")),""))</f>
        <v/>
      </c>
      <c r="BE21" t="str">
        <f ca="1">IF(COLUMN()&lt;DATA!$H$1+2,SUM(BE$22:BE$23),IF(COLUMN()=DATA!$H$1+2,SUM(INDIRECT("B$21:"&amp;SUBSTITUTE(ADDRESS(1,COLUMN()-1,4),"1","")&amp;"$21")),""))</f>
        <v/>
      </c>
      <c r="BF21" t="str">
        <f ca="1">IF(COLUMN()&lt;DATA!$H$1+2,SUM(BF$22:BF$23),IF(COLUMN()=DATA!$H$1+2,SUM(INDIRECT("B$21:"&amp;SUBSTITUTE(ADDRESS(1,COLUMN()-1,4),"1","")&amp;"$21")),""))</f>
        <v/>
      </c>
      <c r="BG21" t="str">
        <f ca="1">IF(COLUMN()&lt;DATA!$H$1+2,SUM(BG$22:BG$23),IF(COLUMN()=DATA!$H$1+2,SUM(INDIRECT("B$21:"&amp;SUBSTITUTE(ADDRESS(1,COLUMN()-1,4),"1","")&amp;"$21")),""))</f>
        <v/>
      </c>
      <c r="BH21" t="str">
        <f ca="1">IF(COLUMN()&lt;DATA!$H$1+2,SUM(BH$22:BH$23),IF(COLUMN()=DATA!$H$1+2,SUM(INDIRECT("B$21:"&amp;SUBSTITUTE(ADDRESS(1,COLUMN()-1,4),"1","")&amp;"$21")),""))</f>
        <v/>
      </c>
      <c r="BI21" t="str">
        <f ca="1">IF(COLUMN()&lt;DATA!$H$1+2,SUM(BI$22:BI$23),IF(COLUMN()=DATA!$H$1+2,SUM(INDIRECT("B$21:"&amp;SUBSTITUTE(ADDRESS(1,COLUMN()-1,4),"1","")&amp;"$21")),""))</f>
        <v/>
      </c>
      <c r="BJ21" t="str">
        <f ca="1">IF(COLUMN()&lt;DATA!$H$1+2,SUM(BJ$22:BJ$23),IF(COLUMN()=DATA!$H$1+2,SUM(INDIRECT("B$21:"&amp;SUBSTITUTE(ADDRESS(1,COLUMN()-1,4),"1","")&amp;"$21")),""))</f>
        <v/>
      </c>
      <c r="BK21" t="str">
        <f ca="1">IF(COLUMN()&lt;DATA!$H$1+2,SUM(BK$22:BK$23),IF(COLUMN()=DATA!$H$1+2,SUM(INDIRECT("B$21:"&amp;SUBSTITUTE(ADDRESS(1,COLUMN()-1,4),"1","")&amp;"$21")),""))</f>
        <v/>
      </c>
      <c r="BL21" t="str">
        <f ca="1">IF(COLUMN()&lt;DATA!$H$1+2,SUM(BL$22:BL$23),IF(COLUMN()=DATA!$H$1+2,SUM(INDIRECT("B$21:"&amp;SUBSTITUTE(ADDRESS(1,COLUMN()-1,4),"1","")&amp;"$21")),""))</f>
        <v/>
      </c>
      <c r="BM21" t="str">
        <f ca="1">IF(COLUMN()&lt;DATA!$H$1+2,SUM(BM$22:BM$23),IF(COLUMN()=DATA!$H$1+2,SUM(INDIRECT("B$21:"&amp;SUBSTITUTE(ADDRESS(1,COLUMN()-1,4),"1","")&amp;"$21")),""))</f>
        <v/>
      </c>
      <c r="BN21" t="str">
        <f ca="1">IF(COLUMN()&lt;DATA!$H$1+2,SUM(BN$22:BN$23),IF(COLUMN()=DATA!$H$1+2,SUM(INDIRECT("B$21:"&amp;SUBSTITUTE(ADDRESS(1,COLUMN()-1,4),"1","")&amp;"$21")),""))</f>
        <v/>
      </c>
      <c r="BO21" t="str">
        <f ca="1">IF(COLUMN()&lt;DATA!$H$1+2,SUM(BO$22:BO$23),IF(COLUMN()=DATA!$H$1+2,SUM(INDIRECT("B$21:"&amp;SUBSTITUTE(ADDRESS(1,COLUMN()-1,4),"1","")&amp;"$21")),""))</f>
        <v/>
      </c>
      <c r="BP21" t="str">
        <f ca="1">IF(COLUMN()&lt;DATA!$H$1+2,SUM(BP$22:BP$23),IF(COLUMN()=DATA!$H$1+2,SUM(INDIRECT("B$21:"&amp;SUBSTITUTE(ADDRESS(1,COLUMN()-1,4),"1","")&amp;"$21")),""))</f>
        <v/>
      </c>
      <c r="BQ21" t="str">
        <f ca="1">IF(COLUMN()&lt;DATA!$H$1+2,SUM(BQ$22:BQ$23),IF(COLUMN()=DATA!$H$1+2,SUM(INDIRECT("B$21:"&amp;SUBSTITUTE(ADDRESS(1,COLUMN()-1,4),"1","")&amp;"$21")),""))</f>
        <v/>
      </c>
      <c r="BR21" t="str">
        <f ca="1">IF(COLUMN()&lt;DATA!$H$1+2,SUM(BR$22:BR$23),IF(COLUMN()=DATA!$H$1+2,SUM(INDIRECT("B$21:"&amp;SUBSTITUTE(ADDRESS(1,COLUMN()-1,4),"1","")&amp;"$21")),""))</f>
        <v/>
      </c>
      <c r="BS21" t="str">
        <f ca="1">IF(COLUMN()&lt;DATA!$H$1+2,SUM(BS$22:BS$23),IF(COLUMN()=DATA!$H$1+2,SUM(INDIRECT("B$21:"&amp;SUBSTITUTE(ADDRESS(1,COLUMN()-1,4),"1","")&amp;"$21")),""))</f>
        <v/>
      </c>
      <c r="BT21" t="str">
        <f ca="1">IF(COLUMN()&lt;DATA!$H$1+2,SUM(BT$22:BT$23),IF(COLUMN()=DATA!$H$1+2,SUM(INDIRECT("B$21:"&amp;SUBSTITUTE(ADDRESS(1,COLUMN()-1,4),"1","")&amp;"$21")),""))</f>
        <v/>
      </c>
      <c r="BU21" t="str">
        <f ca="1">IF(COLUMN()&lt;DATA!$H$1+2,SUM(BU$22:BU$23),IF(COLUMN()=DATA!$H$1+2,SUM(INDIRECT("B$21:"&amp;SUBSTITUTE(ADDRESS(1,COLUMN()-1,4),"1","")&amp;"$21")),""))</f>
        <v/>
      </c>
      <c r="BV21" t="str">
        <f ca="1">IF(COLUMN()&lt;DATA!$H$1+2,SUM(BV$22:BV$23),IF(COLUMN()=DATA!$H$1+2,SUM(INDIRECT("B$21:"&amp;SUBSTITUTE(ADDRESS(1,COLUMN()-1,4),"1","")&amp;"$21")),""))</f>
        <v/>
      </c>
      <c r="BW21" t="str">
        <f ca="1">IF(COLUMN()&lt;DATA!$H$1+2,SUM(BW$22:BW$23),IF(COLUMN()=DATA!$H$1+2,SUM(INDIRECT("B$21:"&amp;SUBSTITUTE(ADDRESS(1,COLUMN()-1,4),"1","")&amp;"$21")),""))</f>
        <v/>
      </c>
      <c r="BX21" t="str">
        <f ca="1">IF(COLUMN()&lt;DATA!$H$1+2,SUM(BX$22:BX$23),IF(COLUMN()=DATA!$H$1+2,SUM(INDIRECT("B$21:"&amp;SUBSTITUTE(ADDRESS(1,COLUMN()-1,4),"1","")&amp;"$21")),""))</f>
        <v/>
      </c>
      <c r="BY21" t="str">
        <f ca="1">IF(COLUMN()&lt;DATA!$H$1+2,SUM(BY$22:BY$23),IF(COLUMN()=DATA!$H$1+2,SUM(INDIRECT("B$21:"&amp;SUBSTITUTE(ADDRESS(1,COLUMN()-1,4),"1","")&amp;"$21")),""))</f>
        <v/>
      </c>
      <c r="BZ21" t="str">
        <f ca="1">IF(COLUMN()&lt;DATA!$H$1+2,SUM(BZ$22:BZ$23),IF(COLUMN()=DATA!$H$1+2,SUM(INDIRECT("B$21:"&amp;SUBSTITUTE(ADDRESS(1,COLUMN()-1,4),"1","")&amp;"$21")),""))</f>
        <v/>
      </c>
    </row>
    <row r="22" spans="1:78" x14ac:dyDescent="0.25">
      <c r="A22" s="35" t="s">
        <v>231</v>
      </c>
      <c r="B22" s="35">
        <f ca="1">IF(COLUMN()&lt;DATA!$H$1+2,SUM(VSETKY!B$18:'VSETKY'!B$19),IF(COLUMN()=DATA!$H$1+2,SUM(INDIRECT("B$22:"&amp;SUBSTITUTE(ADDRESS(1,COLUMN()-1,4),"1","")&amp;"$22")),""))</f>
        <v>772</v>
      </c>
      <c r="C22" s="35">
        <f ca="1">IF(COLUMN()&lt;DATA!$H$1+2,SUM(VSETKY!C$18:'VSETKY'!C$19),IF(COLUMN()=DATA!$H$1+2,SUM(INDIRECT("B$22:"&amp;SUBSTITUTE(ADDRESS(1,COLUMN()-1,4),"1","")&amp;"$22")),""))</f>
        <v>163</v>
      </c>
      <c r="D22" s="35">
        <f ca="1">IF(COLUMN()&lt;DATA!$H$1+2,SUM(VSETKY!D$18:'VSETKY'!D$19),IF(COLUMN()=DATA!$H$1+2,SUM(INDIRECT("B$22:"&amp;SUBSTITUTE(ADDRESS(1,COLUMN()-1,4),"1","")&amp;"$22")),""))</f>
        <v>184</v>
      </c>
      <c r="E22" s="35">
        <f ca="1">IF(COLUMN()&lt;DATA!$H$1+2,SUM(VSETKY!E$18:'VSETKY'!E$19),IF(COLUMN()=DATA!$H$1+2,SUM(INDIRECT("B$22:"&amp;SUBSTITUTE(ADDRESS(1,COLUMN()-1,4),"1","")&amp;"$22")),""))</f>
        <v>136</v>
      </c>
      <c r="F22" s="35">
        <f ca="1">IF(COLUMN()&lt;DATA!$H$1+2,SUM(VSETKY!F$18:'VSETKY'!F$19),IF(COLUMN()=DATA!$H$1+2,SUM(INDIRECT("B$22:"&amp;SUBSTITUTE(ADDRESS(1,COLUMN()-1,4),"1","")&amp;"$22")),""))</f>
        <v>34</v>
      </c>
      <c r="G22" s="35">
        <f ca="1">IF(COLUMN()&lt;DATA!$H$1+2,SUM(VSETKY!G$18:'VSETKY'!G$19),IF(COLUMN()=DATA!$H$1+2,SUM(INDIRECT("B$22:"&amp;SUBSTITUTE(ADDRESS(1,COLUMN()-1,4),"1","")&amp;"$22")),""))</f>
        <v>240</v>
      </c>
      <c r="H22" s="35">
        <f ca="1">IF(COLUMN()&lt;DATA!$H$1+2,SUM(VSETKY!H$18:'VSETKY'!H$19),IF(COLUMN()=DATA!$H$1+2,SUM(INDIRECT("B$22:"&amp;SUBSTITUTE(ADDRESS(1,COLUMN()-1,4),"1","")&amp;"$22")),""))</f>
        <v>150</v>
      </c>
      <c r="I22" s="35">
        <f ca="1">IF(COLUMN()&lt;DATA!$H$1+2,SUM(VSETKY!I$18:'VSETKY'!I$19),IF(COLUMN()=DATA!$H$1+2,SUM(INDIRECT("B$22:"&amp;SUBSTITUTE(ADDRESS(1,COLUMN()-1,4),"1","")&amp;"$22")),""))</f>
        <v>73</v>
      </c>
      <c r="J22" s="35">
        <f ca="1">IF(COLUMN()&lt;DATA!$H$1+2,SUM(VSETKY!J$18:'VSETKY'!J$19),IF(COLUMN()=DATA!$H$1+2,SUM(INDIRECT("B$22:"&amp;SUBSTITUTE(ADDRESS(1,COLUMN()-1,4),"1","")&amp;"$22")),""))</f>
        <v>312</v>
      </c>
      <c r="K22" s="35">
        <f ca="1">IF(COLUMN()&lt;DATA!$H$1+2,SUM(VSETKY!K$18:'VSETKY'!K$19),IF(COLUMN()=DATA!$H$1+2,SUM(INDIRECT("B$22:"&amp;SUBSTITUTE(ADDRESS(1,COLUMN()-1,4),"1","")&amp;"$22")),""))</f>
        <v>260</v>
      </c>
      <c r="L22" s="35">
        <f ca="1">IF(COLUMN()&lt;DATA!$H$1+2,SUM(VSETKY!L$18:'VSETKY'!L$19),IF(COLUMN()=DATA!$H$1+2,SUM(INDIRECT("B$22:"&amp;SUBSTITUTE(ADDRESS(1,COLUMN()-1,4),"1","")&amp;"$22")),""))</f>
        <v>56</v>
      </c>
      <c r="M22" s="35">
        <f ca="1">IF(COLUMN()&lt;DATA!$H$1+2,SUM(VSETKY!M$18:'VSETKY'!M$19),IF(COLUMN()=DATA!$H$1+2,SUM(INDIRECT("B$22:"&amp;SUBSTITUTE(ADDRESS(1,COLUMN()-1,4),"1","")&amp;"$22")),""))</f>
        <v>88</v>
      </c>
      <c r="N22" s="35">
        <f ca="1">IF(COLUMN()&lt;DATA!$H$1+2,SUM(VSETKY!N$18:'VSETKY'!N$19),IF(COLUMN()=DATA!$H$1+2,SUM(INDIRECT("B$22:"&amp;SUBSTITUTE(ADDRESS(1,COLUMN()-1,4),"1","")&amp;"$22")),""))</f>
        <v>220</v>
      </c>
      <c r="O22" s="35">
        <f ca="1">IF(COLUMN()&lt;DATA!$H$1+2,SUM(VSETKY!O$18:'VSETKY'!O$19),IF(COLUMN()=DATA!$H$1+2,SUM(INDIRECT("B$22:"&amp;SUBSTITUTE(ADDRESS(1,COLUMN()-1,4),"1","")&amp;"$22")),""))</f>
        <v>96</v>
      </c>
      <c r="P22" s="35">
        <f ca="1">IF(COLUMN()&lt;DATA!$H$1+2,SUM(VSETKY!P$18:'VSETKY'!P$19),IF(COLUMN()=DATA!$H$1+2,SUM(INDIRECT("B$22:"&amp;SUBSTITUTE(ADDRESS(1,COLUMN()-1,4),"1","")&amp;"$22")),""))</f>
        <v>1</v>
      </c>
      <c r="Q22" s="35">
        <f ca="1">IF(COLUMN()&lt;DATA!$H$1+2,SUM(VSETKY!Q$18:'VSETKY'!Q$19),IF(COLUMN()=DATA!$H$1+2,SUM(INDIRECT("B$22:"&amp;SUBSTITUTE(ADDRESS(1,COLUMN()-1,4),"1","")&amp;"$22")),""))</f>
        <v>0</v>
      </c>
      <c r="R22" s="35">
        <f ca="1">IF(COLUMN()&lt;DATA!$H$1+2,SUM(VSETKY!R$18:'VSETKY'!R$19),IF(COLUMN()=DATA!$H$1+2,SUM(INDIRECT("B$22:"&amp;SUBSTITUTE(ADDRESS(1,COLUMN()-1,4),"1","")&amp;"$22")),""))</f>
        <v>2</v>
      </c>
      <c r="S22" s="35">
        <f ca="1">IF(COLUMN()&lt;DATA!$H$1+2,SUM(VSETKY!S$18:'VSETKY'!S$19),IF(COLUMN()=DATA!$H$1+2,SUM(INDIRECT("B$22:"&amp;SUBSTITUTE(ADDRESS(1,COLUMN()-1,4),"1","")&amp;"$22")),""))</f>
        <v>64</v>
      </c>
      <c r="T22" s="35">
        <f ca="1">IF(COLUMN()&lt;DATA!$H$1+2,SUM(VSETKY!T$18:'VSETKY'!T$19),IF(COLUMN()=DATA!$H$1+2,SUM(INDIRECT("B$22:"&amp;SUBSTITUTE(ADDRESS(1,COLUMN()-1,4),"1","")&amp;"$22")),""))</f>
        <v>54</v>
      </c>
      <c r="U22" s="35">
        <f ca="1">IF(COLUMN()&lt;DATA!$H$1+2,SUM(VSETKY!U$18:'VSETKY'!U$19),IF(COLUMN()=DATA!$H$1+2,SUM(INDIRECT("B$22:"&amp;SUBSTITUTE(ADDRESS(1,COLUMN()-1,4),"1","")&amp;"$22")),""))</f>
        <v>243</v>
      </c>
      <c r="V22" s="35">
        <f ca="1">IF(COLUMN()&lt;DATA!$H$1+2,SUM(VSETKY!V$18:'VSETKY'!V$19),IF(COLUMN()=DATA!$H$1+2,SUM(INDIRECT("B$22:"&amp;SUBSTITUTE(ADDRESS(1,COLUMN()-1,4),"1","")&amp;"$22")),""))</f>
        <v>4</v>
      </c>
      <c r="W22" s="35">
        <f ca="1">IF(COLUMN()&lt;DATA!$H$1+2,SUM(VSETKY!W$18:'VSETKY'!W$19),IF(COLUMN()=DATA!$H$1+2,SUM(INDIRECT("B$22:"&amp;SUBSTITUTE(ADDRESS(1,COLUMN()-1,4),"1","")&amp;"$22")),""))</f>
        <v>0</v>
      </c>
      <c r="X22" s="35">
        <f ca="1">IF(COLUMN()&lt;DATA!$H$1+2,SUM(VSETKY!X$18:'VSETKY'!X$19),IF(COLUMN()=DATA!$H$1+2,SUM(INDIRECT("B$22:"&amp;SUBSTITUTE(ADDRESS(1,COLUMN()-1,4),"1","")&amp;"$22")),""))</f>
        <v>0</v>
      </c>
      <c r="Y22" s="35">
        <f ca="1">IF(COLUMN()&lt;DATA!$H$1+2,SUM(VSETKY!Y$18:'VSETKY'!Y$19),IF(COLUMN()=DATA!$H$1+2,SUM(INDIRECT("B$22:"&amp;SUBSTITUTE(ADDRESS(1,COLUMN()-1,4),"1","")&amp;"$22")),""))</f>
        <v>6</v>
      </c>
      <c r="Z22" s="35">
        <f ca="1">IF(COLUMN()&lt;DATA!$H$1+2,SUM(VSETKY!Z$18:'VSETKY'!Z$19),IF(COLUMN()=DATA!$H$1+2,SUM(INDIRECT("B$22:"&amp;SUBSTITUTE(ADDRESS(1,COLUMN()-1,4),"1","")&amp;"$22")),""))</f>
        <v>18</v>
      </c>
      <c r="AA22" s="35">
        <f ca="1">IF(COLUMN()&lt;DATA!$H$1+2,SUM(VSETKY!AA$18:'VSETKY'!AA$19),IF(COLUMN()=DATA!$H$1+2,SUM(INDIRECT("B$22:"&amp;SUBSTITUTE(ADDRESS(1,COLUMN()-1,4),"1","")&amp;"$22")),""))</f>
        <v>88</v>
      </c>
      <c r="AB22" s="35">
        <f ca="1">IF(COLUMN()&lt;DATA!$H$1+2,SUM(VSETKY!AB$18:'VSETKY'!AB$19),IF(COLUMN()=DATA!$H$1+2,SUM(INDIRECT("B$22:"&amp;SUBSTITUTE(ADDRESS(1,COLUMN()-1,4),"1","")&amp;"$22")),""))</f>
        <v>3</v>
      </c>
      <c r="AC22" s="35">
        <f ca="1">IF(COLUMN()&lt;DATA!$H$1+2,SUM(VSETKY!AC$18:'VSETKY'!AC$19),IF(COLUMN()=DATA!$H$1+2,SUM(INDIRECT("B$22:"&amp;SUBSTITUTE(ADDRESS(1,COLUMN()-1,4),"1","")&amp;"$22")),""))</f>
        <v>0</v>
      </c>
      <c r="AD22" s="35">
        <f ca="1">IF(COLUMN()&lt;DATA!$H$1+2,SUM(VSETKY!AD$18:'VSETKY'!AD$19),IF(COLUMN()=DATA!$H$1+2,SUM(INDIRECT("B$22:"&amp;SUBSTITUTE(ADDRESS(1,COLUMN()-1,4),"1","")&amp;"$22")),""))</f>
        <v>4</v>
      </c>
      <c r="AE22" s="35">
        <f ca="1">IF(COLUMN()&lt;DATA!$H$1+2,SUM(VSETKY!AE$18:'VSETKY'!AE$19),IF(COLUMN()=DATA!$H$1+2,SUM(INDIRECT("B$22:"&amp;SUBSTITUTE(ADDRESS(1,COLUMN()-1,4),"1","")&amp;"$22")),""))</f>
        <v>4</v>
      </c>
      <c r="AF22" s="35">
        <f ca="1">IF(COLUMN()&lt;DATA!$H$1+2,SUM(VSETKY!AF$18:'VSETKY'!AF$19),IF(COLUMN()=DATA!$H$1+2,SUM(INDIRECT("B$22:"&amp;SUBSTITUTE(ADDRESS(1,COLUMN()-1,4),"1","")&amp;"$22")),""))</f>
        <v>36</v>
      </c>
      <c r="AG22" s="35">
        <f ca="1">IF(COLUMN()&lt;DATA!$H$1+2,SUM(VSETKY!AG$18:'VSETKY'!AG$19),IF(COLUMN()=DATA!$H$1+2,SUM(INDIRECT("B$22:"&amp;SUBSTITUTE(ADDRESS(1,COLUMN()-1,4),"1","")&amp;"$22")),""))</f>
        <v>5</v>
      </c>
      <c r="AH22" s="35">
        <f ca="1">IF(COLUMN()&lt;DATA!$H$1+2,SUM(VSETKY!AH$18:'VSETKY'!AH$19),IF(COLUMN()=DATA!$H$1+2,SUM(INDIRECT("B$22:"&amp;SUBSTITUTE(ADDRESS(1,COLUMN()-1,4),"1","")&amp;"$22")),""))</f>
        <v>3</v>
      </c>
      <c r="AI22" s="35">
        <f ca="1">IF(COLUMN()&lt;DATA!$H$1+2,SUM(VSETKY!AI$18:'VSETKY'!AI$19),IF(COLUMN()=DATA!$H$1+2,SUM(INDIRECT("B$22:"&amp;SUBSTITUTE(ADDRESS(1,COLUMN()-1,4),"1","")&amp;"$22")),""))</f>
        <v>0</v>
      </c>
      <c r="AJ22" s="35">
        <f ca="1">IF(COLUMN()&lt;DATA!$H$1+2,SUM(VSETKY!AJ$18:'VSETKY'!AJ$19),IF(COLUMN()=DATA!$H$1+2,SUM(INDIRECT("B$22:"&amp;SUBSTITUTE(ADDRESS(1,COLUMN()-1,4),"1","")&amp;"$22")),""))</f>
        <v>0</v>
      </c>
      <c r="AK22" s="35">
        <f ca="1">IF(COLUMN()&lt;DATA!$H$1+2,SUM(VSETKY!AK$18:'VSETKY'!AK$19),IF(COLUMN()=DATA!$H$1+2,SUM(INDIRECT("B$22:"&amp;SUBSTITUTE(ADDRESS(1,COLUMN()-1,4),"1","")&amp;"$22")),""))</f>
        <v>0</v>
      </c>
      <c r="AL22" s="35">
        <f ca="1">IF(COLUMN()&lt;DATA!$H$1+2,SUM(VSETKY!AL$18:'VSETKY'!AL$19),IF(COLUMN()=DATA!$H$1+2,SUM(INDIRECT("B$22:"&amp;SUBSTITUTE(ADDRESS(1,COLUMN()-1,4),"1","")&amp;"$22")),""))</f>
        <v>0</v>
      </c>
      <c r="AM22" s="35">
        <f ca="1">IF(COLUMN()&lt;DATA!$H$1+2,SUM(VSETKY!AM$18:'VSETKY'!AM$19),IF(COLUMN()=DATA!$H$1+2,SUM(INDIRECT("B$22:"&amp;SUBSTITUTE(ADDRESS(1,COLUMN()-1,4),"1","")&amp;"$22")),""))</f>
        <v>0</v>
      </c>
      <c r="AN22" s="35">
        <f ca="1">IF(COLUMN()&lt;DATA!$H$1+2,SUM(VSETKY!AN$18:'VSETKY'!AN$19),IF(COLUMN()=DATA!$H$1+2,SUM(INDIRECT("B$22:"&amp;SUBSTITUTE(ADDRESS(1,COLUMN()-1,4),"1","")&amp;"$22")),""))</f>
        <v>3319</v>
      </c>
      <c r="AO22" t="str">
        <f ca="1">IF(COLUMN()&lt;DATA!$H$1+2,SUM(VSETKY!AO$18:'VSETKY'!AO$19),IF(COLUMN()=DATA!$H$1+2,SUM(INDIRECT("B$22:"&amp;SUBSTITUTE(ADDRESS(1,COLUMN()-1,4),"1","")&amp;"$22")),""))</f>
        <v/>
      </c>
      <c r="AP22" t="str">
        <f ca="1">IF(COLUMN()&lt;DATA!$H$1+2,SUM(VSETKY!AP$18:'VSETKY'!AP$19),IF(COLUMN()=DATA!$H$1+2,SUM(INDIRECT("B$22:"&amp;SUBSTITUTE(ADDRESS(1,COLUMN()-1,4),"1","")&amp;"$22")),""))</f>
        <v/>
      </c>
      <c r="AQ22" t="str">
        <f ca="1">IF(COLUMN()&lt;DATA!$H$1+2,SUM(VSETKY!AQ$18:'VSETKY'!AQ$19),IF(COLUMN()=DATA!$H$1+2,SUM(INDIRECT("B$22:"&amp;SUBSTITUTE(ADDRESS(1,COLUMN()-1,4),"1","")&amp;"$22")),""))</f>
        <v/>
      </c>
      <c r="AR22" t="str">
        <f ca="1">IF(COLUMN()&lt;DATA!$H$1+2,SUM(VSETKY!AR$18:'VSETKY'!AR$19),IF(COLUMN()=DATA!$H$1+2,SUM(INDIRECT("B$22:"&amp;SUBSTITUTE(ADDRESS(1,COLUMN()-1,4),"1","")&amp;"$22")),""))</f>
        <v/>
      </c>
      <c r="AS22" t="str">
        <f ca="1">IF(COLUMN()&lt;DATA!$H$1+2,SUM(VSETKY!AS$18:'VSETKY'!AS$19),IF(COLUMN()=DATA!$H$1+2,SUM(INDIRECT("B$22:"&amp;SUBSTITUTE(ADDRESS(1,COLUMN()-1,4),"1","")&amp;"$22")),""))</f>
        <v/>
      </c>
      <c r="AT22" t="str">
        <f ca="1">IF(COLUMN()&lt;DATA!$H$1+2,SUM(VSETKY!AT$18:'VSETKY'!AT$19),IF(COLUMN()=DATA!$H$1+2,SUM(INDIRECT("B$22:"&amp;SUBSTITUTE(ADDRESS(1,COLUMN()-1,4),"1","")&amp;"$22")),""))</f>
        <v/>
      </c>
      <c r="AU22" t="str">
        <f ca="1">IF(COLUMN()&lt;DATA!$H$1+2,SUM(VSETKY!AU$18:'VSETKY'!AU$19),IF(COLUMN()=DATA!$H$1+2,SUM(INDIRECT("B$22:"&amp;SUBSTITUTE(ADDRESS(1,COLUMN()-1,4),"1","")&amp;"$22")),""))</f>
        <v/>
      </c>
      <c r="AV22" t="str">
        <f ca="1">IF(COLUMN()&lt;DATA!$H$1+2,SUM(VSETKY!AV$18:'VSETKY'!AV$19),IF(COLUMN()=DATA!$H$1+2,SUM(INDIRECT("B$22:"&amp;SUBSTITUTE(ADDRESS(1,COLUMN()-1,4),"1","")&amp;"$22")),""))</f>
        <v/>
      </c>
      <c r="AW22" t="str">
        <f ca="1">IF(COLUMN()&lt;DATA!$H$1+2,SUM(VSETKY!AW$18:'VSETKY'!AW$19),IF(COLUMN()=DATA!$H$1+2,SUM(INDIRECT("B$22:"&amp;SUBSTITUTE(ADDRESS(1,COLUMN()-1,4),"1","")&amp;"$22")),""))</f>
        <v/>
      </c>
      <c r="AX22" t="str">
        <f ca="1">IF(COLUMN()&lt;DATA!$H$1+2,SUM(VSETKY!AX$18:'VSETKY'!AX$19),IF(COLUMN()=DATA!$H$1+2,SUM(INDIRECT("B$22:"&amp;SUBSTITUTE(ADDRESS(1,COLUMN()-1,4),"1","")&amp;"$22")),""))</f>
        <v/>
      </c>
      <c r="AY22" t="str">
        <f ca="1">IF(COLUMN()&lt;DATA!$H$1+2,SUM(VSETKY!AY$18:'VSETKY'!AY$19),IF(COLUMN()=DATA!$H$1+2,SUM(INDIRECT("B$22:"&amp;SUBSTITUTE(ADDRESS(1,COLUMN()-1,4),"1","")&amp;"$22")),""))</f>
        <v/>
      </c>
      <c r="AZ22" t="str">
        <f ca="1">IF(COLUMN()&lt;DATA!$H$1+2,SUM(VSETKY!AZ$18:'VSETKY'!AZ$19),IF(COLUMN()=DATA!$H$1+2,SUM(INDIRECT("B$22:"&amp;SUBSTITUTE(ADDRESS(1,COLUMN()-1,4),"1","")&amp;"$22")),""))</f>
        <v/>
      </c>
      <c r="BA22" t="str">
        <f ca="1">IF(COLUMN()&lt;DATA!$H$1+2,SUM(VSETKY!BA$18:'VSETKY'!BA$19),IF(COLUMN()=DATA!$H$1+2,SUM(INDIRECT("B$22:"&amp;SUBSTITUTE(ADDRESS(1,COLUMN()-1,4),"1","")&amp;"$22")),""))</f>
        <v/>
      </c>
      <c r="BB22" t="str">
        <f ca="1">IF(COLUMN()&lt;DATA!$H$1+2,SUM(VSETKY!BB$18:'VSETKY'!BB$19),IF(COLUMN()=DATA!$H$1+2,SUM(INDIRECT("B$22:"&amp;SUBSTITUTE(ADDRESS(1,COLUMN()-1,4),"1","")&amp;"$22")),""))</f>
        <v/>
      </c>
      <c r="BC22" t="str">
        <f ca="1">IF(COLUMN()&lt;DATA!$H$1+2,SUM(VSETKY!BC$18:'VSETKY'!BC$19),IF(COLUMN()=DATA!$H$1+2,SUM(INDIRECT("B$22:"&amp;SUBSTITUTE(ADDRESS(1,COLUMN()-1,4),"1","")&amp;"$22")),""))</f>
        <v/>
      </c>
      <c r="BD22" t="str">
        <f ca="1">IF(COLUMN()&lt;DATA!$H$1+2,SUM(VSETKY!BD$18:'VSETKY'!BD$19),IF(COLUMN()=DATA!$H$1+2,SUM(INDIRECT("B$22:"&amp;SUBSTITUTE(ADDRESS(1,COLUMN()-1,4),"1","")&amp;"$22")),""))</f>
        <v/>
      </c>
      <c r="BE22" t="str">
        <f ca="1">IF(COLUMN()&lt;DATA!$H$1+2,SUM(VSETKY!BE$18:'VSETKY'!BE$19),IF(COLUMN()=DATA!$H$1+2,SUM(INDIRECT("B$22:"&amp;SUBSTITUTE(ADDRESS(1,COLUMN()-1,4),"1","")&amp;"$22")),""))</f>
        <v/>
      </c>
      <c r="BF22" t="str">
        <f ca="1">IF(COLUMN()&lt;DATA!$H$1+2,SUM(VSETKY!BF$18:'VSETKY'!BF$19),IF(COLUMN()=DATA!$H$1+2,SUM(INDIRECT("B$22:"&amp;SUBSTITUTE(ADDRESS(1,COLUMN()-1,4),"1","")&amp;"$22")),""))</f>
        <v/>
      </c>
      <c r="BG22" t="str">
        <f ca="1">IF(COLUMN()&lt;DATA!$H$1+2,SUM(VSETKY!BG$18:'VSETKY'!BG$19),IF(COLUMN()=DATA!$H$1+2,SUM(INDIRECT("B$22:"&amp;SUBSTITUTE(ADDRESS(1,COLUMN()-1,4),"1","")&amp;"$22")),""))</f>
        <v/>
      </c>
      <c r="BH22" t="str">
        <f ca="1">IF(COLUMN()&lt;DATA!$H$1+2,SUM(VSETKY!BH$18:'VSETKY'!BH$19),IF(COLUMN()=DATA!$H$1+2,SUM(INDIRECT("B$22:"&amp;SUBSTITUTE(ADDRESS(1,COLUMN()-1,4),"1","")&amp;"$22")),""))</f>
        <v/>
      </c>
      <c r="BI22" t="str">
        <f ca="1">IF(COLUMN()&lt;DATA!$H$1+2,SUM(VSETKY!BI$18:'VSETKY'!BI$19),IF(COLUMN()=DATA!$H$1+2,SUM(INDIRECT("B$22:"&amp;SUBSTITUTE(ADDRESS(1,COLUMN()-1,4),"1","")&amp;"$22")),""))</f>
        <v/>
      </c>
      <c r="BJ22" t="str">
        <f ca="1">IF(COLUMN()&lt;DATA!$H$1+2,SUM(VSETKY!BJ$18:'VSETKY'!BJ$19),IF(COLUMN()=DATA!$H$1+2,SUM(INDIRECT("B$22:"&amp;SUBSTITUTE(ADDRESS(1,COLUMN()-1,4),"1","")&amp;"$22")),""))</f>
        <v/>
      </c>
      <c r="BK22" t="str">
        <f ca="1">IF(COLUMN()&lt;DATA!$H$1+2,SUM(VSETKY!BK$18:'VSETKY'!BK$19),IF(COLUMN()=DATA!$H$1+2,SUM(INDIRECT("B$22:"&amp;SUBSTITUTE(ADDRESS(1,COLUMN()-1,4),"1","")&amp;"$22")),""))</f>
        <v/>
      </c>
      <c r="BL22" t="str">
        <f ca="1">IF(COLUMN()&lt;DATA!$H$1+2,SUM(VSETKY!BL$18:'VSETKY'!BL$19),IF(COLUMN()=DATA!$H$1+2,SUM(INDIRECT("B$22:"&amp;SUBSTITUTE(ADDRESS(1,COLUMN()-1,4),"1","")&amp;"$22")),""))</f>
        <v/>
      </c>
      <c r="BM22" t="str">
        <f ca="1">IF(COLUMN()&lt;DATA!$H$1+2,SUM(VSETKY!BM$18:'VSETKY'!BM$19),IF(COLUMN()=DATA!$H$1+2,SUM(INDIRECT("B$22:"&amp;SUBSTITUTE(ADDRESS(1,COLUMN()-1,4),"1","")&amp;"$22")),""))</f>
        <v/>
      </c>
      <c r="BN22" t="str">
        <f ca="1">IF(COLUMN()&lt;DATA!$H$1+2,SUM(VSETKY!BN$18:'VSETKY'!BN$19),IF(COLUMN()=DATA!$H$1+2,SUM(INDIRECT("B$22:"&amp;SUBSTITUTE(ADDRESS(1,COLUMN()-1,4),"1","")&amp;"$22")),""))</f>
        <v/>
      </c>
      <c r="BO22" t="str">
        <f ca="1">IF(COLUMN()&lt;DATA!$H$1+2,SUM(VSETKY!BO$18:'VSETKY'!BO$19),IF(COLUMN()=DATA!$H$1+2,SUM(INDIRECT("B$22:"&amp;SUBSTITUTE(ADDRESS(1,COLUMN()-1,4),"1","")&amp;"$22")),""))</f>
        <v/>
      </c>
      <c r="BP22" t="str">
        <f ca="1">IF(COLUMN()&lt;DATA!$H$1+2,SUM(VSETKY!BP$18:'VSETKY'!BP$19),IF(COLUMN()=DATA!$H$1+2,SUM(INDIRECT("B$22:"&amp;SUBSTITUTE(ADDRESS(1,COLUMN()-1,4),"1","")&amp;"$22")),""))</f>
        <v/>
      </c>
      <c r="BQ22" t="str">
        <f ca="1">IF(COLUMN()&lt;DATA!$H$1+2,SUM(VSETKY!BQ$18:'VSETKY'!BQ$19),IF(COLUMN()=DATA!$H$1+2,SUM(INDIRECT("B$22:"&amp;SUBSTITUTE(ADDRESS(1,COLUMN()-1,4),"1","")&amp;"$22")),""))</f>
        <v/>
      </c>
      <c r="BR22" t="str">
        <f ca="1">IF(COLUMN()&lt;DATA!$H$1+2,SUM(VSETKY!BR$18:'VSETKY'!BR$19),IF(COLUMN()=DATA!$H$1+2,SUM(INDIRECT("B$22:"&amp;SUBSTITUTE(ADDRESS(1,COLUMN()-1,4),"1","")&amp;"$22")),""))</f>
        <v/>
      </c>
      <c r="BS22" t="str">
        <f ca="1">IF(COLUMN()&lt;DATA!$H$1+2,SUM(VSETKY!BS$18:'VSETKY'!BS$19),IF(COLUMN()=DATA!$H$1+2,SUM(INDIRECT("B$22:"&amp;SUBSTITUTE(ADDRESS(1,COLUMN()-1,4),"1","")&amp;"$22")),""))</f>
        <v/>
      </c>
      <c r="BT22" t="str">
        <f ca="1">IF(COLUMN()&lt;DATA!$H$1+2,SUM(VSETKY!BT$18:'VSETKY'!BT$19),IF(COLUMN()=DATA!$H$1+2,SUM(INDIRECT("B$22:"&amp;SUBSTITUTE(ADDRESS(1,COLUMN()-1,4),"1","")&amp;"$22")),""))</f>
        <v/>
      </c>
      <c r="BU22" t="str">
        <f ca="1">IF(COLUMN()&lt;DATA!$H$1+2,SUM(VSETKY!BU$18:'VSETKY'!BU$19),IF(COLUMN()=DATA!$H$1+2,SUM(INDIRECT("B$22:"&amp;SUBSTITUTE(ADDRESS(1,COLUMN()-1,4),"1","")&amp;"$22")),""))</f>
        <v/>
      </c>
      <c r="BV22" t="str">
        <f ca="1">IF(COLUMN()&lt;DATA!$H$1+2,SUM(VSETKY!BV$18:'VSETKY'!BV$19),IF(COLUMN()=DATA!$H$1+2,SUM(INDIRECT("B$22:"&amp;SUBSTITUTE(ADDRESS(1,COLUMN()-1,4),"1","")&amp;"$22")),""))</f>
        <v/>
      </c>
      <c r="BW22" t="str">
        <f ca="1">IF(COLUMN()&lt;DATA!$H$1+2,SUM(VSETKY!BW$18:'VSETKY'!BW$19),IF(COLUMN()=DATA!$H$1+2,SUM(INDIRECT("B$22:"&amp;SUBSTITUTE(ADDRESS(1,COLUMN()-1,4),"1","")&amp;"$22")),""))</f>
        <v/>
      </c>
      <c r="BX22" t="str">
        <f ca="1">IF(COLUMN()&lt;DATA!$H$1+2,SUM(VSETKY!BX$18:'VSETKY'!BX$19),IF(COLUMN()=DATA!$H$1+2,SUM(INDIRECT("B$22:"&amp;SUBSTITUTE(ADDRESS(1,COLUMN()-1,4),"1","")&amp;"$22")),""))</f>
        <v/>
      </c>
      <c r="BY22" t="str">
        <f ca="1">IF(COLUMN()&lt;DATA!$H$1+2,SUM(VSETKY!BY$18:'VSETKY'!BY$19),IF(COLUMN()=DATA!$H$1+2,SUM(INDIRECT("B$22:"&amp;SUBSTITUTE(ADDRESS(1,COLUMN()-1,4),"1","")&amp;"$22")),""))</f>
        <v/>
      </c>
      <c r="BZ22" t="str">
        <f ca="1">IF(COLUMN()&lt;DATA!$H$1+2,SUM(VSETKY!BZ$18:'VSETKY'!BZ$19),IF(COLUMN()=DATA!$H$1+2,SUM(INDIRECT("B$22:"&amp;SUBSTITUTE(ADDRESS(1,COLUMN()-1,4),"1","")&amp;"$22")),""))</f>
        <v/>
      </c>
    </row>
    <row r="23" spans="1:78" ht="31.5" x14ac:dyDescent="0.25">
      <c r="A23" s="43" t="s">
        <v>229</v>
      </c>
      <c r="B23" s="34">
        <f ca="1">IF(COLUMN()&lt;DATA!$H$1+2,SUM(VSETKY!B$48:'VSETKY'!B$49),IF(COLUMN()=DATA!$H$1+2,SUM(INDIRECT("B$23:"&amp;SUBSTITUTE(ADDRESS(1,COLUMN()-1,4),"1","")&amp;"$23")),""))</f>
        <v>15</v>
      </c>
      <c r="C23" s="34">
        <f ca="1">IF(COLUMN()&lt;DATA!$H$1+2,SUM(VSETKY!C$48:'VSETKY'!C$49),IF(COLUMN()=DATA!$H$1+2,SUM(INDIRECT("B$23:"&amp;SUBSTITUTE(ADDRESS(1,COLUMN()-1,4),"1","")&amp;"$23")),""))</f>
        <v>2</v>
      </c>
      <c r="D23" s="34">
        <f ca="1">IF(COLUMN()&lt;DATA!$H$1+2,SUM(VSETKY!D$48:'VSETKY'!D$49),IF(COLUMN()=DATA!$H$1+2,SUM(INDIRECT("B$23:"&amp;SUBSTITUTE(ADDRESS(1,COLUMN()-1,4),"1","")&amp;"$23")),""))</f>
        <v>5</v>
      </c>
      <c r="E23" s="34">
        <f ca="1">IF(COLUMN()&lt;DATA!$H$1+2,SUM(VSETKY!E$48:'VSETKY'!E$49),IF(COLUMN()=DATA!$H$1+2,SUM(INDIRECT("B$23:"&amp;SUBSTITUTE(ADDRESS(1,COLUMN()-1,4),"1","")&amp;"$23")),""))</f>
        <v>1</v>
      </c>
      <c r="F23" s="34">
        <f ca="1">IF(COLUMN()&lt;DATA!$H$1+2,SUM(VSETKY!F$48:'VSETKY'!F$49),IF(COLUMN()=DATA!$H$1+2,SUM(INDIRECT("B$23:"&amp;SUBSTITUTE(ADDRESS(1,COLUMN()-1,4),"1","")&amp;"$23")),""))</f>
        <v>0</v>
      </c>
      <c r="G23" s="34">
        <f ca="1">IF(COLUMN()&lt;DATA!$H$1+2,SUM(VSETKY!G$48:'VSETKY'!G$49),IF(COLUMN()=DATA!$H$1+2,SUM(INDIRECT("B$23:"&amp;SUBSTITUTE(ADDRESS(1,COLUMN()-1,4),"1","")&amp;"$23")),""))</f>
        <v>1</v>
      </c>
      <c r="H23" s="34">
        <f ca="1">IF(COLUMN()&lt;DATA!$H$1+2,SUM(VSETKY!H$48:'VSETKY'!H$49),IF(COLUMN()=DATA!$H$1+2,SUM(INDIRECT("B$23:"&amp;SUBSTITUTE(ADDRESS(1,COLUMN()-1,4),"1","")&amp;"$23")),""))</f>
        <v>0</v>
      </c>
      <c r="I23" s="34">
        <f ca="1">IF(COLUMN()&lt;DATA!$H$1+2,SUM(VSETKY!I$48:'VSETKY'!I$49),IF(COLUMN()=DATA!$H$1+2,SUM(INDIRECT("B$23:"&amp;SUBSTITUTE(ADDRESS(1,COLUMN()-1,4),"1","")&amp;"$23")),""))</f>
        <v>0</v>
      </c>
      <c r="J23" s="34">
        <f ca="1">IF(COLUMN()&lt;DATA!$H$1+2,SUM(VSETKY!J$48:'VSETKY'!J$49),IF(COLUMN()=DATA!$H$1+2,SUM(INDIRECT("B$23:"&amp;SUBSTITUTE(ADDRESS(1,COLUMN()-1,4),"1","")&amp;"$23")),""))</f>
        <v>1</v>
      </c>
      <c r="K23" s="34">
        <f ca="1">IF(COLUMN()&lt;DATA!$H$1+2,SUM(VSETKY!K$48:'VSETKY'!K$49),IF(COLUMN()=DATA!$H$1+2,SUM(INDIRECT("B$23:"&amp;SUBSTITUTE(ADDRESS(1,COLUMN()-1,4),"1","")&amp;"$23")),""))</f>
        <v>0</v>
      </c>
      <c r="L23" s="34">
        <f ca="1">IF(COLUMN()&lt;DATA!$H$1+2,SUM(VSETKY!L$48:'VSETKY'!L$49),IF(COLUMN()=DATA!$H$1+2,SUM(INDIRECT("B$23:"&amp;SUBSTITUTE(ADDRESS(1,COLUMN()-1,4),"1","")&amp;"$23")),""))</f>
        <v>0</v>
      </c>
      <c r="M23" s="34">
        <f ca="1">IF(COLUMN()&lt;DATA!$H$1+2,SUM(VSETKY!M$48:'VSETKY'!M$49),IF(COLUMN()=DATA!$H$1+2,SUM(INDIRECT("B$23:"&amp;SUBSTITUTE(ADDRESS(1,COLUMN()-1,4),"1","")&amp;"$23")),""))</f>
        <v>0</v>
      </c>
      <c r="N23" s="34">
        <f ca="1">IF(COLUMN()&lt;DATA!$H$1+2,SUM(VSETKY!N$48:'VSETKY'!N$49),IF(COLUMN()=DATA!$H$1+2,SUM(INDIRECT("B$23:"&amp;SUBSTITUTE(ADDRESS(1,COLUMN()-1,4),"1","")&amp;"$23")),""))</f>
        <v>0</v>
      </c>
      <c r="O23" s="34">
        <f ca="1">IF(COLUMN()&lt;DATA!$H$1+2,SUM(VSETKY!O$48:'VSETKY'!O$49),IF(COLUMN()=DATA!$H$1+2,SUM(INDIRECT("B$23:"&amp;SUBSTITUTE(ADDRESS(1,COLUMN()-1,4),"1","")&amp;"$23")),""))</f>
        <v>0</v>
      </c>
      <c r="P23" s="34">
        <f ca="1">IF(COLUMN()&lt;DATA!$H$1+2,SUM(VSETKY!P$48:'VSETKY'!P$49),IF(COLUMN()=DATA!$H$1+2,SUM(INDIRECT("B$23:"&amp;SUBSTITUTE(ADDRESS(1,COLUMN()-1,4),"1","")&amp;"$23")),""))</f>
        <v>1</v>
      </c>
      <c r="Q23" s="34">
        <f ca="1">IF(COLUMN()&lt;DATA!$H$1+2,SUM(VSETKY!Q$48:'VSETKY'!Q$49),IF(COLUMN()=DATA!$H$1+2,SUM(INDIRECT("B$23:"&amp;SUBSTITUTE(ADDRESS(1,COLUMN()-1,4),"1","")&amp;"$23")),""))</f>
        <v>0</v>
      </c>
      <c r="R23" s="34">
        <f ca="1">IF(COLUMN()&lt;DATA!$H$1+2,SUM(VSETKY!R$48:'VSETKY'!R$49),IF(COLUMN()=DATA!$H$1+2,SUM(INDIRECT("B$23:"&amp;SUBSTITUTE(ADDRESS(1,COLUMN()-1,4),"1","")&amp;"$23")),""))</f>
        <v>0</v>
      </c>
      <c r="S23" s="34">
        <f ca="1">IF(COLUMN()&lt;DATA!$H$1+2,SUM(VSETKY!S$48:'VSETKY'!S$49),IF(COLUMN()=DATA!$H$1+2,SUM(INDIRECT("B$23:"&amp;SUBSTITUTE(ADDRESS(1,COLUMN()-1,4),"1","")&amp;"$23")),""))</f>
        <v>0</v>
      </c>
      <c r="T23" s="34">
        <f ca="1">IF(COLUMN()&lt;DATA!$H$1+2,SUM(VSETKY!T$48:'VSETKY'!T$49),IF(COLUMN()=DATA!$H$1+2,SUM(INDIRECT("B$23:"&amp;SUBSTITUTE(ADDRESS(1,COLUMN()-1,4),"1","")&amp;"$23")),""))</f>
        <v>0</v>
      </c>
      <c r="U23" s="34">
        <f ca="1">IF(COLUMN()&lt;DATA!$H$1+2,SUM(VSETKY!U$48:'VSETKY'!U$49),IF(COLUMN()=DATA!$H$1+2,SUM(INDIRECT("B$23:"&amp;SUBSTITUTE(ADDRESS(1,COLUMN()-1,4),"1","")&amp;"$23")),""))</f>
        <v>0</v>
      </c>
      <c r="V23" s="34">
        <f ca="1">IF(COLUMN()&lt;DATA!$H$1+2,SUM(VSETKY!V$48:'VSETKY'!V$49),IF(COLUMN()=DATA!$H$1+2,SUM(INDIRECT("B$23:"&amp;SUBSTITUTE(ADDRESS(1,COLUMN()-1,4),"1","")&amp;"$23")),""))</f>
        <v>0</v>
      </c>
      <c r="W23" s="34">
        <f ca="1">IF(COLUMN()&lt;DATA!$H$1+2,SUM(VSETKY!W$48:'VSETKY'!W$49),IF(COLUMN()=DATA!$H$1+2,SUM(INDIRECT("B$23:"&amp;SUBSTITUTE(ADDRESS(1,COLUMN()-1,4),"1","")&amp;"$23")),""))</f>
        <v>0</v>
      </c>
      <c r="X23" s="34">
        <f ca="1">IF(COLUMN()&lt;DATA!$H$1+2,SUM(VSETKY!X$48:'VSETKY'!X$49),IF(COLUMN()=DATA!$H$1+2,SUM(INDIRECT("B$23:"&amp;SUBSTITUTE(ADDRESS(1,COLUMN()-1,4),"1","")&amp;"$23")),""))</f>
        <v>0</v>
      </c>
      <c r="Y23" s="34">
        <f ca="1">IF(COLUMN()&lt;DATA!$H$1+2,SUM(VSETKY!Y$48:'VSETKY'!Y$49),IF(COLUMN()=DATA!$H$1+2,SUM(INDIRECT("B$23:"&amp;SUBSTITUTE(ADDRESS(1,COLUMN()-1,4),"1","")&amp;"$23")),""))</f>
        <v>0</v>
      </c>
      <c r="Z23" s="34">
        <f ca="1">IF(COLUMN()&lt;DATA!$H$1+2,SUM(VSETKY!Z$48:'VSETKY'!Z$49),IF(COLUMN()=DATA!$H$1+2,SUM(INDIRECT("B$23:"&amp;SUBSTITUTE(ADDRESS(1,COLUMN()-1,4),"1","")&amp;"$23")),""))</f>
        <v>0</v>
      </c>
      <c r="AA23" s="34">
        <f ca="1">IF(COLUMN()&lt;DATA!$H$1+2,SUM(VSETKY!AA$48:'VSETKY'!AA$49),IF(COLUMN()=DATA!$H$1+2,SUM(INDIRECT("B$23:"&amp;SUBSTITUTE(ADDRESS(1,COLUMN()-1,4),"1","")&amp;"$23")),""))</f>
        <v>0</v>
      </c>
      <c r="AB23" s="34">
        <f ca="1">IF(COLUMN()&lt;DATA!$H$1+2,SUM(VSETKY!AB$48:'VSETKY'!AB$49),IF(COLUMN()=DATA!$H$1+2,SUM(INDIRECT("B$23:"&amp;SUBSTITUTE(ADDRESS(1,COLUMN()-1,4),"1","")&amp;"$23")),""))</f>
        <v>0</v>
      </c>
      <c r="AC23" s="34">
        <f ca="1">IF(COLUMN()&lt;DATA!$H$1+2,SUM(VSETKY!AC$48:'VSETKY'!AC$49),IF(COLUMN()=DATA!$H$1+2,SUM(INDIRECT("B$23:"&amp;SUBSTITUTE(ADDRESS(1,COLUMN()-1,4),"1","")&amp;"$23")),""))</f>
        <v>0</v>
      </c>
      <c r="AD23" s="34">
        <f ca="1">IF(COLUMN()&lt;DATA!$H$1+2,SUM(VSETKY!AD$48:'VSETKY'!AD$49),IF(COLUMN()=DATA!$H$1+2,SUM(INDIRECT("B$23:"&amp;SUBSTITUTE(ADDRESS(1,COLUMN()-1,4),"1","")&amp;"$23")),""))</f>
        <v>0</v>
      </c>
      <c r="AE23" s="34">
        <f ca="1">IF(COLUMN()&lt;DATA!$H$1+2,SUM(VSETKY!AE$48:'VSETKY'!AE$49),IF(COLUMN()=DATA!$H$1+2,SUM(INDIRECT("B$23:"&amp;SUBSTITUTE(ADDRESS(1,COLUMN()-1,4),"1","")&amp;"$23")),""))</f>
        <v>0</v>
      </c>
      <c r="AF23" s="34">
        <f ca="1">IF(COLUMN()&lt;DATA!$H$1+2,SUM(VSETKY!AF$48:'VSETKY'!AF$49),IF(COLUMN()=DATA!$H$1+2,SUM(INDIRECT("B$23:"&amp;SUBSTITUTE(ADDRESS(1,COLUMN()-1,4),"1","")&amp;"$23")),""))</f>
        <v>0</v>
      </c>
      <c r="AG23" s="34">
        <f ca="1">IF(COLUMN()&lt;DATA!$H$1+2,SUM(VSETKY!AG$48:'VSETKY'!AG$49),IF(COLUMN()=DATA!$H$1+2,SUM(INDIRECT("B$23:"&amp;SUBSTITUTE(ADDRESS(1,COLUMN()-1,4),"1","")&amp;"$23")),""))</f>
        <v>0</v>
      </c>
      <c r="AH23" s="34">
        <f ca="1">IF(COLUMN()&lt;DATA!$H$1+2,SUM(VSETKY!AH$48:'VSETKY'!AH$49),IF(COLUMN()=DATA!$H$1+2,SUM(INDIRECT("B$23:"&amp;SUBSTITUTE(ADDRESS(1,COLUMN()-1,4),"1","")&amp;"$23")),""))</f>
        <v>0</v>
      </c>
      <c r="AI23" s="34">
        <f ca="1">IF(COLUMN()&lt;DATA!$H$1+2,SUM(VSETKY!AI$48:'VSETKY'!AI$49),IF(COLUMN()=DATA!$H$1+2,SUM(INDIRECT("B$23:"&amp;SUBSTITUTE(ADDRESS(1,COLUMN()-1,4),"1","")&amp;"$23")),""))</f>
        <v>0</v>
      </c>
      <c r="AJ23" s="34">
        <f ca="1">IF(COLUMN()&lt;DATA!$H$1+2,SUM(VSETKY!AJ$48:'VSETKY'!AJ$49),IF(COLUMN()=DATA!$H$1+2,SUM(INDIRECT("B$23:"&amp;SUBSTITUTE(ADDRESS(1,COLUMN()-1,4),"1","")&amp;"$23")),""))</f>
        <v>0</v>
      </c>
      <c r="AK23" s="34">
        <f ca="1">IF(COLUMN()&lt;DATA!$H$1+2,SUM(VSETKY!AK$48:'VSETKY'!AK$49),IF(COLUMN()=DATA!$H$1+2,SUM(INDIRECT("B$23:"&amp;SUBSTITUTE(ADDRESS(1,COLUMN()-1,4),"1","")&amp;"$23")),""))</f>
        <v>0</v>
      </c>
      <c r="AL23" s="34">
        <f ca="1">IF(COLUMN()&lt;DATA!$H$1+2,SUM(VSETKY!AL$48:'VSETKY'!AL$49),IF(COLUMN()=DATA!$H$1+2,SUM(INDIRECT("B$23:"&amp;SUBSTITUTE(ADDRESS(1,COLUMN()-1,4),"1","")&amp;"$23")),""))</f>
        <v>0</v>
      </c>
      <c r="AM23" s="34">
        <f ca="1">IF(COLUMN()&lt;DATA!$H$1+2,SUM(VSETKY!AM$48:'VSETKY'!AM$49),IF(COLUMN()=DATA!$H$1+2,SUM(INDIRECT("B$23:"&amp;SUBSTITUTE(ADDRESS(1,COLUMN()-1,4),"1","")&amp;"$23")),""))</f>
        <v>0</v>
      </c>
      <c r="AN23" s="44">
        <f ca="1">IF(COLUMN()&lt;DATA!$H$1+2,SUM(VSETKY!AN$48:'VSETKY'!AN$49),IF(COLUMN()=DATA!$H$1+2,SUM(INDIRECT("B$23:"&amp;SUBSTITUTE(ADDRESS(1,COLUMN()-1,4),"1","")&amp;"$23")),""))</f>
        <v>26</v>
      </c>
      <c r="AO23" t="str">
        <f ca="1">IF(COLUMN()&lt;DATA!$H$1+2,SUM(VSETKY!AO$48:'VSETKY'!AO$49),IF(COLUMN()=DATA!$H$1+2,SUM(INDIRECT("B$23:"&amp;SUBSTITUTE(ADDRESS(1,COLUMN()-1,4),"1","")&amp;"$23")),""))</f>
        <v/>
      </c>
      <c r="AP23" t="str">
        <f ca="1">IF(COLUMN()&lt;DATA!$H$1+2,SUM(VSETKY!AP$48:'VSETKY'!AP$49),IF(COLUMN()=DATA!$H$1+2,SUM(INDIRECT("B$23:"&amp;SUBSTITUTE(ADDRESS(1,COLUMN()-1,4),"1","")&amp;"$23")),""))</f>
        <v/>
      </c>
      <c r="AQ23" t="str">
        <f ca="1">IF(COLUMN()&lt;DATA!$H$1+2,SUM(VSETKY!AQ$48:'VSETKY'!AQ$49),IF(COLUMN()=DATA!$H$1+2,SUM(INDIRECT("B$23:"&amp;SUBSTITUTE(ADDRESS(1,COLUMN()-1,4),"1","")&amp;"$23")),""))</f>
        <v/>
      </c>
      <c r="AR23" t="str">
        <f ca="1">IF(COLUMN()&lt;DATA!$H$1+2,SUM(VSETKY!AR$48:'VSETKY'!AR$49),IF(COLUMN()=DATA!$H$1+2,SUM(INDIRECT("B$23:"&amp;SUBSTITUTE(ADDRESS(1,COLUMN()-1,4),"1","")&amp;"$23")),""))</f>
        <v/>
      </c>
      <c r="AS23" t="str">
        <f ca="1">IF(COLUMN()&lt;DATA!$H$1+2,SUM(VSETKY!AS$48:'VSETKY'!AS$49),IF(COLUMN()=DATA!$H$1+2,SUM(INDIRECT("B$23:"&amp;SUBSTITUTE(ADDRESS(1,COLUMN()-1,4),"1","")&amp;"$23")),""))</f>
        <v/>
      </c>
      <c r="AT23" t="str">
        <f ca="1">IF(COLUMN()&lt;DATA!$H$1+2,SUM(VSETKY!AT$48:'VSETKY'!AT$49),IF(COLUMN()=DATA!$H$1+2,SUM(INDIRECT("B$23:"&amp;SUBSTITUTE(ADDRESS(1,COLUMN()-1,4),"1","")&amp;"$23")),""))</f>
        <v/>
      </c>
      <c r="AU23" t="str">
        <f ca="1">IF(COLUMN()&lt;DATA!$H$1+2,SUM(VSETKY!AU$48:'VSETKY'!AU$49),IF(COLUMN()=DATA!$H$1+2,SUM(INDIRECT("B$23:"&amp;SUBSTITUTE(ADDRESS(1,COLUMN()-1,4),"1","")&amp;"$23")),""))</f>
        <v/>
      </c>
      <c r="AV23" t="str">
        <f ca="1">IF(COLUMN()&lt;DATA!$H$1+2,SUM(VSETKY!AV$48:'VSETKY'!AV$49),IF(COLUMN()=DATA!$H$1+2,SUM(INDIRECT("B$23:"&amp;SUBSTITUTE(ADDRESS(1,COLUMN()-1,4),"1","")&amp;"$23")),""))</f>
        <v/>
      </c>
      <c r="AW23" t="str">
        <f ca="1">IF(COLUMN()&lt;DATA!$H$1+2,SUM(VSETKY!AW$48:'VSETKY'!AW$49),IF(COLUMN()=DATA!$H$1+2,SUM(INDIRECT("B$23:"&amp;SUBSTITUTE(ADDRESS(1,COLUMN()-1,4),"1","")&amp;"$23")),""))</f>
        <v/>
      </c>
      <c r="AX23" t="str">
        <f ca="1">IF(COLUMN()&lt;DATA!$H$1+2,SUM(VSETKY!AX$48:'VSETKY'!AX$49),IF(COLUMN()=DATA!$H$1+2,SUM(INDIRECT("B$23:"&amp;SUBSTITUTE(ADDRESS(1,COLUMN()-1,4),"1","")&amp;"$23")),""))</f>
        <v/>
      </c>
      <c r="AY23" t="str">
        <f ca="1">IF(COLUMN()&lt;DATA!$H$1+2,SUM(VSETKY!AY$48:'VSETKY'!AY$49),IF(COLUMN()=DATA!$H$1+2,SUM(INDIRECT("B$23:"&amp;SUBSTITUTE(ADDRESS(1,COLUMN()-1,4),"1","")&amp;"$23")),""))</f>
        <v/>
      </c>
      <c r="AZ23" t="str">
        <f ca="1">IF(COLUMN()&lt;DATA!$H$1+2,SUM(VSETKY!AZ$48:'VSETKY'!AZ$49),IF(COLUMN()=DATA!$H$1+2,SUM(INDIRECT("B$23:"&amp;SUBSTITUTE(ADDRESS(1,COLUMN()-1,4),"1","")&amp;"$23")),""))</f>
        <v/>
      </c>
      <c r="BA23" t="str">
        <f ca="1">IF(COLUMN()&lt;DATA!$H$1+2,SUM(VSETKY!BA$48:'VSETKY'!BA$49),IF(COLUMN()=DATA!$H$1+2,SUM(INDIRECT("B$23:"&amp;SUBSTITUTE(ADDRESS(1,COLUMN()-1,4),"1","")&amp;"$23")),""))</f>
        <v/>
      </c>
      <c r="BB23" t="str">
        <f ca="1">IF(COLUMN()&lt;DATA!$H$1+2,SUM(VSETKY!BB$48:'VSETKY'!BB$49),IF(COLUMN()=DATA!$H$1+2,SUM(INDIRECT("B$23:"&amp;SUBSTITUTE(ADDRESS(1,COLUMN()-1,4),"1","")&amp;"$23")),""))</f>
        <v/>
      </c>
      <c r="BC23" t="str">
        <f ca="1">IF(COLUMN()&lt;DATA!$H$1+2,SUM(VSETKY!BC$48:'VSETKY'!BC$49),IF(COLUMN()=DATA!$H$1+2,SUM(INDIRECT("B$23:"&amp;SUBSTITUTE(ADDRESS(1,COLUMN()-1,4),"1","")&amp;"$23")),""))</f>
        <v/>
      </c>
      <c r="BD23" t="str">
        <f ca="1">IF(COLUMN()&lt;DATA!$H$1+2,SUM(VSETKY!BD$48:'VSETKY'!BD$49),IF(COLUMN()=DATA!$H$1+2,SUM(INDIRECT("B$23:"&amp;SUBSTITUTE(ADDRESS(1,COLUMN()-1,4),"1","")&amp;"$23")),""))</f>
        <v/>
      </c>
      <c r="BE23" t="str">
        <f ca="1">IF(COLUMN()&lt;DATA!$H$1+2,SUM(VSETKY!BE$48:'VSETKY'!BE$49),IF(COLUMN()=DATA!$H$1+2,SUM(INDIRECT("B$23:"&amp;SUBSTITUTE(ADDRESS(1,COLUMN()-1,4),"1","")&amp;"$23")),""))</f>
        <v/>
      </c>
      <c r="BF23" t="str">
        <f ca="1">IF(COLUMN()&lt;DATA!$H$1+2,SUM(VSETKY!BF$48:'VSETKY'!BF$49),IF(COLUMN()=DATA!$H$1+2,SUM(INDIRECT("B$23:"&amp;SUBSTITUTE(ADDRESS(1,COLUMN()-1,4),"1","")&amp;"$23")),""))</f>
        <v/>
      </c>
      <c r="BG23" t="str">
        <f ca="1">IF(COLUMN()&lt;DATA!$H$1+2,SUM(VSETKY!BG$48:'VSETKY'!BG$49),IF(COLUMN()=DATA!$H$1+2,SUM(INDIRECT("B$23:"&amp;SUBSTITUTE(ADDRESS(1,COLUMN()-1,4),"1","")&amp;"$23")),""))</f>
        <v/>
      </c>
      <c r="BH23" t="str">
        <f ca="1">IF(COLUMN()&lt;DATA!$H$1+2,SUM(VSETKY!BH$48:'VSETKY'!BH$49),IF(COLUMN()=DATA!$H$1+2,SUM(INDIRECT("B$23:"&amp;SUBSTITUTE(ADDRESS(1,COLUMN()-1,4),"1","")&amp;"$23")),""))</f>
        <v/>
      </c>
      <c r="BI23" t="str">
        <f ca="1">IF(COLUMN()&lt;DATA!$H$1+2,SUM(VSETKY!BI$48:'VSETKY'!BI$49),IF(COLUMN()=DATA!$H$1+2,SUM(INDIRECT("B$23:"&amp;SUBSTITUTE(ADDRESS(1,COLUMN()-1,4),"1","")&amp;"$23")),""))</f>
        <v/>
      </c>
      <c r="BJ23" t="str">
        <f ca="1">IF(COLUMN()&lt;DATA!$H$1+2,SUM(VSETKY!BJ$48:'VSETKY'!BJ$49),IF(COLUMN()=DATA!$H$1+2,SUM(INDIRECT("B$23:"&amp;SUBSTITUTE(ADDRESS(1,COLUMN()-1,4),"1","")&amp;"$23")),""))</f>
        <v/>
      </c>
      <c r="BK23" t="str">
        <f ca="1">IF(COLUMN()&lt;DATA!$H$1+2,SUM(VSETKY!BK$48:'VSETKY'!BK$49),IF(COLUMN()=DATA!$H$1+2,SUM(INDIRECT("B$23:"&amp;SUBSTITUTE(ADDRESS(1,COLUMN()-1,4),"1","")&amp;"$23")),""))</f>
        <v/>
      </c>
      <c r="BL23" t="str">
        <f ca="1">IF(COLUMN()&lt;DATA!$H$1+2,SUM(VSETKY!BL$48:'VSETKY'!BL$49),IF(COLUMN()=DATA!$H$1+2,SUM(INDIRECT("B$23:"&amp;SUBSTITUTE(ADDRESS(1,COLUMN()-1,4),"1","")&amp;"$23")),""))</f>
        <v/>
      </c>
      <c r="BM23" t="str">
        <f ca="1">IF(COLUMN()&lt;DATA!$H$1+2,SUM(VSETKY!BM$48:'VSETKY'!BM$49),IF(COLUMN()=DATA!$H$1+2,SUM(INDIRECT("B$23:"&amp;SUBSTITUTE(ADDRESS(1,COLUMN()-1,4),"1","")&amp;"$23")),""))</f>
        <v/>
      </c>
      <c r="BN23" t="str">
        <f ca="1">IF(COLUMN()&lt;DATA!$H$1+2,SUM(VSETKY!BN$48:'VSETKY'!BN$49),IF(COLUMN()=DATA!$H$1+2,SUM(INDIRECT("B$23:"&amp;SUBSTITUTE(ADDRESS(1,COLUMN()-1,4),"1","")&amp;"$23")),""))</f>
        <v/>
      </c>
      <c r="BO23" t="str">
        <f ca="1">IF(COLUMN()&lt;DATA!$H$1+2,SUM(VSETKY!BO$48:'VSETKY'!BO$49),IF(COLUMN()=DATA!$H$1+2,SUM(INDIRECT("B$23:"&amp;SUBSTITUTE(ADDRESS(1,COLUMN()-1,4),"1","")&amp;"$23")),""))</f>
        <v/>
      </c>
      <c r="BP23" t="str">
        <f ca="1">IF(COLUMN()&lt;DATA!$H$1+2,SUM(VSETKY!BP$48:'VSETKY'!BP$49),IF(COLUMN()=DATA!$H$1+2,SUM(INDIRECT("B$23:"&amp;SUBSTITUTE(ADDRESS(1,COLUMN()-1,4),"1","")&amp;"$23")),""))</f>
        <v/>
      </c>
      <c r="BQ23" t="str">
        <f ca="1">IF(COLUMN()&lt;DATA!$H$1+2,SUM(VSETKY!BQ$48:'VSETKY'!BQ$49),IF(COLUMN()=DATA!$H$1+2,SUM(INDIRECT("B$23:"&amp;SUBSTITUTE(ADDRESS(1,COLUMN()-1,4),"1","")&amp;"$23")),""))</f>
        <v/>
      </c>
      <c r="BR23" t="str">
        <f ca="1">IF(COLUMN()&lt;DATA!$H$1+2,SUM(VSETKY!BR$48:'VSETKY'!BR$49),IF(COLUMN()=DATA!$H$1+2,SUM(INDIRECT("B$23:"&amp;SUBSTITUTE(ADDRESS(1,COLUMN()-1,4),"1","")&amp;"$23")),""))</f>
        <v/>
      </c>
      <c r="BS23" t="str">
        <f ca="1">IF(COLUMN()&lt;DATA!$H$1+2,SUM(VSETKY!BS$48:'VSETKY'!BS$49),IF(COLUMN()=DATA!$H$1+2,SUM(INDIRECT("B$23:"&amp;SUBSTITUTE(ADDRESS(1,COLUMN()-1,4),"1","")&amp;"$23")),""))</f>
        <v/>
      </c>
      <c r="BT23" t="str">
        <f ca="1">IF(COLUMN()&lt;DATA!$H$1+2,SUM(VSETKY!BT$48:'VSETKY'!BT$49),IF(COLUMN()=DATA!$H$1+2,SUM(INDIRECT("B$23:"&amp;SUBSTITUTE(ADDRESS(1,COLUMN()-1,4),"1","")&amp;"$23")),""))</f>
        <v/>
      </c>
      <c r="BU23" t="str">
        <f ca="1">IF(COLUMN()&lt;DATA!$H$1+2,SUM(VSETKY!BU$48:'VSETKY'!BU$49),IF(COLUMN()=DATA!$H$1+2,SUM(INDIRECT("B$23:"&amp;SUBSTITUTE(ADDRESS(1,COLUMN()-1,4),"1","")&amp;"$23")),""))</f>
        <v/>
      </c>
      <c r="BV23" t="str">
        <f ca="1">IF(COLUMN()&lt;DATA!$H$1+2,SUM(VSETKY!BV$48:'VSETKY'!BV$49),IF(COLUMN()=DATA!$H$1+2,SUM(INDIRECT("B$23:"&amp;SUBSTITUTE(ADDRESS(1,COLUMN()-1,4),"1","")&amp;"$23")),""))</f>
        <v/>
      </c>
      <c r="BW23" t="str">
        <f ca="1">IF(COLUMN()&lt;DATA!$H$1+2,SUM(VSETKY!BW$48:'VSETKY'!BW$49),IF(COLUMN()=DATA!$H$1+2,SUM(INDIRECT("B$23:"&amp;SUBSTITUTE(ADDRESS(1,COLUMN()-1,4),"1","")&amp;"$23")),""))</f>
        <v/>
      </c>
      <c r="BX23" t="str">
        <f ca="1">IF(COLUMN()&lt;DATA!$H$1+2,SUM(VSETKY!BX$48:'VSETKY'!BX$49),IF(COLUMN()=DATA!$H$1+2,SUM(INDIRECT("B$23:"&amp;SUBSTITUTE(ADDRESS(1,COLUMN()-1,4),"1","")&amp;"$23")),""))</f>
        <v/>
      </c>
      <c r="BY23" t="str">
        <f ca="1">IF(COLUMN()&lt;DATA!$H$1+2,SUM(VSETKY!BY$48:'VSETKY'!BY$49),IF(COLUMN()=DATA!$H$1+2,SUM(INDIRECT("B$23:"&amp;SUBSTITUTE(ADDRESS(1,COLUMN()-1,4),"1","")&amp;"$23")),""))</f>
        <v/>
      </c>
      <c r="BZ23" t="str">
        <f ca="1">IF(COLUMN()&lt;DATA!$H$1+2,SUM(VSETKY!BZ$48:'VSETKY'!BZ$49),IF(COLUMN()=DATA!$H$1+2,SUM(INDIRECT("B$23:"&amp;SUBSTITUTE(ADDRESS(1,COLUMN()-1,4),"1","")&amp;"$23")),""))</f>
        <v/>
      </c>
    </row>
    <row r="24" spans="1:78" x14ac:dyDescent="0.25">
      <c r="A24" s="35" t="s">
        <v>194</v>
      </c>
      <c r="B24" s="35">
        <f ca="1">IF(COLUMN()&lt;DATA!$H$1+2,SUM(B$25:B$42),IF(COLUMN()=DATA!$H$1+2,SUM(INDIRECT("B$24:"&amp;SUBSTITUTE(ADDRESS(1,COLUMN()-1,4),"1","")&amp;"$24")),""))</f>
        <v>4893</v>
      </c>
      <c r="C24" s="35">
        <f ca="1">IF(COLUMN()&lt;DATA!$H$1+2,SUM(C$25:C$42),IF(COLUMN()=DATA!$H$1+2,SUM(INDIRECT("B$24:"&amp;SUBSTITUTE(ADDRESS(1,COLUMN()-1,4),"1","")&amp;"$24")),""))</f>
        <v>1332</v>
      </c>
      <c r="D24" s="35">
        <f ca="1">IF(COLUMN()&lt;DATA!$H$1+2,SUM(D$25:D$42),IF(COLUMN()=DATA!$H$1+2,SUM(INDIRECT("B$24:"&amp;SUBSTITUTE(ADDRESS(1,COLUMN()-1,4),"1","")&amp;"$24")),""))</f>
        <v>1639</v>
      </c>
      <c r="E24" s="35">
        <f ca="1">IF(COLUMN()&lt;DATA!$H$1+2,SUM(E$25:E$42),IF(COLUMN()=DATA!$H$1+2,SUM(INDIRECT("B$24:"&amp;SUBSTITUTE(ADDRESS(1,COLUMN()-1,4),"1","")&amp;"$24")),""))</f>
        <v>919</v>
      </c>
      <c r="F24" s="35">
        <f ca="1">IF(COLUMN()&lt;DATA!$H$1+2,SUM(F$25:F$42),IF(COLUMN()=DATA!$H$1+2,SUM(INDIRECT("B$24:"&amp;SUBSTITUTE(ADDRESS(1,COLUMN()-1,4),"1","")&amp;"$24")),""))</f>
        <v>499</v>
      </c>
      <c r="G24" s="35">
        <f ca="1">IF(COLUMN()&lt;DATA!$H$1+2,SUM(G$25:G$42),IF(COLUMN()=DATA!$H$1+2,SUM(INDIRECT("B$24:"&amp;SUBSTITUTE(ADDRESS(1,COLUMN()-1,4),"1","")&amp;"$24")),""))</f>
        <v>1158</v>
      </c>
      <c r="H24" s="35">
        <f ca="1">IF(COLUMN()&lt;DATA!$H$1+2,SUM(H$25:H$42),IF(COLUMN()=DATA!$H$1+2,SUM(INDIRECT("B$24:"&amp;SUBSTITUTE(ADDRESS(1,COLUMN()-1,4),"1","")&amp;"$24")),""))</f>
        <v>1135</v>
      </c>
      <c r="I24" s="35">
        <f ca="1">IF(COLUMN()&lt;DATA!$H$1+2,SUM(I$25:I$42),IF(COLUMN()=DATA!$H$1+2,SUM(INDIRECT("B$24:"&amp;SUBSTITUTE(ADDRESS(1,COLUMN()-1,4),"1","")&amp;"$24")),""))</f>
        <v>937</v>
      </c>
      <c r="J24" s="35">
        <f ca="1">IF(COLUMN()&lt;DATA!$H$1+2,SUM(J$25:J$42),IF(COLUMN()=DATA!$H$1+2,SUM(INDIRECT("B$24:"&amp;SUBSTITUTE(ADDRESS(1,COLUMN()-1,4),"1","")&amp;"$24")),""))</f>
        <v>1819</v>
      </c>
      <c r="K24" s="35">
        <f ca="1">IF(COLUMN()&lt;DATA!$H$1+2,SUM(K$25:K$42),IF(COLUMN()=DATA!$H$1+2,SUM(INDIRECT("B$24:"&amp;SUBSTITUTE(ADDRESS(1,COLUMN()-1,4),"1","")&amp;"$24")),""))</f>
        <v>1599</v>
      </c>
      <c r="L24" s="35">
        <f ca="1">IF(COLUMN()&lt;DATA!$H$1+2,SUM(L$25:L$42),IF(COLUMN()=DATA!$H$1+2,SUM(INDIRECT("B$24:"&amp;SUBSTITUTE(ADDRESS(1,COLUMN()-1,4),"1","")&amp;"$24")),""))</f>
        <v>269</v>
      </c>
      <c r="M24" s="35">
        <f ca="1">IF(COLUMN()&lt;DATA!$H$1+2,SUM(M$25:M$42),IF(COLUMN()=DATA!$H$1+2,SUM(INDIRECT("B$24:"&amp;SUBSTITUTE(ADDRESS(1,COLUMN()-1,4),"1","")&amp;"$24")),""))</f>
        <v>1933</v>
      </c>
      <c r="N24" s="35">
        <f ca="1">IF(COLUMN()&lt;DATA!$H$1+2,SUM(N$25:N$42),IF(COLUMN()=DATA!$H$1+2,SUM(INDIRECT("B$24:"&amp;SUBSTITUTE(ADDRESS(1,COLUMN()-1,4),"1","")&amp;"$24")),""))</f>
        <v>1187</v>
      </c>
      <c r="O24" s="35">
        <f ca="1">IF(COLUMN()&lt;DATA!$H$1+2,SUM(O$25:O$42),IF(COLUMN()=DATA!$H$1+2,SUM(INDIRECT("B$24:"&amp;SUBSTITUTE(ADDRESS(1,COLUMN()-1,4),"1","")&amp;"$24")),""))</f>
        <v>313</v>
      </c>
      <c r="P24" s="35">
        <f ca="1">IF(COLUMN()&lt;DATA!$H$1+2,SUM(P$25:P$42),IF(COLUMN()=DATA!$H$1+2,SUM(INDIRECT("B$24:"&amp;SUBSTITUTE(ADDRESS(1,COLUMN()-1,4),"1","")&amp;"$24")),""))</f>
        <v>84</v>
      </c>
      <c r="Q24" s="35">
        <f ca="1">IF(COLUMN()&lt;DATA!$H$1+2,SUM(Q$25:Q$42),IF(COLUMN()=DATA!$H$1+2,SUM(INDIRECT("B$24:"&amp;SUBSTITUTE(ADDRESS(1,COLUMN()-1,4),"1","")&amp;"$24")),""))</f>
        <v>59</v>
      </c>
      <c r="R24" s="35">
        <f ca="1">IF(COLUMN()&lt;DATA!$H$1+2,SUM(R$25:R$42),IF(COLUMN()=DATA!$H$1+2,SUM(INDIRECT("B$24:"&amp;SUBSTITUTE(ADDRESS(1,COLUMN()-1,4),"1","")&amp;"$24")),""))</f>
        <v>101</v>
      </c>
      <c r="S24" s="35">
        <f ca="1">IF(COLUMN()&lt;DATA!$H$1+2,SUM(S$25:S$42),IF(COLUMN()=DATA!$H$1+2,SUM(INDIRECT("B$24:"&amp;SUBSTITUTE(ADDRESS(1,COLUMN()-1,4),"1","")&amp;"$24")),""))</f>
        <v>540</v>
      </c>
      <c r="T24" s="35">
        <f ca="1">IF(COLUMN()&lt;DATA!$H$1+2,SUM(T$25:T$42),IF(COLUMN()=DATA!$H$1+2,SUM(INDIRECT("B$24:"&amp;SUBSTITUTE(ADDRESS(1,COLUMN()-1,4),"1","")&amp;"$24")),""))</f>
        <v>323</v>
      </c>
      <c r="U24" s="35">
        <f ca="1">IF(COLUMN()&lt;DATA!$H$1+2,SUM(U$25:U$42),IF(COLUMN()=DATA!$H$1+2,SUM(INDIRECT("B$24:"&amp;SUBSTITUTE(ADDRESS(1,COLUMN()-1,4),"1","")&amp;"$24")),""))</f>
        <v>2113</v>
      </c>
      <c r="V24" s="35">
        <f ca="1">IF(COLUMN()&lt;DATA!$H$1+2,SUM(V$25:V$42),IF(COLUMN()=DATA!$H$1+2,SUM(INDIRECT("B$24:"&amp;SUBSTITUTE(ADDRESS(1,COLUMN()-1,4),"1","")&amp;"$24")),""))</f>
        <v>80</v>
      </c>
      <c r="W24" s="35">
        <f ca="1">IF(COLUMN()&lt;DATA!$H$1+2,SUM(W$25:W$42),IF(COLUMN()=DATA!$H$1+2,SUM(INDIRECT("B$24:"&amp;SUBSTITUTE(ADDRESS(1,COLUMN()-1,4),"1","")&amp;"$24")),""))</f>
        <v>0</v>
      </c>
      <c r="X24" s="35">
        <f ca="1">IF(COLUMN()&lt;DATA!$H$1+2,SUM(X$25:X$42),IF(COLUMN()=DATA!$H$1+2,SUM(INDIRECT("B$24:"&amp;SUBSTITUTE(ADDRESS(1,COLUMN()-1,4),"1","")&amp;"$24")),""))</f>
        <v>3</v>
      </c>
      <c r="Y24" s="35">
        <f ca="1">IF(COLUMN()&lt;DATA!$H$1+2,SUM(Y$25:Y$42),IF(COLUMN()=DATA!$H$1+2,SUM(INDIRECT("B$24:"&amp;SUBSTITUTE(ADDRESS(1,COLUMN()-1,4),"1","")&amp;"$24")),""))</f>
        <v>433</v>
      </c>
      <c r="Z24" s="35">
        <f ca="1">IF(COLUMN()&lt;DATA!$H$1+2,SUM(Z$25:Z$42),IF(COLUMN()=DATA!$H$1+2,SUM(INDIRECT("B$24:"&amp;SUBSTITUTE(ADDRESS(1,COLUMN()-1,4),"1","")&amp;"$24")),""))</f>
        <v>220</v>
      </c>
      <c r="AA24" s="35">
        <f ca="1">IF(COLUMN()&lt;DATA!$H$1+2,SUM(AA$25:AA$42),IF(COLUMN()=DATA!$H$1+2,SUM(INDIRECT("B$24:"&amp;SUBSTITUTE(ADDRESS(1,COLUMN()-1,4),"1","")&amp;"$24")),""))</f>
        <v>119</v>
      </c>
      <c r="AB24" s="35">
        <f ca="1">IF(COLUMN()&lt;DATA!$H$1+2,SUM(AB$25:AB$42),IF(COLUMN()=DATA!$H$1+2,SUM(INDIRECT("B$24:"&amp;SUBSTITUTE(ADDRESS(1,COLUMN()-1,4),"1","")&amp;"$24")),""))</f>
        <v>10</v>
      </c>
      <c r="AC24" s="35">
        <f ca="1">IF(COLUMN()&lt;DATA!$H$1+2,SUM(AC$25:AC$42),IF(COLUMN()=DATA!$H$1+2,SUM(INDIRECT("B$24:"&amp;SUBSTITUTE(ADDRESS(1,COLUMN()-1,4),"1","")&amp;"$24")),""))</f>
        <v>0</v>
      </c>
      <c r="AD24" s="35">
        <f ca="1">IF(COLUMN()&lt;DATA!$H$1+2,SUM(AD$25:AD$42),IF(COLUMN()=DATA!$H$1+2,SUM(INDIRECT("B$24:"&amp;SUBSTITUTE(ADDRESS(1,COLUMN()-1,4),"1","")&amp;"$24")),""))</f>
        <v>25</v>
      </c>
      <c r="AE24" s="35">
        <f ca="1">IF(COLUMN()&lt;DATA!$H$1+2,SUM(AE$25:AE$42),IF(COLUMN()=DATA!$H$1+2,SUM(INDIRECT("B$24:"&amp;SUBSTITUTE(ADDRESS(1,COLUMN()-1,4),"1","")&amp;"$24")),""))</f>
        <v>23</v>
      </c>
      <c r="AF24" s="35">
        <f ca="1">IF(COLUMN()&lt;DATA!$H$1+2,SUM(AF$25:AF$42),IF(COLUMN()=DATA!$H$1+2,SUM(INDIRECT("B$24:"&amp;SUBSTITUTE(ADDRESS(1,COLUMN()-1,4),"1","")&amp;"$24")),""))</f>
        <v>112</v>
      </c>
      <c r="AG24" s="35">
        <f ca="1">IF(COLUMN()&lt;DATA!$H$1+2,SUM(AG$25:AG$42),IF(COLUMN()=DATA!$H$1+2,SUM(INDIRECT("B$24:"&amp;SUBSTITUTE(ADDRESS(1,COLUMN()-1,4),"1","")&amp;"$24")),""))</f>
        <v>110</v>
      </c>
      <c r="AH24" s="35">
        <f ca="1">IF(COLUMN()&lt;DATA!$H$1+2,SUM(AH$25:AH$42),IF(COLUMN()=DATA!$H$1+2,SUM(INDIRECT("B$24:"&amp;SUBSTITUTE(ADDRESS(1,COLUMN()-1,4),"1","")&amp;"$24")),""))</f>
        <v>67</v>
      </c>
      <c r="AI24" s="35">
        <f ca="1">IF(COLUMN()&lt;DATA!$H$1+2,SUM(AI$25:AI$42),IF(COLUMN()=DATA!$H$1+2,SUM(INDIRECT("B$24:"&amp;SUBSTITUTE(ADDRESS(1,COLUMN()-1,4),"1","")&amp;"$24")),""))</f>
        <v>0</v>
      </c>
      <c r="AJ24" s="35">
        <f ca="1">IF(COLUMN()&lt;DATA!$H$1+2,SUM(AJ$25:AJ$42),IF(COLUMN()=DATA!$H$1+2,SUM(INDIRECT("B$24:"&amp;SUBSTITUTE(ADDRESS(1,COLUMN()-1,4),"1","")&amp;"$24")),""))</f>
        <v>0</v>
      </c>
      <c r="AK24" s="35">
        <f ca="1">IF(COLUMN()&lt;DATA!$H$1+2,SUM(AK$25:AK$42),IF(COLUMN()=DATA!$H$1+2,SUM(INDIRECT("B$24:"&amp;SUBSTITUTE(ADDRESS(1,COLUMN()-1,4),"1","")&amp;"$24")),""))</f>
        <v>0</v>
      </c>
      <c r="AL24" s="35">
        <f ca="1">IF(COLUMN()&lt;DATA!$H$1+2,SUM(AL$25:AL$42),IF(COLUMN()=DATA!$H$1+2,SUM(INDIRECT("B$24:"&amp;SUBSTITUTE(ADDRESS(1,COLUMN()-1,4),"1","")&amp;"$24")),""))</f>
        <v>0</v>
      </c>
      <c r="AM24" s="35">
        <f ca="1">IF(COLUMN()&lt;DATA!$H$1+2,SUM(AM$25:AM$42),IF(COLUMN()=DATA!$H$1+2,SUM(INDIRECT("B$24:"&amp;SUBSTITUTE(ADDRESS(1,COLUMN()-1,4),"1","")&amp;"$24")),""))</f>
        <v>0</v>
      </c>
      <c r="AN24" s="35">
        <f ca="1">IF(COLUMN()&lt;DATA!$H$1+2,SUM(AN$25:AN$42),IF(COLUMN()=DATA!$H$1+2,SUM(INDIRECT("B$24:"&amp;SUBSTITUTE(ADDRESS(1,COLUMN()-1,4),"1","")&amp;"$24")),""))</f>
        <v>24054</v>
      </c>
      <c r="AO24" t="str">
        <f ca="1">IF(COLUMN()&lt;DATA!$H$1+2,SUM(AO$25:AO$42),IF(COLUMN()=DATA!$H$1+2,SUM(INDIRECT("B$24:"&amp;SUBSTITUTE(ADDRESS(1,COLUMN()-1,4),"1","")&amp;"$24")),""))</f>
        <v/>
      </c>
      <c r="AP24" t="str">
        <f ca="1">IF(COLUMN()&lt;DATA!$H$1+2,SUM(AP$25:AP$42),IF(COLUMN()=DATA!$H$1+2,SUM(INDIRECT("B$24:"&amp;SUBSTITUTE(ADDRESS(1,COLUMN()-1,4),"1","")&amp;"$24")),""))</f>
        <v/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43" t="s">
        <v>214</v>
      </c>
      <c r="B25" s="34">
        <f ca="1">IF(COLUMN()&lt;DATA!$H$1+2,SUM(VSETKY!B$12:'VSETKY'!B$13),IF(COLUMN()=DATA!$H$1+2,SUM(INDIRECT("B$25:"&amp;SUBSTITUTE(ADDRESS(1,COLUMN()-1,4),"1","")&amp;"$25")),""))</f>
        <v>78</v>
      </c>
      <c r="C25" s="34">
        <f ca="1">IF(COLUMN()&lt;DATA!$H$1+2,SUM(VSETKY!C$12:'VSETKY'!C$13),IF(COLUMN()=DATA!$H$1+2,SUM(INDIRECT("B$25:"&amp;SUBSTITUTE(ADDRESS(1,COLUMN()-1,4),"1","")&amp;"$25")),""))</f>
        <v>38</v>
      </c>
      <c r="D25" s="34">
        <f ca="1">IF(COLUMN()&lt;DATA!$H$1+2,SUM(VSETKY!D$12:'VSETKY'!D$13),IF(COLUMN()=DATA!$H$1+2,SUM(INDIRECT("B$25:"&amp;SUBSTITUTE(ADDRESS(1,COLUMN()-1,4),"1","")&amp;"$25")),""))</f>
        <v>1</v>
      </c>
      <c r="E25" s="34">
        <f ca="1">IF(COLUMN()&lt;DATA!$H$1+2,SUM(VSETKY!E$12:'VSETKY'!E$13),IF(COLUMN()=DATA!$H$1+2,SUM(INDIRECT("B$25:"&amp;SUBSTITUTE(ADDRESS(1,COLUMN()-1,4),"1","")&amp;"$25")),""))</f>
        <v>0</v>
      </c>
      <c r="F25" s="34">
        <f ca="1">IF(COLUMN()&lt;DATA!$H$1+2,SUM(VSETKY!F$12:'VSETKY'!F$13),IF(COLUMN()=DATA!$H$1+2,SUM(INDIRECT("B$25:"&amp;SUBSTITUTE(ADDRESS(1,COLUMN()-1,4),"1","")&amp;"$25")),""))</f>
        <v>7</v>
      </c>
      <c r="G25" s="34">
        <f ca="1">IF(COLUMN()&lt;DATA!$H$1+2,SUM(VSETKY!G$12:'VSETKY'!G$13),IF(COLUMN()=DATA!$H$1+2,SUM(INDIRECT("B$25:"&amp;SUBSTITUTE(ADDRESS(1,COLUMN()-1,4),"1","")&amp;"$25")),""))</f>
        <v>7</v>
      </c>
      <c r="H25" s="34">
        <f ca="1">IF(COLUMN()&lt;DATA!$H$1+2,SUM(VSETKY!H$12:'VSETKY'!H$13),IF(COLUMN()=DATA!$H$1+2,SUM(INDIRECT("B$25:"&amp;SUBSTITUTE(ADDRESS(1,COLUMN()-1,4),"1","")&amp;"$25")),""))</f>
        <v>20</v>
      </c>
      <c r="I25" s="34">
        <f ca="1">IF(COLUMN()&lt;DATA!$H$1+2,SUM(VSETKY!I$12:'VSETKY'!I$13),IF(COLUMN()=DATA!$H$1+2,SUM(INDIRECT("B$25:"&amp;SUBSTITUTE(ADDRESS(1,COLUMN()-1,4),"1","")&amp;"$25")),""))</f>
        <v>10</v>
      </c>
      <c r="J25" s="34">
        <f ca="1">IF(COLUMN()&lt;DATA!$H$1+2,SUM(VSETKY!J$12:'VSETKY'!J$13),IF(COLUMN()=DATA!$H$1+2,SUM(INDIRECT("B$25:"&amp;SUBSTITUTE(ADDRESS(1,COLUMN()-1,4),"1","")&amp;"$25")),""))</f>
        <v>9</v>
      </c>
      <c r="K25" s="34">
        <f ca="1">IF(COLUMN()&lt;DATA!$H$1+2,SUM(VSETKY!K$12:'VSETKY'!K$13),IF(COLUMN()=DATA!$H$1+2,SUM(INDIRECT("B$25:"&amp;SUBSTITUTE(ADDRESS(1,COLUMN()-1,4),"1","")&amp;"$25")),""))</f>
        <v>11</v>
      </c>
      <c r="L25" s="34">
        <f ca="1">IF(COLUMN()&lt;DATA!$H$1+2,SUM(VSETKY!L$12:'VSETKY'!L$13),IF(COLUMN()=DATA!$H$1+2,SUM(INDIRECT("B$25:"&amp;SUBSTITUTE(ADDRESS(1,COLUMN()-1,4),"1","")&amp;"$25")),""))</f>
        <v>0</v>
      </c>
      <c r="M25" s="34">
        <f ca="1">IF(COLUMN()&lt;DATA!$H$1+2,SUM(VSETKY!M$12:'VSETKY'!M$13),IF(COLUMN()=DATA!$H$1+2,SUM(INDIRECT("B$25:"&amp;SUBSTITUTE(ADDRESS(1,COLUMN()-1,4),"1","")&amp;"$25")),""))</f>
        <v>7</v>
      </c>
      <c r="N25" s="34">
        <f ca="1">IF(COLUMN()&lt;DATA!$H$1+2,SUM(VSETKY!N$12:'VSETKY'!N$13),IF(COLUMN()=DATA!$H$1+2,SUM(INDIRECT("B$25:"&amp;SUBSTITUTE(ADDRESS(1,COLUMN()-1,4),"1","")&amp;"$25")),""))</f>
        <v>22</v>
      </c>
      <c r="O25" s="34">
        <f ca="1">IF(COLUMN()&lt;DATA!$H$1+2,SUM(VSETKY!O$12:'VSETKY'!O$13),IF(COLUMN()=DATA!$H$1+2,SUM(INDIRECT("B$25:"&amp;SUBSTITUTE(ADDRESS(1,COLUMN()-1,4),"1","")&amp;"$25")),""))</f>
        <v>0</v>
      </c>
      <c r="P25" s="34">
        <f ca="1">IF(COLUMN()&lt;DATA!$H$1+2,SUM(VSETKY!P$12:'VSETKY'!P$13),IF(COLUMN()=DATA!$H$1+2,SUM(INDIRECT("B$25:"&amp;SUBSTITUTE(ADDRESS(1,COLUMN()-1,4),"1","")&amp;"$25")),""))</f>
        <v>0</v>
      </c>
      <c r="Q25" s="34">
        <f ca="1">IF(COLUMN()&lt;DATA!$H$1+2,SUM(VSETKY!Q$12:'VSETKY'!Q$13),IF(COLUMN()=DATA!$H$1+2,SUM(INDIRECT("B$25:"&amp;SUBSTITUTE(ADDRESS(1,COLUMN()-1,4),"1","")&amp;"$25")),""))</f>
        <v>0</v>
      </c>
      <c r="R25" s="34">
        <f ca="1">IF(COLUMN()&lt;DATA!$H$1+2,SUM(VSETKY!R$12:'VSETKY'!R$13),IF(COLUMN()=DATA!$H$1+2,SUM(INDIRECT("B$25:"&amp;SUBSTITUTE(ADDRESS(1,COLUMN()-1,4),"1","")&amp;"$25")),""))</f>
        <v>0</v>
      </c>
      <c r="S25" s="34">
        <f ca="1">IF(COLUMN()&lt;DATA!$H$1+2,SUM(VSETKY!S$12:'VSETKY'!S$13),IF(COLUMN()=DATA!$H$1+2,SUM(INDIRECT("B$25:"&amp;SUBSTITUTE(ADDRESS(1,COLUMN()-1,4),"1","")&amp;"$25")),""))</f>
        <v>9</v>
      </c>
      <c r="T25" s="34">
        <f ca="1">IF(COLUMN()&lt;DATA!$H$1+2,SUM(VSETKY!T$12:'VSETKY'!T$13),IF(COLUMN()=DATA!$H$1+2,SUM(INDIRECT("B$25:"&amp;SUBSTITUTE(ADDRESS(1,COLUMN()-1,4),"1","")&amp;"$25")),""))</f>
        <v>0</v>
      </c>
      <c r="U25" s="34">
        <f ca="1">IF(COLUMN()&lt;DATA!$H$1+2,SUM(VSETKY!U$12:'VSETKY'!U$13),IF(COLUMN()=DATA!$H$1+2,SUM(INDIRECT("B$25:"&amp;SUBSTITUTE(ADDRESS(1,COLUMN()-1,4),"1","")&amp;"$25")),""))</f>
        <v>5</v>
      </c>
      <c r="V25" s="34">
        <f ca="1">IF(COLUMN()&lt;DATA!$H$1+2,SUM(VSETKY!V$12:'VSETKY'!V$13),IF(COLUMN()=DATA!$H$1+2,SUM(INDIRECT("B$25:"&amp;SUBSTITUTE(ADDRESS(1,COLUMN()-1,4),"1","")&amp;"$25")),""))</f>
        <v>0</v>
      </c>
      <c r="W25" s="34">
        <f ca="1">IF(COLUMN()&lt;DATA!$H$1+2,SUM(VSETKY!W$12:'VSETKY'!W$13),IF(COLUMN()=DATA!$H$1+2,SUM(INDIRECT("B$25:"&amp;SUBSTITUTE(ADDRESS(1,COLUMN()-1,4),"1","")&amp;"$25")),""))</f>
        <v>0</v>
      </c>
      <c r="X25" s="34">
        <f ca="1">IF(COLUMN()&lt;DATA!$H$1+2,SUM(VSETKY!X$12:'VSETKY'!X$13),IF(COLUMN()=DATA!$H$1+2,SUM(INDIRECT("B$25:"&amp;SUBSTITUTE(ADDRESS(1,COLUMN()-1,4),"1","")&amp;"$25")),""))</f>
        <v>0</v>
      </c>
      <c r="Y25" s="34">
        <f ca="1">IF(COLUMN()&lt;DATA!$H$1+2,SUM(VSETKY!Y$12:'VSETKY'!Y$13),IF(COLUMN()=DATA!$H$1+2,SUM(INDIRECT("B$25:"&amp;SUBSTITUTE(ADDRESS(1,COLUMN()-1,4),"1","")&amp;"$25")),""))</f>
        <v>8</v>
      </c>
      <c r="Z25" s="34">
        <f ca="1">IF(COLUMN()&lt;DATA!$H$1+2,SUM(VSETKY!Z$12:'VSETKY'!Z$13),IF(COLUMN()=DATA!$H$1+2,SUM(INDIRECT("B$25:"&amp;SUBSTITUTE(ADDRESS(1,COLUMN()-1,4),"1","")&amp;"$25")),""))</f>
        <v>0</v>
      </c>
      <c r="AA25" s="34">
        <f ca="1">IF(COLUMN()&lt;DATA!$H$1+2,SUM(VSETKY!AA$12:'VSETKY'!AA$13),IF(COLUMN()=DATA!$H$1+2,SUM(INDIRECT("B$25:"&amp;SUBSTITUTE(ADDRESS(1,COLUMN()-1,4),"1","")&amp;"$25")),""))</f>
        <v>1</v>
      </c>
      <c r="AB25" s="34">
        <f ca="1">IF(COLUMN()&lt;DATA!$H$1+2,SUM(VSETKY!AB$12:'VSETKY'!AB$13),IF(COLUMN()=DATA!$H$1+2,SUM(INDIRECT("B$25:"&amp;SUBSTITUTE(ADDRESS(1,COLUMN()-1,4),"1","")&amp;"$25")),""))</f>
        <v>0</v>
      </c>
      <c r="AC25" s="34">
        <f ca="1">IF(COLUMN()&lt;DATA!$H$1+2,SUM(VSETKY!AC$12:'VSETKY'!AC$13),IF(COLUMN()=DATA!$H$1+2,SUM(INDIRECT("B$25:"&amp;SUBSTITUTE(ADDRESS(1,COLUMN()-1,4),"1","")&amp;"$25")),""))</f>
        <v>0</v>
      </c>
      <c r="AD25" s="34">
        <f ca="1">IF(COLUMN()&lt;DATA!$H$1+2,SUM(VSETKY!AD$12:'VSETKY'!AD$13),IF(COLUMN()=DATA!$H$1+2,SUM(INDIRECT("B$25:"&amp;SUBSTITUTE(ADDRESS(1,COLUMN()-1,4),"1","")&amp;"$25")),""))</f>
        <v>0</v>
      </c>
      <c r="AE25" s="34">
        <f ca="1">IF(COLUMN()&lt;DATA!$H$1+2,SUM(VSETKY!AE$12:'VSETKY'!AE$13),IF(COLUMN()=DATA!$H$1+2,SUM(INDIRECT("B$25:"&amp;SUBSTITUTE(ADDRESS(1,COLUMN()-1,4),"1","")&amp;"$25")),""))</f>
        <v>0</v>
      </c>
      <c r="AF25" s="34">
        <f ca="1">IF(COLUMN()&lt;DATA!$H$1+2,SUM(VSETKY!AF$12:'VSETKY'!AF$13),IF(COLUMN()=DATA!$H$1+2,SUM(INDIRECT("B$25:"&amp;SUBSTITUTE(ADDRESS(1,COLUMN()-1,4),"1","")&amp;"$25")),""))</f>
        <v>2</v>
      </c>
      <c r="AG25" s="34">
        <f ca="1">IF(COLUMN()&lt;DATA!$H$1+2,SUM(VSETKY!AG$12:'VSETKY'!AG$13),IF(COLUMN()=DATA!$H$1+2,SUM(INDIRECT("B$25:"&amp;SUBSTITUTE(ADDRESS(1,COLUMN()-1,4),"1","")&amp;"$25")),""))</f>
        <v>0</v>
      </c>
      <c r="AH25" s="34">
        <f ca="1">IF(COLUMN()&lt;DATA!$H$1+2,SUM(VSETKY!AH$12:'VSETKY'!AH$13),IF(COLUMN()=DATA!$H$1+2,SUM(INDIRECT("B$25:"&amp;SUBSTITUTE(ADDRESS(1,COLUMN()-1,4),"1","")&amp;"$25")),""))</f>
        <v>0</v>
      </c>
      <c r="AI25" s="34">
        <f ca="1">IF(COLUMN()&lt;DATA!$H$1+2,SUM(VSETKY!AI$12:'VSETKY'!AI$13),IF(COLUMN()=DATA!$H$1+2,SUM(INDIRECT("B$25:"&amp;SUBSTITUTE(ADDRESS(1,COLUMN()-1,4),"1","")&amp;"$25")),""))</f>
        <v>0</v>
      </c>
      <c r="AJ25" s="34">
        <f ca="1">IF(COLUMN()&lt;DATA!$H$1+2,SUM(VSETKY!AJ$12:'VSETKY'!AJ$13),IF(COLUMN()=DATA!$H$1+2,SUM(INDIRECT("B$25:"&amp;SUBSTITUTE(ADDRESS(1,COLUMN()-1,4),"1","")&amp;"$25")),""))</f>
        <v>0</v>
      </c>
      <c r="AK25" s="34">
        <f ca="1">IF(COLUMN()&lt;DATA!$H$1+2,SUM(VSETKY!AK$12:'VSETKY'!AK$13),IF(COLUMN()=DATA!$H$1+2,SUM(INDIRECT("B$25:"&amp;SUBSTITUTE(ADDRESS(1,COLUMN()-1,4),"1","")&amp;"$25")),""))</f>
        <v>0</v>
      </c>
      <c r="AL25" s="34">
        <f ca="1">IF(COLUMN()&lt;DATA!$H$1+2,SUM(VSETKY!AL$12:'VSETKY'!AL$13),IF(COLUMN()=DATA!$H$1+2,SUM(INDIRECT("B$25:"&amp;SUBSTITUTE(ADDRESS(1,COLUMN()-1,4),"1","")&amp;"$25")),""))</f>
        <v>0</v>
      </c>
      <c r="AM25" s="34">
        <f ca="1">IF(COLUMN()&lt;DATA!$H$1+2,SUM(VSETKY!AM$12:'VSETKY'!AM$13),IF(COLUMN()=DATA!$H$1+2,SUM(INDIRECT("B$25:"&amp;SUBSTITUTE(ADDRESS(1,COLUMN()-1,4),"1","")&amp;"$25")),""))</f>
        <v>0</v>
      </c>
      <c r="AN25" s="44">
        <f ca="1">IF(COLUMN()&lt;DATA!$H$1+2,SUM(VSETKY!AN$12:'VSETKY'!AN$13),IF(COLUMN()=DATA!$H$1+2,SUM(INDIRECT("B$25:"&amp;SUBSTITUTE(ADDRESS(1,COLUMN()-1,4),"1","")&amp;"$25")),""))</f>
        <v>235</v>
      </c>
      <c r="AO25" t="str">
        <f ca="1">IF(COLUMN()&lt;DATA!$H$1+2,SUM(VSETKY!AO$12:'VSETKY'!AO$13),IF(COLUMN()=DATA!$H$1+2,SUM(INDIRECT("B$25:"&amp;SUBSTITUTE(ADDRESS(1,COLUMN()-1,4),"1","")&amp;"$25")),""))</f>
        <v/>
      </c>
      <c r="AP25" t="str">
        <f ca="1">IF(COLUMN()&lt;DATA!$H$1+2,SUM(VSETKY!AP$12:'VSETKY'!AP$13),IF(COLUMN()=DATA!$H$1+2,SUM(INDIRECT("B$25:"&amp;SUBSTITUTE(ADDRESS(1,COLUMN()-1,4),"1","")&amp;"$25")),""))</f>
        <v/>
      </c>
      <c r="AQ25" t="str">
        <f ca="1">IF(COLUMN()&lt;DATA!$H$1+2,SUM(VSETKY!AQ$12:'VSETKY'!AQ$13),IF(COLUMN()=DATA!$H$1+2,SUM(INDIRECT("B$25:"&amp;SUBSTITUTE(ADDRESS(1,COLUMN()-1,4),"1","")&amp;"$25")),""))</f>
        <v/>
      </c>
      <c r="AR25" t="str">
        <f ca="1">IF(COLUMN()&lt;DATA!$H$1+2,SUM(VSETKY!AR$12:'VSETKY'!AR$13),IF(COLUMN()=DATA!$H$1+2,SUM(INDIRECT("B$25:"&amp;SUBSTITUTE(ADDRESS(1,COLUMN()-1,4),"1","")&amp;"$25")),""))</f>
        <v/>
      </c>
      <c r="AS25" t="str">
        <f ca="1">IF(COLUMN()&lt;DATA!$H$1+2,SUM(VSETKY!AS$12:'VSETKY'!AS$13),IF(COLUMN()=DATA!$H$1+2,SUM(INDIRECT("B$25:"&amp;SUBSTITUTE(ADDRESS(1,COLUMN()-1,4),"1","")&amp;"$25")),""))</f>
        <v/>
      </c>
      <c r="AT25" t="str">
        <f ca="1">IF(COLUMN()&lt;DATA!$H$1+2,SUM(VSETKY!AT$12:'VSETKY'!AT$13),IF(COLUMN()=DATA!$H$1+2,SUM(INDIRECT("B$25:"&amp;SUBSTITUTE(ADDRESS(1,COLUMN()-1,4),"1","")&amp;"$25")),""))</f>
        <v/>
      </c>
      <c r="AU25" t="str">
        <f ca="1">IF(COLUMN()&lt;DATA!$H$1+2,SUM(VSETKY!AU$12:'VSETKY'!AU$13),IF(COLUMN()=DATA!$H$1+2,SUM(INDIRECT("B$25:"&amp;SUBSTITUTE(ADDRESS(1,COLUMN()-1,4),"1","")&amp;"$25")),""))</f>
        <v/>
      </c>
      <c r="AV25" t="str">
        <f ca="1">IF(COLUMN()&lt;DATA!$H$1+2,SUM(VSETKY!AV$12:'VSETKY'!AV$13),IF(COLUMN()=DATA!$H$1+2,SUM(INDIRECT("B$25:"&amp;SUBSTITUTE(ADDRESS(1,COLUMN()-1,4),"1","")&amp;"$25")),""))</f>
        <v/>
      </c>
      <c r="AW25" t="str">
        <f ca="1">IF(COLUMN()&lt;DATA!$H$1+2,SUM(VSETKY!AW$12:'VSETKY'!AW$13),IF(COLUMN()=DATA!$H$1+2,SUM(INDIRECT("B$25:"&amp;SUBSTITUTE(ADDRESS(1,COLUMN()-1,4),"1","")&amp;"$25")),""))</f>
        <v/>
      </c>
      <c r="AX25" t="str">
        <f ca="1">IF(COLUMN()&lt;DATA!$H$1+2,SUM(VSETKY!AX$12:'VSETKY'!AX$13),IF(COLUMN()=DATA!$H$1+2,SUM(INDIRECT("B$25:"&amp;SUBSTITUTE(ADDRESS(1,COLUMN()-1,4),"1","")&amp;"$25")),""))</f>
        <v/>
      </c>
      <c r="AY25" t="str">
        <f ca="1">IF(COLUMN()&lt;DATA!$H$1+2,SUM(VSETKY!AY$12:'VSETKY'!AY$13),IF(COLUMN()=DATA!$H$1+2,SUM(INDIRECT("B$25:"&amp;SUBSTITUTE(ADDRESS(1,COLUMN()-1,4),"1","")&amp;"$25")),""))</f>
        <v/>
      </c>
      <c r="AZ25" t="str">
        <f ca="1">IF(COLUMN()&lt;DATA!$H$1+2,SUM(VSETKY!AZ$12:'VSETKY'!AZ$13),IF(COLUMN()=DATA!$H$1+2,SUM(INDIRECT("B$25:"&amp;SUBSTITUTE(ADDRESS(1,COLUMN()-1,4),"1","")&amp;"$25")),""))</f>
        <v/>
      </c>
      <c r="BA25" t="str">
        <f ca="1">IF(COLUMN()&lt;DATA!$H$1+2,SUM(VSETKY!BA$12:'VSETKY'!BA$13),IF(COLUMN()=DATA!$H$1+2,SUM(INDIRECT("B$25:"&amp;SUBSTITUTE(ADDRESS(1,COLUMN()-1,4),"1","")&amp;"$25")),""))</f>
        <v/>
      </c>
      <c r="BB25" t="str">
        <f ca="1">IF(COLUMN()&lt;DATA!$H$1+2,SUM(VSETKY!BB$12:'VSETKY'!BB$13),IF(COLUMN()=DATA!$H$1+2,SUM(INDIRECT("B$25:"&amp;SUBSTITUTE(ADDRESS(1,COLUMN()-1,4),"1","")&amp;"$25")),""))</f>
        <v/>
      </c>
      <c r="BC25" t="str">
        <f ca="1">IF(COLUMN()&lt;DATA!$H$1+2,SUM(VSETKY!BC$12:'VSETKY'!BC$13),IF(COLUMN()=DATA!$H$1+2,SUM(INDIRECT("B$25:"&amp;SUBSTITUTE(ADDRESS(1,COLUMN()-1,4),"1","")&amp;"$25")),""))</f>
        <v/>
      </c>
      <c r="BD25" t="str">
        <f ca="1">IF(COLUMN()&lt;DATA!$H$1+2,SUM(VSETKY!BD$12:'VSETKY'!BD$13),IF(COLUMN()=DATA!$H$1+2,SUM(INDIRECT("B$25:"&amp;SUBSTITUTE(ADDRESS(1,COLUMN()-1,4),"1","")&amp;"$25")),""))</f>
        <v/>
      </c>
      <c r="BE25" t="str">
        <f ca="1">IF(COLUMN()&lt;DATA!$H$1+2,SUM(VSETKY!BE$12:'VSETKY'!BE$13),IF(COLUMN()=DATA!$H$1+2,SUM(INDIRECT("B$25:"&amp;SUBSTITUTE(ADDRESS(1,COLUMN()-1,4),"1","")&amp;"$25")),""))</f>
        <v/>
      </c>
      <c r="BF25" t="str">
        <f ca="1">IF(COLUMN()&lt;DATA!$H$1+2,SUM(VSETKY!BF$12:'VSETKY'!BF$13),IF(COLUMN()=DATA!$H$1+2,SUM(INDIRECT("B$25:"&amp;SUBSTITUTE(ADDRESS(1,COLUMN()-1,4),"1","")&amp;"$25")),""))</f>
        <v/>
      </c>
      <c r="BG25" t="str">
        <f ca="1">IF(COLUMN()&lt;DATA!$H$1+2,SUM(VSETKY!BG$12:'VSETKY'!BG$13),IF(COLUMN()=DATA!$H$1+2,SUM(INDIRECT("B$25:"&amp;SUBSTITUTE(ADDRESS(1,COLUMN()-1,4),"1","")&amp;"$25")),""))</f>
        <v/>
      </c>
      <c r="BH25" t="str">
        <f ca="1">IF(COLUMN()&lt;DATA!$H$1+2,SUM(VSETKY!BH$12:'VSETKY'!BH$13),IF(COLUMN()=DATA!$H$1+2,SUM(INDIRECT("B$25:"&amp;SUBSTITUTE(ADDRESS(1,COLUMN()-1,4),"1","")&amp;"$25")),""))</f>
        <v/>
      </c>
      <c r="BI25" t="str">
        <f ca="1">IF(COLUMN()&lt;DATA!$H$1+2,SUM(VSETKY!BI$12:'VSETKY'!BI$13),IF(COLUMN()=DATA!$H$1+2,SUM(INDIRECT("B$25:"&amp;SUBSTITUTE(ADDRESS(1,COLUMN()-1,4),"1","")&amp;"$25")),""))</f>
        <v/>
      </c>
      <c r="BJ25" t="str">
        <f ca="1">IF(COLUMN()&lt;DATA!$H$1+2,SUM(VSETKY!BJ$12:'VSETKY'!BJ$13),IF(COLUMN()=DATA!$H$1+2,SUM(INDIRECT("B$25:"&amp;SUBSTITUTE(ADDRESS(1,COLUMN()-1,4),"1","")&amp;"$25")),""))</f>
        <v/>
      </c>
      <c r="BK25" t="str">
        <f ca="1">IF(COLUMN()&lt;DATA!$H$1+2,SUM(VSETKY!BK$12:'VSETKY'!BK$13),IF(COLUMN()=DATA!$H$1+2,SUM(INDIRECT("B$25:"&amp;SUBSTITUTE(ADDRESS(1,COLUMN()-1,4),"1","")&amp;"$25")),""))</f>
        <v/>
      </c>
      <c r="BL25" t="str">
        <f ca="1">IF(COLUMN()&lt;DATA!$H$1+2,SUM(VSETKY!BL$12:'VSETKY'!BL$13),IF(COLUMN()=DATA!$H$1+2,SUM(INDIRECT("B$25:"&amp;SUBSTITUTE(ADDRESS(1,COLUMN()-1,4),"1","")&amp;"$25")),""))</f>
        <v/>
      </c>
      <c r="BM25" t="str">
        <f ca="1">IF(COLUMN()&lt;DATA!$H$1+2,SUM(VSETKY!BM$12:'VSETKY'!BM$13),IF(COLUMN()=DATA!$H$1+2,SUM(INDIRECT("B$25:"&amp;SUBSTITUTE(ADDRESS(1,COLUMN()-1,4),"1","")&amp;"$25")),""))</f>
        <v/>
      </c>
      <c r="BN25" t="str">
        <f ca="1">IF(COLUMN()&lt;DATA!$H$1+2,SUM(VSETKY!BN$12:'VSETKY'!BN$13),IF(COLUMN()=DATA!$H$1+2,SUM(INDIRECT("B$25:"&amp;SUBSTITUTE(ADDRESS(1,COLUMN()-1,4),"1","")&amp;"$25")),""))</f>
        <v/>
      </c>
      <c r="BO25" t="str">
        <f ca="1">IF(COLUMN()&lt;DATA!$H$1+2,SUM(VSETKY!BO$12:'VSETKY'!BO$13),IF(COLUMN()=DATA!$H$1+2,SUM(INDIRECT("B$25:"&amp;SUBSTITUTE(ADDRESS(1,COLUMN()-1,4),"1","")&amp;"$25")),""))</f>
        <v/>
      </c>
      <c r="BP25" t="str">
        <f ca="1">IF(COLUMN()&lt;DATA!$H$1+2,SUM(VSETKY!BP$12:'VSETKY'!BP$13),IF(COLUMN()=DATA!$H$1+2,SUM(INDIRECT("B$25:"&amp;SUBSTITUTE(ADDRESS(1,COLUMN()-1,4),"1","")&amp;"$25")),""))</f>
        <v/>
      </c>
      <c r="BQ25" t="str">
        <f ca="1">IF(COLUMN()&lt;DATA!$H$1+2,SUM(VSETKY!BQ$12:'VSETKY'!BQ$13),IF(COLUMN()=DATA!$H$1+2,SUM(INDIRECT("B$25:"&amp;SUBSTITUTE(ADDRESS(1,COLUMN()-1,4),"1","")&amp;"$25")),""))</f>
        <v/>
      </c>
      <c r="BR25" t="str">
        <f ca="1">IF(COLUMN()&lt;DATA!$H$1+2,SUM(VSETKY!BR$12:'VSETKY'!BR$13),IF(COLUMN()=DATA!$H$1+2,SUM(INDIRECT("B$25:"&amp;SUBSTITUTE(ADDRESS(1,COLUMN()-1,4),"1","")&amp;"$25")),""))</f>
        <v/>
      </c>
      <c r="BS25" t="str">
        <f ca="1">IF(COLUMN()&lt;DATA!$H$1+2,SUM(VSETKY!BS$12:'VSETKY'!BS$13),IF(COLUMN()=DATA!$H$1+2,SUM(INDIRECT("B$25:"&amp;SUBSTITUTE(ADDRESS(1,COLUMN()-1,4),"1","")&amp;"$25")),""))</f>
        <v/>
      </c>
      <c r="BT25" t="str">
        <f ca="1">IF(COLUMN()&lt;DATA!$H$1+2,SUM(VSETKY!BT$12:'VSETKY'!BT$13),IF(COLUMN()=DATA!$H$1+2,SUM(INDIRECT("B$25:"&amp;SUBSTITUTE(ADDRESS(1,COLUMN()-1,4),"1","")&amp;"$25")),""))</f>
        <v/>
      </c>
      <c r="BU25" t="str">
        <f ca="1">IF(COLUMN()&lt;DATA!$H$1+2,SUM(VSETKY!BU$12:'VSETKY'!BU$13),IF(COLUMN()=DATA!$H$1+2,SUM(INDIRECT("B$25:"&amp;SUBSTITUTE(ADDRESS(1,COLUMN()-1,4),"1","")&amp;"$25")),""))</f>
        <v/>
      </c>
      <c r="BV25" t="str">
        <f ca="1">IF(COLUMN()&lt;DATA!$H$1+2,SUM(VSETKY!BV$12:'VSETKY'!BV$13),IF(COLUMN()=DATA!$H$1+2,SUM(INDIRECT("B$25:"&amp;SUBSTITUTE(ADDRESS(1,COLUMN()-1,4),"1","")&amp;"$25")),""))</f>
        <v/>
      </c>
      <c r="BW25" t="str">
        <f ca="1">IF(COLUMN()&lt;DATA!$H$1+2,SUM(VSETKY!BW$12:'VSETKY'!BW$13),IF(COLUMN()=DATA!$H$1+2,SUM(INDIRECT("B$25:"&amp;SUBSTITUTE(ADDRESS(1,COLUMN()-1,4),"1","")&amp;"$25")),""))</f>
        <v/>
      </c>
      <c r="BX25" t="str">
        <f ca="1">IF(COLUMN()&lt;DATA!$H$1+2,SUM(VSETKY!BX$12:'VSETKY'!BX$13),IF(COLUMN()=DATA!$H$1+2,SUM(INDIRECT("B$25:"&amp;SUBSTITUTE(ADDRESS(1,COLUMN()-1,4),"1","")&amp;"$25")),""))</f>
        <v/>
      </c>
      <c r="BY25" t="str">
        <f ca="1">IF(COLUMN()&lt;DATA!$H$1+2,SUM(VSETKY!BY$12:'VSETKY'!BY$13),IF(COLUMN()=DATA!$H$1+2,SUM(INDIRECT("B$25:"&amp;SUBSTITUTE(ADDRESS(1,COLUMN()-1,4),"1","")&amp;"$25")),""))</f>
        <v/>
      </c>
      <c r="BZ25" t="str">
        <f ca="1">IF(COLUMN()&lt;DATA!$H$1+2,SUM(VSETKY!BZ$12:'VSETKY'!BZ$13),IF(COLUMN()=DATA!$H$1+2,SUM(INDIRECT("B$25:"&amp;SUBSTITUTE(ADDRESS(1,COLUMN()-1,4),"1","")&amp;"$25")),""))</f>
        <v/>
      </c>
    </row>
    <row r="26" spans="1:78" ht="15.75" x14ac:dyDescent="0.25">
      <c r="A26" s="43" t="s">
        <v>218</v>
      </c>
      <c r="B26" s="34">
        <f ca="1">IF(COLUMN()&lt;DATA!$H$1+2,SUM(VSETKY!B$16:'VSETKY'!B$17),IF(COLUMN()=DATA!$H$1+2,SUM(INDIRECT("B$26:"&amp;SUBSTITUTE(ADDRESS(1,COLUMN()-1,4),"1","")&amp;"$26")),""))</f>
        <v>1070</v>
      </c>
      <c r="C26" s="34">
        <f ca="1">IF(COLUMN()&lt;DATA!$H$1+2,SUM(VSETKY!C$16:'VSETKY'!C$17),IF(COLUMN()=DATA!$H$1+2,SUM(INDIRECT("B$26:"&amp;SUBSTITUTE(ADDRESS(1,COLUMN()-1,4),"1","")&amp;"$26")),""))</f>
        <v>298</v>
      </c>
      <c r="D26" s="34">
        <f ca="1">IF(COLUMN()&lt;DATA!$H$1+2,SUM(VSETKY!D$16:'VSETKY'!D$17),IF(COLUMN()=DATA!$H$1+2,SUM(INDIRECT("B$26:"&amp;SUBSTITUTE(ADDRESS(1,COLUMN()-1,4),"1","")&amp;"$26")),""))</f>
        <v>335</v>
      </c>
      <c r="E26" s="34">
        <f ca="1">IF(COLUMN()&lt;DATA!$H$1+2,SUM(VSETKY!E$16:'VSETKY'!E$17),IF(COLUMN()=DATA!$H$1+2,SUM(INDIRECT("B$26:"&amp;SUBSTITUTE(ADDRESS(1,COLUMN()-1,4),"1","")&amp;"$26")),""))</f>
        <v>98</v>
      </c>
      <c r="F26" s="34">
        <f ca="1">IF(COLUMN()&lt;DATA!$H$1+2,SUM(VSETKY!F$16:'VSETKY'!F$17),IF(COLUMN()=DATA!$H$1+2,SUM(INDIRECT("B$26:"&amp;SUBSTITUTE(ADDRESS(1,COLUMN()-1,4),"1","")&amp;"$26")),""))</f>
        <v>121</v>
      </c>
      <c r="G26" s="34">
        <f ca="1">IF(COLUMN()&lt;DATA!$H$1+2,SUM(VSETKY!G$16:'VSETKY'!G$17),IF(COLUMN()=DATA!$H$1+2,SUM(INDIRECT("B$26:"&amp;SUBSTITUTE(ADDRESS(1,COLUMN()-1,4),"1","")&amp;"$26")),""))</f>
        <v>284</v>
      </c>
      <c r="H26" s="34">
        <f ca="1">IF(COLUMN()&lt;DATA!$H$1+2,SUM(VSETKY!H$16:'VSETKY'!H$17),IF(COLUMN()=DATA!$H$1+2,SUM(INDIRECT("B$26:"&amp;SUBSTITUTE(ADDRESS(1,COLUMN()-1,4),"1","")&amp;"$26")),""))</f>
        <v>257</v>
      </c>
      <c r="I26" s="34">
        <f ca="1">IF(COLUMN()&lt;DATA!$H$1+2,SUM(VSETKY!I$16:'VSETKY'!I$17),IF(COLUMN()=DATA!$H$1+2,SUM(INDIRECT("B$26:"&amp;SUBSTITUTE(ADDRESS(1,COLUMN()-1,4),"1","")&amp;"$26")),""))</f>
        <v>186</v>
      </c>
      <c r="J26" s="34">
        <f ca="1">IF(COLUMN()&lt;DATA!$H$1+2,SUM(VSETKY!J$16:'VSETKY'!J$17),IF(COLUMN()=DATA!$H$1+2,SUM(INDIRECT("B$26:"&amp;SUBSTITUTE(ADDRESS(1,COLUMN()-1,4),"1","")&amp;"$26")),""))</f>
        <v>437</v>
      </c>
      <c r="K26" s="34">
        <f ca="1">IF(COLUMN()&lt;DATA!$H$1+2,SUM(VSETKY!K$16:'VSETKY'!K$17),IF(COLUMN()=DATA!$H$1+2,SUM(INDIRECT("B$26:"&amp;SUBSTITUTE(ADDRESS(1,COLUMN()-1,4),"1","")&amp;"$26")),""))</f>
        <v>429</v>
      </c>
      <c r="L26" s="34">
        <f ca="1">IF(COLUMN()&lt;DATA!$H$1+2,SUM(VSETKY!L$16:'VSETKY'!L$17),IF(COLUMN()=DATA!$H$1+2,SUM(INDIRECT("B$26:"&amp;SUBSTITUTE(ADDRESS(1,COLUMN()-1,4),"1","")&amp;"$26")),""))</f>
        <v>71</v>
      </c>
      <c r="M26" s="34">
        <f ca="1">IF(COLUMN()&lt;DATA!$H$1+2,SUM(VSETKY!M$16:'VSETKY'!M$17),IF(COLUMN()=DATA!$H$1+2,SUM(INDIRECT("B$26:"&amp;SUBSTITUTE(ADDRESS(1,COLUMN()-1,4),"1","")&amp;"$26")),""))</f>
        <v>391</v>
      </c>
      <c r="N26" s="34">
        <f ca="1">IF(COLUMN()&lt;DATA!$H$1+2,SUM(VSETKY!N$16:'VSETKY'!N$17),IF(COLUMN()=DATA!$H$1+2,SUM(INDIRECT("B$26:"&amp;SUBSTITUTE(ADDRESS(1,COLUMN()-1,4),"1","")&amp;"$26")),""))</f>
        <v>138</v>
      </c>
      <c r="O26" s="34">
        <f ca="1">IF(COLUMN()&lt;DATA!$H$1+2,SUM(VSETKY!O$16:'VSETKY'!O$17),IF(COLUMN()=DATA!$H$1+2,SUM(INDIRECT("B$26:"&amp;SUBSTITUTE(ADDRESS(1,COLUMN()-1,4),"1","")&amp;"$26")),""))</f>
        <v>62</v>
      </c>
      <c r="P26" s="34">
        <f ca="1">IF(COLUMN()&lt;DATA!$H$1+2,SUM(VSETKY!P$16:'VSETKY'!P$17),IF(COLUMN()=DATA!$H$1+2,SUM(INDIRECT("B$26:"&amp;SUBSTITUTE(ADDRESS(1,COLUMN()-1,4),"1","")&amp;"$26")),""))</f>
        <v>6</v>
      </c>
      <c r="Q26" s="34">
        <f ca="1">IF(COLUMN()&lt;DATA!$H$1+2,SUM(VSETKY!Q$16:'VSETKY'!Q$17),IF(COLUMN()=DATA!$H$1+2,SUM(INDIRECT("B$26:"&amp;SUBSTITUTE(ADDRESS(1,COLUMN()-1,4),"1","")&amp;"$26")),""))</f>
        <v>3</v>
      </c>
      <c r="R26" s="34">
        <f ca="1">IF(COLUMN()&lt;DATA!$H$1+2,SUM(VSETKY!R$16:'VSETKY'!R$17),IF(COLUMN()=DATA!$H$1+2,SUM(INDIRECT("B$26:"&amp;SUBSTITUTE(ADDRESS(1,COLUMN()-1,4),"1","")&amp;"$26")),""))</f>
        <v>11</v>
      </c>
      <c r="S26" s="34">
        <f ca="1">IF(COLUMN()&lt;DATA!$H$1+2,SUM(VSETKY!S$16:'VSETKY'!S$17),IF(COLUMN()=DATA!$H$1+2,SUM(INDIRECT("B$26:"&amp;SUBSTITUTE(ADDRESS(1,COLUMN()-1,4),"1","")&amp;"$26")),""))</f>
        <v>166</v>
      </c>
      <c r="T26" s="34">
        <f ca="1">IF(COLUMN()&lt;DATA!$H$1+2,SUM(VSETKY!T$16:'VSETKY'!T$17),IF(COLUMN()=DATA!$H$1+2,SUM(INDIRECT("B$26:"&amp;SUBSTITUTE(ADDRESS(1,COLUMN()-1,4),"1","")&amp;"$26")),""))</f>
        <v>64</v>
      </c>
      <c r="U26" s="34">
        <f ca="1">IF(COLUMN()&lt;DATA!$H$1+2,SUM(VSETKY!U$16:'VSETKY'!U$17),IF(COLUMN()=DATA!$H$1+2,SUM(INDIRECT("B$26:"&amp;SUBSTITUTE(ADDRESS(1,COLUMN()-1,4),"1","")&amp;"$26")),""))</f>
        <v>279</v>
      </c>
      <c r="V26" s="34">
        <f ca="1">IF(COLUMN()&lt;DATA!$H$1+2,SUM(VSETKY!V$16:'VSETKY'!V$17),IF(COLUMN()=DATA!$H$1+2,SUM(INDIRECT("B$26:"&amp;SUBSTITUTE(ADDRESS(1,COLUMN()-1,4),"1","")&amp;"$26")),""))</f>
        <v>18</v>
      </c>
      <c r="W26" s="34">
        <f ca="1">IF(COLUMN()&lt;DATA!$H$1+2,SUM(VSETKY!W$16:'VSETKY'!W$17),IF(COLUMN()=DATA!$H$1+2,SUM(INDIRECT("B$26:"&amp;SUBSTITUTE(ADDRESS(1,COLUMN()-1,4),"1","")&amp;"$26")),""))</f>
        <v>0</v>
      </c>
      <c r="X26" s="34">
        <f ca="1">IF(COLUMN()&lt;DATA!$H$1+2,SUM(VSETKY!X$16:'VSETKY'!X$17),IF(COLUMN()=DATA!$H$1+2,SUM(INDIRECT("B$26:"&amp;SUBSTITUTE(ADDRESS(1,COLUMN()-1,4),"1","")&amp;"$26")),""))</f>
        <v>0</v>
      </c>
      <c r="Y26" s="34">
        <f ca="1">IF(COLUMN()&lt;DATA!$H$1+2,SUM(VSETKY!Y$16:'VSETKY'!Y$17),IF(COLUMN()=DATA!$H$1+2,SUM(INDIRECT("B$26:"&amp;SUBSTITUTE(ADDRESS(1,COLUMN()-1,4),"1","")&amp;"$26")),""))</f>
        <v>77</v>
      </c>
      <c r="Z26" s="34">
        <f ca="1">IF(COLUMN()&lt;DATA!$H$1+2,SUM(VSETKY!Z$16:'VSETKY'!Z$17),IF(COLUMN()=DATA!$H$1+2,SUM(INDIRECT("B$26:"&amp;SUBSTITUTE(ADDRESS(1,COLUMN()-1,4),"1","")&amp;"$26")),""))</f>
        <v>54</v>
      </c>
      <c r="AA26" s="34">
        <f ca="1">IF(COLUMN()&lt;DATA!$H$1+2,SUM(VSETKY!AA$16:'VSETKY'!AA$17),IF(COLUMN()=DATA!$H$1+2,SUM(INDIRECT("B$26:"&amp;SUBSTITUTE(ADDRESS(1,COLUMN()-1,4),"1","")&amp;"$26")),""))</f>
        <v>40</v>
      </c>
      <c r="AB26" s="34">
        <f ca="1">IF(COLUMN()&lt;DATA!$H$1+2,SUM(VSETKY!AB$16:'VSETKY'!AB$17),IF(COLUMN()=DATA!$H$1+2,SUM(INDIRECT("B$26:"&amp;SUBSTITUTE(ADDRESS(1,COLUMN()-1,4),"1","")&amp;"$26")),""))</f>
        <v>4</v>
      </c>
      <c r="AC26" s="34">
        <f ca="1">IF(COLUMN()&lt;DATA!$H$1+2,SUM(VSETKY!AC$16:'VSETKY'!AC$17),IF(COLUMN()=DATA!$H$1+2,SUM(INDIRECT("B$26:"&amp;SUBSTITUTE(ADDRESS(1,COLUMN()-1,4),"1","")&amp;"$26")),""))</f>
        <v>0</v>
      </c>
      <c r="AD26" s="34">
        <f ca="1">IF(COLUMN()&lt;DATA!$H$1+2,SUM(VSETKY!AD$16:'VSETKY'!AD$17),IF(COLUMN()=DATA!$H$1+2,SUM(INDIRECT("B$26:"&amp;SUBSTITUTE(ADDRESS(1,COLUMN()-1,4),"1","")&amp;"$26")),""))</f>
        <v>5</v>
      </c>
      <c r="AE26" s="34">
        <f ca="1">IF(COLUMN()&lt;DATA!$H$1+2,SUM(VSETKY!AE$16:'VSETKY'!AE$17),IF(COLUMN()=DATA!$H$1+2,SUM(INDIRECT("B$26:"&amp;SUBSTITUTE(ADDRESS(1,COLUMN()-1,4),"1","")&amp;"$26")),""))</f>
        <v>8</v>
      </c>
      <c r="AF26" s="34">
        <f ca="1">IF(COLUMN()&lt;DATA!$H$1+2,SUM(VSETKY!AF$16:'VSETKY'!AF$17),IF(COLUMN()=DATA!$H$1+2,SUM(INDIRECT("B$26:"&amp;SUBSTITUTE(ADDRESS(1,COLUMN()-1,4),"1","")&amp;"$26")),""))</f>
        <v>35</v>
      </c>
      <c r="AG26" s="34">
        <f ca="1">IF(COLUMN()&lt;DATA!$H$1+2,SUM(VSETKY!AG$16:'VSETKY'!AG$17),IF(COLUMN()=DATA!$H$1+2,SUM(INDIRECT("B$26:"&amp;SUBSTITUTE(ADDRESS(1,COLUMN()-1,4),"1","")&amp;"$26")),""))</f>
        <v>40</v>
      </c>
      <c r="AH26" s="34">
        <f ca="1">IF(COLUMN()&lt;DATA!$H$1+2,SUM(VSETKY!AH$16:'VSETKY'!AH$17),IF(COLUMN()=DATA!$H$1+2,SUM(INDIRECT("B$26:"&amp;SUBSTITUTE(ADDRESS(1,COLUMN()-1,4),"1","")&amp;"$26")),""))</f>
        <v>19</v>
      </c>
      <c r="AI26" s="34">
        <f ca="1">IF(COLUMN()&lt;DATA!$H$1+2,SUM(VSETKY!AI$16:'VSETKY'!AI$17),IF(COLUMN()=DATA!$H$1+2,SUM(INDIRECT("B$26:"&amp;SUBSTITUTE(ADDRESS(1,COLUMN()-1,4),"1","")&amp;"$26")),""))</f>
        <v>0</v>
      </c>
      <c r="AJ26" s="34">
        <f ca="1">IF(COLUMN()&lt;DATA!$H$1+2,SUM(VSETKY!AJ$16:'VSETKY'!AJ$17),IF(COLUMN()=DATA!$H$1+2,SUM(INDIRECT("B$26:"&amp;SUBSTITUTE(ADDRESS(1,COLUMN()-1,4),"1","")&amp;"$26")),""))</f>
        <v>0</v>
      </c>
      <c r="AK26" s="34">
        <f ca="1">IF(COLUMN()&lt;DATA!$H$1+2,SUM(VSETKY!AK$16:'VSETKY'!AK$17),IF(COLUMN()=DATA!$H$1+2,SUM(INDIRECT("B$26:"&amp;SUBSTITUTE(ADDRESS(1,COLUMN()-1,4),"1","")&amp;"$26")),""))</f>
        <v>0</v>
      </c>
      <c r="AL26" s="34">
        <f ca="1">IF(COLUMN()&lt;DATA!$H$1+2,SUM(VSETKY!AL$16:'VSETKY'!AL$17),IF(COLUMN()=DATA!$H$1+2,SUM(INDIRECT("B$26:"&amp;SUBSTITUTE(ADDRESS(1,COLUMN()-1,4),"1","")&amp;"$26")),""))</f>
        <v>0</v>
      </c>
      <c r="AM26" s="34">
        <f ca="1">IF(COLUMN()&lt;DATA!$H$1+2,SUM(VSETKY!AM$16:'VSETKY'!AM$17),IF(COLUMN()=DATA!$H$1+2,SUM(INDIRECT("B$26:"&amp;SUBSTITUTE(ADDRESS(1,COLUMN()-1,4),"1","")&amp;"$26")),""))</f>
        <v>0</v>
      </c>
      <c r="AN26" s="44">
        <f ca="1">IF(COLUMN()&lt;DATA!$H$1+2,SUM(VSETKY!AN$16:'VSETKY'!AN$17),IF(COLUMN()=DATA!$H$1+2,SUM(INDIRECT("B$26:"&amp;SUBSTITUTE(ADDRESS(1,COLUMN()-1,4),"1","")&amp;"$26")),""))</f>
        <v>5006</v>
      </c>
      <c r="AO26" t="str">
        <f ca="1">IF(COLUMN()&lt;DATA!$H$1+2,SUM(VSETKY!AO$16:'VSETKY'!AO$17),IF(COLUMN()=DATA!$H$1+2,SUM(INDIRECT("B$26:"&amp;SUBSTITUTE(ADDRESS(1,COLUMN()-1,4),"1","")&amp;"$26")),""))</f>
        <v/>
      </c>
      <c r="AP26" t="str">
        <f ca="1">IF(COLUMN()&lt;DATA!$H$1+2,SUM(VSETKY!AP$16:'VSETKY'!AP$17),IF(COLUMN()=DATA!$H$1+2,SUM(INDIRECT("B$26:"&amp;SUBSTITUTE(ADDRESS(1,COLUMN()-1,4),"1","")&amp;"$26")),""))</f>
        <v/>
      </c>
      <c r="AQ26" t="str">
        <f ca="1">IF(COLUMN()&lt;DATA!$H$1+2,SUM(VSETKY!AQ$16:'VSETKY'!AQ$17),IF(COLUMN()=DATA!$H$1+2,SUM(INDIRECT("B$26:"&amp;SUBSTITUTE(ADDRESS(1,COLUMN()-1,4),"1","")&amp;"$26")),""))</f>
        <v/>
      </c>
      <c r="AR26" t="str">
        <f ca="1">IF(COLUMN()&lt;DATA!$H$1+2,SUM(VSETKY!AR$16:'VSETKY'!AR$17),IF(COLUMN()=DATA!$H$1+2,SUM(INDIRECT("B$26:"&amp;SUBSTITUTE(ADDRESS(1,COLUMN()-1,4),"1","")&amp;"$26")),""))</f>
        <v/>
      </c>
      <c r="AS26" t="str">
        <f ca="1">IF(COLUMN()&lt;DATA!$H$1+2,SUM(VSETKY!AS$16:'VSETKY'!AS$17),IF(COLUMN()=DATA!$H$1+2,SUM(INDIRECT("B$26:"&amp;SUBSTITUTE(ADDRESS(1,COLUMN()-1,4),"1","")&amp;"$26")),""))</f>
        <v/>
      </c>
      <c r="AT26" t="str">
        <f ca="1">IF(COLUMN()&lt;DATA!$H$1+2,SUM(VSETKY!AT$16:'VSETKY'!AT$17),IF(COLUMN()=DATA!$H$1+2,SUM(INDIRECT("B$26:"&amp;SUBSTITUTE(ADDRESS(1,COLUMN()-1,4),"1","")&amp;"$26")),""))</f>
        <v/>
      </c>
      <c r="AU26" t="str">
        <f ca="1">IF(COLUMN()&lt;DATA!$H$1+2,SUM(VSETKY!AU$16:'VSETKY'!AU$17),IF(COLUMN()=DATA!$H$1+2,SUM(INDIRECT("B$26:"&amp;SUBSTITUTE(ADDRESS(1,COLUMN()-1,4),"1","")&amp;"$26")),""))</f>
        <v/>
      </c>
      <c r="AV26" t="str">
        <f ca="1">IF(COLUMN()&lt;DATA!$H$1+2,SUM(VSETKY!AV$16:'VSETKY'!AV$17),IF(COLUMN()=DATA!$H$1+2,SUM(INDIRECT("B$26:"&amp;SUBSTITUTE(ADDRESS(1,COLUMN()-1,4),"1","")&amp;"$26")),""))</f>
        <v/>
      </c>
      <c r="AW26" t="str">
        <f ca="1">IF(COLUMN()&lt;DATA!$H$1+2,SUM(VSETKY!AW$16:'VSETKY'!AW$17),IF(COLUMN()=DATA!$H$1+2,SUM(INDIRECT("B$26:"&amp;SUBSTITUTE(ADDRESS(1,COLUMN()-1,4),"1","")&amp;"$26")),""))</f>
        <v/>
      </c>
      <c r="AX26" t="str">
        <f ca="1">IF(COLUMN()&lt;DATA!$H$1+2,SUM(VSETKY!AX$16:'VSETKY'!AX$17),IF(COLUMN()=DATA!$H$1+2,SUM(INDIRECT("B$26:"&amp;SUBSTITUTE(ADDRESS(1,COLUMN()-1,4),"1","")&amp;"$26")),""))</f>
        <v/>
      </c>
      <c r="AY26" t="str">
        <f ca="1">IF(COLUMN()&lt;DATA!$H$1+2,SUM(VSETKY!AY$16:'VSETKY'!AY$17),IF(COLUMN()=DATA!$H$1+2,SUM(INDIRECT("B$26:"&amp;SUBSTITUTE(ADDRESS(1,COLUMN()-1,4),"1","")&amp;"$26")),""))</f>
        <v/>
      </c>
      <c r="AZ26" t="str">
        <f ca="1">IF(COLUMN()&lt;DATA!$H$1+2,SUM(VSETKY!AZ$16:'VSETKY'!AZ$17),IF(COLUMN()=DATA!$H$1+2,SUM(INDIRECT("B$26:"&amp;SUBSTITUTE(ADDRESS(1,COLUMN()-1,4),"1","")&amp;"$26")),""))</f>
        <v/>
      </c>
      <c r="BA26" t="str">
        <f ca="1">IF(COLUMN()&lt;DATA!$H$1+2,SUM(VSETKY!BA$16:'VSETKY'!BA$17),IF(COLUMN()=DATA!$H$1+2,SUM(INDIRECT("B$26:"&amp;SUBSTITUTE(ADDRESS(1,COLUMN()-1,4),"1","")&amp;"$26")),""))</f>
        <v/>
      </c>
      <c r="BB26" t="str">
        <f ca="1">IF(COLUMN()&lt;DATA!$H$1+2,SUM(VSETKY!BB$16:'VSETKY'!BB$17),IF(COLUMN()=DATA!$H$1+2,SUM(INDIRECT("B$26:"&amp;SUBSTITUTE(ADDRESS(1,COLUMN()-1,4),"1","")&amp;"$26")),""))</f>
        <v/>
      </c>
      <c r="BC26" t="str">
        <f ca="1">IF(COLUMN()&lt;DATA!$H$1+2,SUM(VSETKY!BC$16:'VSETKY'!BC$17),IF(COLUMN()=DATA!$H$1+2,SUM(INDIRECT("B$26:"&amp;SUBSTITUTE(ADDRESS(1,COLUMN()-1,4),"1","")&amp;"$26")),""))</f>
        <v/>
      </c>
      <c r="BD26" t="str">
        <f ca="1">IF(COLUMN()&lt;DATA!$H$1+2,SUM(VSETKY!BD$16:'VSETKY'!BD$17),IF(COLUMN()=DATA!$H$1+2,SUM(INDIRECT("B$26:"&amp;SUBSTITUTE(ADDRESS(1,COLUMN()-1,4),"1","")&amp;"$26")),""))</f>
        <v/>
      </c>
      <c r="BE26" t="str">
        <f ca="1">IF(COLUMN()&lt;DATA!$H$1+2,SUM(VSETKY!BE$16:'VSETKY'!BE$17),IF(COLUMN()=DATA!$H$1+2,SUM(INDIRECT("B$26:"&amp;SUBSTITUTE(ADDRESS(1,COLUMN()-1,4),"1","")&amp;"$26")),""))</f>
        <v/>
      </c>
      <c r="BF26" t="str">
        <f ca="1">IF(COLUMN()&lt;DATA!$H$1+2,SUM(VSETKY!BF$16:'VSETKY'!BF$17),IF(COLUMN()=DATA!$H$1+2,SUM(INDIRECT("B$26:"&amp;SUBSTITUTE(ADDRESS(1,COLUMN()-1,4),"1","")&amp;"$26")),""))</f>
        <v/>
      </c>
      <c r="BG26" t="str">
        <f ca="1">IF(COLUMN()&lt;DATA!$H$1+2,SUM(VSETKY!BG$16:'VSETKY'!BG$17),IF(COLUMN()=DATA!$H$1+2,SUM(INDIRECT("B$26:"&amp;SUBSTITUTE(ADDRESS(1,COLUMN()-1,4),"1","")&amp;"$26")),""))</f>
        <v/>
      </c>
      <c r="BH26" t="str">
        <f ca="1">IF(COLUMN()&lt;DATA!$H$1+2,SUM(VSETKY!BH$16:'VSETKY'!BH$17),IF(COLUMN()=DATA!$H$1+2,SUM(INDIRECT("B$26:"&amp;SUBSTITUTE(ADDRESS(1,COLUMN()-1,4),"1","")&amp;"$26")),""))</f>
        <v/>
      </c>
      <c r="BI26" t="str">
        <f ca="1">IF(COLUMN()&lt;DATA!$H$1+2,SUM(VSETKY!BI$16:'VSETKY'!BI$17),IF(COLUMN()=DATA!$H$1+2,SUM(INDIRECT("B$26:"&amp;SUBSTITUTE(ADDRESS(1,COLUMN()-1,4),"1","")&amp;"$26")),""))</f>
        <v/>
      </c>
      <c r="BJ26" t="str">
        <f ca="1">IF(COLUMN()&lt;DATA!$H$1+2,SUM(VSETKY!BJ$16:'VSETKY'!BJ$17),IF(COLUMN()=DATA!$H$1+2,SUM(INDIRECT("B$26:"&amp;SUBSTITUTE(ADDRESS(1,COLUMN()-1,4),"1","")&amp;"$26")),""))</f>
        <v/>
      </c>
      <c r="BK26" t="str">
        <f ca="1">IF(COLUMN()&lt;DATA!$H$1+2,SUM(VSETKY!BK$16:'VSETKY'!BK$17),IF(COLUMN()=DATA!$H$1+2,SUM(INDIRECT("B$26:"&amp;SUBSTITUTE(ADDRESS(1,COLUMN()-1,4),"1","")&amp;"$26")),""))</f>
        <v/>
      </c>
      <c r="BL26" t="str">
        <f ca="1">IF(COLUMN()&lt;DATA!$H$1+2,SUM(VSETKY!BL$16:'VSETKY'!BL$17),IF(COLUMN()=DATA!$H$1+2,SUM(INDIRECT("B$26:"&amp;SUBSTITUTE(ADDRESS(1,COLUMN()-1,4),"1","")&amp;"$26")),""))</f>
        <v/>
      </c>
      <c r="BM26" t="str">
        <f ca="1">IF(COLUMN()&lt;DATA!$H$1+2,SUM(VSETKY!BM$16:'VSETKY'!BM$17),IF(COLUMN()=DATA!$H$1+2,SUM(INDIRECT("B$26:"&amp;SUBSTITUTE(ADDRESS(1,COLUMN()-1,4),"1","")&amp;"$26")),""))</f>
        <v/>
      </c>
      <c r="BN26" t="str">
        <f ca="1">IF(COLUMN()&lt;DATA!$H$1+2,SUM(VSETKY!BN$16:'VSETKY'!BN$17),IF(COLUMN()=DATA!$H$1+2,SUM(INDIRECT("B$26:"&amp;SUBSTITUTE(ADDRESS(1,COLUMN()-1,4),"1","")&amp;"$26")),""))</f>
        <v/>
      </c>
      <c r="BO26" t="str">
        <f ca="1">IF(COLUMN()&lt;DATA!$H$1+2,SUM(VSETKY!BO$16:'VSETKY'!BO$17),IF(COLUMN()=DATA!$H$1+2,SUM(INDIRECT("B$26:"&amp;SUBSTITUTE(ADDRESS(1,COLUMN()-1,4),"1","")&amp;"$26")),""))</f>
        <v/>
      </c>
      <c r="BP26" t="str">
        <f ca="1">IF(COLUMN()&lt;DATA!$H$1+2,SUM(VSETKY!BP$16:'VSETKY'!BP$17),IF(COLUMN()=DATA!$H$1+2,SUM(INDIRECT("B$26:"&amp;SUBSTITUTE(ADDRESS(1,COLUMN()-1,4),"1","")&amp;"$26")),""))</f>
        <v/>
      </c>
      <c r="BQ26" t="str">
        <f ca="1">IF(COLUMN()&lt;DATA!$H$1+2,SUM(VSETKY!BQ$16:'VSETKY'!BQ$17),IF(COLUMN()=DATA!$H$1+2,SUM(INDIRECT("B$26:"&amp;SUBSTITUTE(ADDRESS(1,COLUMN()-1,4),"1","")&amp;"$26")),""))</f>
        <v/>
      </c>
      <c r="BR26" t="str">
        <f ca="1">IF(COLUMN()&lt;DATA!$H$1+2,SUM(VSETKY!BR$16:'VSETKY'!BR$17),IF(COLUMN()=DATA!$H$1+2,SUM(INDIRECT("B$26:"&amp;SUBSTITUTE(ADDRESS(1,COLUMN()-1,4),"1","")&amp;"$26")),""))</f>
        <v/>
      </c>
      <c r="BS26" t="str">
        <f ca="1">IF(COLUMN()&lt;DATA!$H$1+2,SUM(VSETKY!BS$16:'VSETKY'!BS$17),IF(COLUMN()=DATA!$H$1+2,SUM(INDIRECT("B$26:"&amp;SUBSTITUTE(ADDRESS(1,COLUMN()-1,4),"1","")&amp;"$26")),""))</f>
        <v/>
      </c>
      <c r="BT26" t="str">
        <f ca="1">IF(COLUMN()&lt;DATA!$H$1+2,SUM(VSETKY!BT$16:'VSETKY'!BT$17),IF(COLUMN()=DATA!$H$1+2,SUM(INDIRECT("B$26:"&amp;SUBSTITUTE(ADDRESS(1,COLUMN()-1,4),"1","")&amp;"$26")),""))</f>
        <v/>
      </c>
      <c r="BU26" t="str">
        <f ca="1">IF(COLUMN()&lt;DATA!$H$1+2,SUM(VSETKY!BU$16:'VSETKY'!BU$17),IF(COLUMN()=DATA!$H$1+2,SUM(INDIRECT("B$26:"&amp;SUBSTITUTE(ADDRESS(1,COLUMN()-1,4),"1","")&amp;"$26")),""))</f>
        <v/>
      </c>
      <c r="BV26" t="str">
        <f ca="1">IF(COLUMN()&lt;DATA!$H$1+2,SUM(VSETKY!BV$16:'VSETKY'!BV$17),IF(COLUMN()=DATA!$H$1+2,SUM(INDIRECT("B$26:"&amp;SUBSTITUTE(ADDRESS(1,COLUMN()-1,4),"1","")&amp;"$26")),""))</f>
        <v/>
      </c>
      <c r="BW26" t="str">
        <f ca="1">IF(COLUMN()&lt;DATA!$H$1+2,SUM(VSETKY!BW$16:'VSETKY'!BW$17),IF(COLUMN()=DATA!$H$1+2,SUM(INDIRECT("B$26:"&amp;SUBSTITUTE(ADDRESS(1,COLUMN()-1,4),"1","")&amp;"$26")),""))</f>
        <v/>
      </c>
      <c r="BX26" t="str">
        <f ca="1">IF(COLUMN()&lt;DATA!$H$1+2,SUM(VSETKY!BX$16:'VSETKY'!BX$17),IF(COLUMN()=DATA!$H$1+2,SUM(INDIRECT("B$26:"&amp;SUBSTITUTE(ADDRESS(1,COLUMN()-1,4),"1","")&amp;"$26")),""))</f>
        <v/>
      </c>
      <c r="BY26" t="str">
        <f ca="1">IF(COLUMN()&lt;DATA!$H$1+2,SUM(VSETKY!BY$16:'VSETKY'!BY$17),IF(COLUMN()=DATA!$H$1+2,SUM(INDIRECT("B$26:"&amp;SUBSTITUTE(ADDRESS(1,COLUMN()-1,4),"1","")&amp;"$26")),""))</f>
        <v/>
      </c>
      <c r="BZ26" t="str">
        <f ca="1">IF(COLUMN()&lt;DATA!$H$1+2,SUM(VSETKY!BZ$16:'VSETKY'!BZ$17),IF(COLUMN()=DATA!$H$1+2,SUM(INDIRECT("B$26:"&amp;SUBSTITUTE(ADDRESS(1,COLUMN()-1,4),"1","")&amp;"$26")),""))</f>
        <v/>
      </c>
    </row>
    <row r="27" spans="1:78" ht="15.75" x14ac:dyDescent="0.25">
      <c r="A27" s="43" t="s">
        <v>199</v>
      </c>
      <c r="B27" s="34">
        <f ca="1">IF(COLUMN()&lt;DATA!$H$1+2,SUM(VSETKY!B$20:'VSETKY'!B$21),IF(COLUMN()=DATA!$H$1+2,SUM(INDIRECT("B$27:"&amp;SUBSTITUTE(ADDRESS(1,COLUMN()-1,4),"1","")&amp;"$27")),""))</f>
        <v>894</v>
      </c>
      <c r="C27" s="34">
        <f ca="1">IF(COLUMN()&lt;DATA!$H$1+2,SUM(VSETKY!C$20:'VSETKY'!C$21),IF(COLUMN()=DATA!$H$1+2,SUM(INDIRECT("B$27:"&amp;SUBSTITUTE(ADDRESS(1,COLUMN()-1,4),"1","")&amp;"$27")),""))</f>
        <v>206</v>
      </c>
      <c r="D27" s="34">
        <f ca="1">IF(COLUMN()&lt;DATA!$H$1+2,SUM(VSETKY!D$20:'VSETKY'!D$21),IF(COLUMN()=DATA!$H$1+2,SUM(INDIRECT("B$27:"&amp;SUBSTITUTE(ADDRESS(1,COLUMN()-1,4),"1","")&amp;"$27")),""))</f>
        <v>582</v>
      </c>
      <c r="E27" s="34">
        <f ca="1">IF(COLUMN()&lt;DATA!$H$1+2,SUM(VSETKY!E$20:'VSETKY'!E$21),IF(COLUMN()=DATA!$H$1+2,SUM(INDIRECT("B$27:"&amp;SUBSTITUTE(ADDRESS(1,COLUMN()-1,4),"1","")&amp;"$27")),""))</f>
        <v>188</v>
      </c>
      <c r="F27" s="34">
        <f ca="1">IF(COLUMN()&lt;DATA!$H$1+2,SUM(VSETKY!F$20:'VSETKY'!F$21),IF(COLUMN()=DATA!$H$1+2,SUM(INDIRECT("B$27:"&amp;SUBSTITUTE(ADDRESS(1,COLUMN()-1,4),"1","")&amp;"$27")),""))</f>
        <v>60</v>
      </c>
      <c r="G27" s="34">
        <f ca="1">IF(COLUMN()&lt;DATA!$H$1+2,SUM(VSETKY!G$20:'VSETKY'!G$21),IF(COLUMN()=DATA!$H$1+2,SUM(INDIRECT("B$27:"&amp;SUBSTITUTE(ADDRESS(1,COLUMN()-1,4),"1","")&amp;"$27")),""))</f>
        <v>189</v>
      </c>
      <c r="H27" s="34">
        <f ca="1">IF(COLUMN()&lt;DATA!$H$1+2,SUM(VSETKY!H$20:'VSETKY'!H$21),IF(COLUMN()=DATA!$H$1+2,SUM(INDIRECT("B$27:"&amp;SUBSTITUTE(ADDRESS(1,COLUMN()-1,4),"1","")&amp;"$27")),""))</f>
        <v>243</v>
      </c>
      <c r="I27" s="34">
        <f ca="1">IF(COLUMN()&lt;DATA!$H$1+2,SUM(VSETKY!I$20:'VSETKY'!I$21),IF(COLUMN()=DATA!$H$1+2,SUM(INDIRECT("B$27:"&amp;SUBSTITUTE(ADDRESS(1,COLUMN()-1,4),"1","")&amp;"$27")),""))</f>
        <v>245</v>
      </c>
      <c r="J27" s="34">
        <f ca="1">IF(COLUMN()&lt;DATA!$H$1+2,SUM(VSETKY!J$20:'VSETKY'!J$21),IF(COLUMN()=DATA!$H$1+2,SUM(INDIRECT("B$27:"&amp;SUBSTITUTE(ADDRESS(1,COLUMN()-1,4),"1","")&amp;"$27")),""))</f>
        <v>379</v>
      </c>
      <c r="K27" s="34">
        <f ca="1">IF(COLUMN()&lt;DATA!$H$1+2,SUM(VSETKY!K$20:'VSETKY'!K$21),IF(COLUMN()=DATA!$H$1+2,SUM(INDIRECT("B$27:"&amp;SUBSTITUTE(ADDRESS(1,COLUMN()-1,4),"1","")&amp;"$27")),""))</f>
        <v>105</v>
      </c>
      <c r="L27" s="34">
        <f ca="1">IF(COLUMN()&lt;DATA!$H$1+2,SUM(VSETKY!L$20:'VSETKY'!L$21),IF(COLUMN()=DATA!$H$1+2,SUM(INDIRECT("B$27:"&amp;SUBSTITUTE(ADDRESS(1,COLUMN()-1,4),"1","")&amp;"$27")),""))</f>
        <v>29</v>
      </c>
      <c r="M27" s="34">
        <f ca="1">IF(COLUMN()&lt;DATA!$H$1+2,SUM(VSETKY!M$20:'VSETKY'!M$21),IF(COLUMN()=DATA!$H$1+2,SUM(INDIRECT("B$27:"&amp;SUBSTITUTE(ADDRESS(1,COLUMN()-1,4),"1","")&amp;"$27")),""))</f>
        <v>574</v>
      </c>
      <c r="N27" s="34">
        <f ca="1">IF(COLUMN()&lt;DATA!$H$1+2,SUM(VSETKY!N$20:'VSETKY'!N$21),IF(COLUMN()=DATA!$H$1+2,SUM(INDIRECT("B$27:"&amp;SUBSTITUTE(ADDRESS(1,COLUMN()-1,4),"1","")&amp;"$27")),""))</f>
        <v>246</v>
      </c>
      <c r="O27" s="34">
        <f ca="1">IF(COLUMN()&lt;DATA!$H$1+2,SUM(VSETKY!O$20:'VSETKY'!O$21),IF(COLUMN()=DATA!$H$1+2,SUM(INDIRECT("B$27:"&amp;SUBSTITUTE(ADDRESS(1,COLUMN()-1,4),"1","")&amp;"$27")),""))</f>
        <v>84</v>
      </c>
      <c r="P27" s="34">
        <f ca="1">IF(COLUMN()&lt;DATA!$H$1+2,SUM(VSETKY!P$20:'VSETKY'!P$21),IF(COLUMN()=DATA!$H$1+2,SUM(INDIRECT("B$27:"&amp;SUBSTITUTE(ADDRESS(1,COLUMN()-1,4),"1","")&amp;"$27")),""))</f>
        <v>6</v>
      </c>
      <c r="Q27" s="34">
        <f ca="1">IF(COLUMN()&lt;DATA!$H$1+2,SUM(VSETKY!Q$20:'VSETKY'!Q$21),IF(COLUMN()=DATA!$H$1+2,SUM(INDIRECT("B$27:"&amp;SUBSTITUTE(ADDRESS(1,COLUMN()-1,4),"1","")&amp;"$27")),""))</f>
        <v>11</v>
      </c>
      <c r="R27" s="34">
        <f ca="1">IF(COLUMN()&lt;DATA!$H$1+2,SUM(VSETKY!R$20:'VSETKY'!R$21),IF(COLUMN()=DATA!$H$1+2,SUM(INDIRECT("B$27:"&amp;SUBSTITUTE(ADDRESS(1,COLUMN()-1,4),"1","")&amp;"$27")),""))</f>
        <v>5</v>
      </c>
      <c r="S27" s="34">
        <f ca="1">IF(COLUMN()&lt;DATA!$H$1+2,SUM(VSETKY!S$20:'VSETKY'!S$21),IF(COLUMN()=DATA!$H$1+2,SUM(INDIRECT("B$27:"&amp;SUBSTITUTE(ADDRESS(1,COLUMN()-1,4),"1","")&amp;"$27")),""))</f>
        <v>128</v>
      </c>
      <c r="T27" s="34">
        <f ca="1">IF(COLUMN()&lt;DATA!$H$1+2,SUM(VSETKY!T$20:'VSETKY'!T$21),IF(COLUMN()=DATA!$H$1+2,SUM(INDIRECT("B$27:"&amp;SUBSTITUTE(ADDRESS(1,COLUMN()-1,4),"1","")&amp;"$27")),""))</f>
        <v>55</v>
      </c>
      <c r="U27" s="34">
        <f ca="1">IF(COLUMN()&lt;DATA!$H$1+2,SUM(VSETKY!U$20:'VSETKY'!U$21),IF(COLUMN()=DATA!$H$1+2,SUM(INDIRECT("B$27:"&amp;SUBSTITUTE(ADDRESS(1,COLUMN()-1,4),"1","")&amp;"$27")),""))</f>
        <v>176</v>
      </c>
      <c r="V27" s="34">
        <f ca="1">IF(COLUMN()&lt;DATA!$H$1+2,SUM(VSETKY!V$20:'VSETKY'!V$21),IF(COLUMN()=DATA!$H$1+2,SUM(INDIRECT("B$27:"&amp;SUBSTITUTE(ADDRESS(1,COLUMN()-1,4),"1","")&amp;"$27")),""))</f>
        <v>3</v>
      </c>
      <c r="W27" s="34">
        <f ca="1">IF(COLUMN()&lt;DATA!$H$1+2,SUM(VSETKY!W$20:'VSETKY'!W$21),IF(COLUMN()=DATA!$H$1+2,SUM(INDIRECT("B$27:"&amp;SUBSTITUTE(ADDRESS(1,COLUMN()-1,4),"1","")&amp;"$27")),""))</f>
        <v>0</v>
      </c>
      <c r="X27" s="34">
        <f ca="1">IF(COLUMN()&lt;DATA!$H$1+2,SUM(VSETKY!X$20:'VSETKY'!X$21),IF(COLUMN()=DATA!$H$1+2,SUM(INDIRECT("B$27:"&amp;SUBSTITUTE(ADDRESS(1,COLUMN()-1,4),"1","")&amp;"$27")),""))</f>
        <v>1</v>
      </c>
      <c r="Y27" s="34">
        <f ca="1">IF(COLUMN()&lt;DATA!$H$1+2,SUM(VSETKY!Y$20:'VSETKY'!Y$21),IF(COLUMN()=DATA!$H$1+2,SUM(INDIRECT("B$27:"&amp;SUBSTITUTE(ADDRESS(1,COLUMN()-1,4),"1","")&amp;"$27")),""))</f>
        <v>85</v>
      </c>
      <c r="Z27" s="34">
        <f ca="1">IF(COLUMN()&lt;DATA!$H$1+2,SUM(VSETKY!Z$20:'VSETKY'!Z$21),IF(COLUMN()=DATA!$H$1+2,SUM(INDIRECT("B$27:"&amp;SUBSTITUTE(ADDRESS(1,COLUMN()-1,4),"1","")&amp;"$27")),""))</f>
        <v>43</v>
      </c>
      <c r="AA27" s="34">
        <f ca="1">IF(COLUMN()&lt;DATA!$H$1+2,SUM(VSETKY!AA$20:'VSETKY'!AA$21),IF(COLUMN()=DATA!$H$1+2,SUM(INDIRECT("B$27:"&amp;SUBSTITUTE(ADDRESS(1,COLUMN()-1,4),"1","")&amp;"$27")),""))</f>
        <v>19</v>
      </c>
      <c r="AB27" s="34">
        <f ca="1">IF(COLUMN()&lt;DATA!$H$1+2,SUM(VSETKY!AB$20:'VSETKY'!AB$21),IF(COLUMN()=DATA!$H$1+2,SUM(INDIRECT("B$27:"&amp;SUBSTITUTE(ADDRESS(1,COLUMN()-1,4),"1","")&amp;"$27")),""))</f>
        <v>5</v>
      </c>
      <c r="AC27" s="34">
        <f ca="1">IF(COLUMN()&lt;DATA!$H$1+2,SUM(VSETKY!AC$20:'VSETKY'!AC$21),IF(COLUMN()=DATA!$H$1+2,SUM(INDIRECT("B$27:"&amp;SUBSTITUTE(ADDRESS(1,COLUMN()-1,4),"1","")&amp;"$27")),""))</f>
        <v>0</v>
      </c>
      <c r="AD27" s="34">
        <f ca="1">IF(COLUMN()&lt;DATA!$H$1+2,SUM(VSETKY!AD$20:'VSETKY'!AD$21),IF(COLUMN()=DATA!$H$1+2,SUM(INDIRECT("B$27:"&amp;SUBSTITUTE(ADDRESS(1,COLUMN()-1,4),"1","")&amp;"$27")),""))</f>
        <v>1</v>
      </c>
      <c r="AE27" s="34">
        <f ca="1">IF(COLUMN()&lt;DATA!$H$1+2,SUM(VSETKY!AE$20:'VSETKY'!AE$21),IF(COLUMN()=DATA!$H$1+2,SUM(INDIRECT("B$27:"&amp;SUBSTITUTE(ADDRESS(1,COLUMN()-1,4),"1","")&amp;"$27")),""))</f>
        <v>11</v>
      </c>
      <c r="AF27" s="34">
        <f ca="1">IF(COLUMN()&lt;DATA!$H$1+2,SUM(VSETKY!AF$20:'VSETKY'!AF$21),IF(COLUMN()=DATA!$H$1+2,SUM(INDIRECT("B$27:"&amp;SUBSTITUTE(ADDRESS(1,COLUMN()-1,4),"1","")&amp;"$27")),""))</f>
        <v>7</v>
      </c>
      <c r="AG27" s="34">
        <f ca="1">IF(COLUMN()&lt;DATA!$H$1+2,SUM(VSETKY!AG$20:'VSETKY'!AG$21),IF(COLUMN()=DATA!$H$1+2,SUM(INDIRECT("B$27:"&amp;SUBSTITUTE(ADDRESS(1,COLUMN()-1,4),"1","")&amp;"$27")),""))</f>
        <v>50</v>
      </c>
      <c r="AH27" s="34">
        <f ca="1">IF(COLUMN()&lt;DATA!$H$1+2,SUM(VSETKY!AH$20:'VSETKY'!AH$21),IF(COLUMN()=DATA!$H$1+2,SUM(INDIRECT("B$27:"&amp;SUBSTITUTE(ADDRESS(1,COLUMN()-1,4),"1","")&amp;"$27")),""))</f>
        <v>20</v>
      </c>
      <c r="AI27" s="34">
        <f ca="1">IF(COLUMN()&lt;DATA!$H$1+2,SUM(VSETKY!AI$20:'VSETKY'!AI$21),IF(COLUMN()=DATA!$H$1+2,SUM(INDIRECT("B$27:"&amp;SUBSTITUTE(ADDRESS(1,COLUMN()-1,4),"1","")&amp;"$27")),""))</f>
        <v>0</v>
      </c>
      <c r="AJ27" s="34">
        <f ca="1">IF(COLUMN()&lt;DATA!$H$1+2,SUM(VSETKY!AJ$20:'VSETKY'!AJ$21),IF(COLUMN()=DATA!$H$1+2,SUM(INDIRECT("B$27:"&amp;SUBSTITUTE(ADDRESS(1,COLUMN()-1,4),"1","")&amp;"$27")),""))</f>
        <v>0</v>
      </c>
      <c r="AK27" s="34">
        <f ca="1">IF(COLUMN()&lt;DATA!$H$1+2,SUM(VSETKY!AK$20:'VSETKY'!AK$21),IF(COLUMN()=DATA!$H$1+2,SUM(INDIRECT("B$27:"&amp;SUBSTITUTE(ADDRESS(1,COLUMN()-1,4),"1","")&amp;"$27")),""))</f>
        <v>0</v>
      </c>
      <c r="AL27" s="34">
        <f ca="1">IF(COLUMN()&lt;DATA!$H$1+2,SUM(VSETKY!AL$20:'VSETKY'!AL$21),IF(COLUMN()=DATA!$H$1+2,SUM(INDIRECT("B$27:"&amp;SUBSTITUTE(ADDRESS(1,COLUMN()-1,4),"1","")&amp;"$27")),""))</f>
        <v>0</v>
      </c>
      <c r="AM27" s="34">
        <f ca="1">IF(COLUMN()&lt;DATA!$H$1+2,SUM(VSETKY!AM$20:'VSETKY'!AM$21),IF(COLUMN()=DATA!$H$1+2,SUM(INDIRECT("B$27:"&amp;SUBSTITUTE(ADDRESS(1,COLUMN()-1,4),"1","")&amp;"$27")),""))</f>
        <v>0</v>
      </c>
      <c r="AN27" s="44">
        <f ca="1">IF(COLUMN()&lt;DATA!$H$1+2,SUM(VSETKY!AN$20:'VSETKY'!AN$21),IF(COLUMN()=DATA!$H$1+2,SUM(INDIRECT("B$27:"&amp;SUBSTITUTE(ADDRESS(1,COLUMN()-1,4),"1","")&amp;"$27")),""))</f>
        <v>4650</v>
      </c>
      <c r="AO27" t="str">
        <f ca="1">IF(COLUMN()&lt;DATA!$H$1+2,SUM(VSETKY!AO$20:'VSETKY'!AO$21),IF(COLUMN()=DATA!$H$1+2,SUM(INDIRECT("B$27:"&amp;SUBSTITUTE(ADDRESS(1,COLUMN()-1,4),"1","")&amp;"$27")),""))</f>
        <v/>
      </c>
      <c r="AP27" t="str">
        <f ca="1">IF(COLUMN()&lt;DATA!$H$1+2,SUM(VSETKY!AP$20:'VSETKY'!AP$21),IF(COLUMN()=DATA!$H$1+2,SUM(INDIRECT("B$27:"&amp;SUBSTITUTE(ADDRESS(1,COLUMN()-1,4),"1","")&amp;"$27")),""))</f>
        <v/>
      </c>
      <c r="AQ27" t="str">
        <f ca="1">IF(COLUMN()&lt;DATA!$H$1+2,SUM(VSETKY!AQ$20:'VSETKY'!AQ$21),IF(COLUMN()=DATA!$H$1+2,SUM(INDIRECT("B$27:"&amp;SUBSTITUTE(ADDRESS(1,COLUMN()-1,4),"1","")&amp;"$27")),""))</f>
        <v/>
      </c>
      <c r="AR27" t="str">
        <f ca="1">IF(COLUMN()&lt;DATA!$H$1+2,SUM(VSETKY!AR$20:'VSETKY'!AR$21),IF(COLUMN()=DATA!$H$1+2,SUM(INDIRECT("B$27:"&amp;SUBSTITUTE(ADDRESS(1,COLUMN()-1,4),"1","")&amp;"$27")),""))</f>
        <v/>
      </c>
      <c r="AS27" t="str">
        <f ca="1">IF(COLUMN()&lt;DATA!$H$1+2,SUM(VSETKY!AS$20:'VSETKY'!AS$21),IF(COLUMN()=DATA!$H$1+2,SUM(INDIRECT("B$27:"&amp;SUBSTITUTE(ADDRESS(1,COLUMN()-1,4),"1","")&amp;"$27")),""))</f>
        <v/>
      </c>
      <c r="AT27" t="str">
        <f ca="1">IF(COLUMN()&lt;DATA!$H$1+2,SUM(VSETKY!AT$20:'VSETKY'!AT$21),IF(COLUMN()=DATA!$H$1+2,SUM(INDIRECT("B$27:"&amp;SUBSTITUTE(ADDRESS(1,COLUMN()-1,4),"1","")&amp;"$27")),""))</f>
        <v/>
      </c>
      <c r="AU27" t="str">
        <f ca="1">IF(COLUMN()&lt;DATA!$H$1+2,SUM(VSETKY!AU$20:'VSETKY'!AU$21),IF(COLUMN()=DATA!$H$1+2,SUM(INDIRECT("B$27:"&amp;SUBSTITUTE(ADDRESS(1,COLUMN()-1,4),"1","")&amp;"$27")),""))</f>
        <v/>
      </c>
      <c r="AV27" t="str">
        <f ca="1">IF(COLUMN()&lt;DATA!$H$1+2,SUM(VSETKY!AV$20:'VSETKY'!AV$21),IF(COLUMN()=DATA!$H$1+2,SUM(INDIRECT("B$27:"&amp;SUBSTITUTE(ADDRESS(1,COLUMN()-1,4),"1","")&amp;"$27")),""))</f>
        <v/>
      </c>
      <c r="AW27" t="str">
        <f ca="1">IF(COLUMN()&lt;DATA!$H$1+2,SUM(VSETKY!AW$20:'VSETKY'!AW$21),IF(COLUMN()=DATA!$H$1+2,SUM(INDIRECT("B$27:"&amp;SUBSTITUTE(ADDRESS(1,COLUMN()-1,4),"1","")&amp;"$27")),""))</f>
        <v/>
      </c>
      <c r="AX27" t="str">
        <f ca="1">IF(COLUMN()&lt;DATA!$H$1+2,SUM(VSETKY!AX$20:'VSETKY'!AX$21),IF(COLUMN()=DATA!$H$1+2,SUM(INDIRECT("B$27:"&amp;SUBSTITUTE(ADDRESS(1,COLUMN()-1,4),"1","")&amp;"$27")),""))</f>
        <v/>
      </c>
      <c r="AY27" t="str">
        <f ca="1">IF(COLUMN()&lt;DATA!$H$1+2,SUM(VSETKY!AY$20:'VSETKY'!AY$21),IF(COLUMN()=DATA!$H$1+2,SUM(INDIRECT("B$27:"&amp;SUBSTITUTE(ADDRESS(1,COLUMN()-1,4),"1","")&amp;"$27")),""))</f>
        <v/>
      </c>
      <c r="AZ27" t="str">
        <f ca="1">IF(COLUMN()&lt;DATA!$H$1+2,SUM(VSETKY!AZ$20:'VSETKY'!AZ$21),IF(COLUMN()=DATA!$H$1+2,SUM(INDIRECT("B$27:"&amp;SUBSTITUTE(ADDRESS(1,COLUMN()-1,4),"1","")&amp;"$27")),""))</f>
        <v/>
      </c>
      <c r="BA27" t="str">
        <f ca="1">IF(COLUMN()&lt;DATA!$H$1+2,SUM(VSETKY!BA$20:'VSETKY'!BA$21),IF(COLUMN()=DATA!$H$1+2,SUM(INDIRECT("B$27:"&amp;SUBSTITUTE(ADDRESS(1,COLUMN()-1,4),"1","")&amp;"$27")),""))</f>
        <v/>
      </c>
      <c r="BB27" t="str">
        <f ca="1">IF(COLUMN()&lt;DATA!$H$1+2,SUM(VSETKY!BB$20:'VSETKY'!BB$21),IF(COLUMN()=DATA!$H$1+2,SUM(INDIRECT("B$27:"&amp;SUBSTITUTE(ADDRESS(1,COLUMN()-1,4),"1","")&amp;"$27")),""))</f>
        <v/>
      </c>
      <c r="BC27" t="str">
        <f ca="1">IF(COLUMN()&lt;DATA!$H$1+2,SUM(VSETKY!BC$20:'VSETKY'!BC$21),IF(COLUMN()=DATA!$H$1+2,SUM(INDIRECT("B$27:"&amp;SUBSTITUTE(ADDRESS(1,COLUMN()-1,4),"1","")&amp;"$27")),""))</f>
        <v/>
      </c>
      <c r="BD27" t="str">
        <f ca="1">IF(COLUMN()&lt;DATA!$H$1+2,SUM(VSETKY!BD$20:'VSETKY'!BD$21),IF(COLUMN()=DATA!$H$1+2,SUM(INDIRECT("B$27:"&amp;SUBSTITUTE(ADDRESS(1,COLUMN()-1,4),"1","")&amp;"$27")),""))</f>
        <v/>
      </c>
      <c r="BE27" t="str">
        <f ca="1">IF(COLUMN()&lt;DATA!$H$1+2,SUM(VSETKY!BE$20:'VSETKY'!BE$21),IF(COLUMN()=DATA!$H$1+2,SUM(INDIRECT("B$27:"&amp;SUBSTITUTE(ADDRESS(1,COLUMN()-1,4),"1","")&amp;"$27")),""))</f>
        <v/>
      </c>
      <c r="BF27" t="str">
        <f ca="1">IF(COLUMN()&lt;DATA!$H$1+2,SUM(VSETKY!BF$20:'VSETKY'!BF$21),IF(COLUMN()=DATA!$H$1+2,SUM(INDIRECT("B$27:"&amp;SUBSTITUTE(ADDRESS(1,COLUMN()-1,4),"1","")&amp;"$27")),""))</f>
        <v/>
      </c>
      <c r="BG27" t="str">
        <f ca="1">IF(COLUMN()&lt;DATA!$H$1+2,SUM(VSETKY!BG$20:'VSETKY'!BG$21),IF(COLUMN()=DATA!$H$1+2,SUM(INDIRECT("B$27:"&amp;SUBSTITUTE(ADDRESS(1,COLUMN()-1,4),"1","")&amp;"$27")),""))</f>
        <v/>
      </c>
      <c r="BH27" t="str">
        <f ca="1">IF(COLUMN()&lt;DATA!$H$1+2,SUM(VSETKY!BH$20:'VSETKY'!BH$21),IF(COLUMN()=DATA!$H$1+2,SUM(INDIRECT("B$27:"&amp;SUBSTITUTE(ADDRESS(1,COLUMN()-1,4),"1","")&amp;"$27")),""))</f>
        <v/>
      </c>
      <c r="BI27" t="str">
        <f ca="1">IF(COLUMN()&lt;DATA!$H$1+2,SUM(VSETKY!BI$20:'VSETKY'!BI$21),IF(COLUMN()=DATA!$H$1+2,SUM(INDIRECT("B$27:"&amp;SUBSTITUTE(ADDRESS(1,COLUMN()-1,4),"1","")&amp;"$27")),""))</f>
        <v/>
      </c>
      <c r="BJ27" t="str">
        <f ca="1">IF(COLUMN()&lt;DATA!$H$1+2,SUM(VSETKY!BJ$20:'VSETKY'!BJ$21),IF(COLUMN()=DATA!$H$1+2,SUM(INDIRECT("B$27:"&amp;SUBSTITUTE(ADDRESS(1,COLUMN()-1,4),"1","")&amp;"$27")),""))</f>
        <v/>
      </c>
      <c r="BK27" t="str">
        <f ca="1">IF(COLUMN()&lt;DATA!$H$1+2,SUM(VSETKY!BK$20:'VSETKY'!BK$21),IF(COLUMN()=DATA!$H$1+2,SUM(INDIRECT("B$27:"&amp;SUBSTITUTE(ADDRESS(1,COLUMN()-1,4),"1","")&amp;"$27")),""))</f>
        <v/>
      </c>
      <c r="BL27" t="str">
        <f ca="1">IF(COLUMN()&lt;DATA!$H$1+2,SUM(VSETKY!BL$20:'VSETKY'!BL$21),IF(COLUMN()=DATA!$H$1+2,SUM(INDIRECT("B$27:"&amp;SUBSTITUTE(ADDRESS(1,COLUMN()-1,4),"1","")&amp;"$27")),""))</f>
        <v/>
      </c>
      <c r="BM27" t="str">
        <f ca="1">IF(COLUMN()&lt;DATA!$H$1+2,SUM(VSETKY!BM$20:'VSETKY'!BM$21),IF(COLUMN()=DATA!$H$1+2,SUM(INDIRECT("B$27:"&amp;SUBSTITUTE(ADDRESS(1,COLUMN()-1,4),"1","")&amp;"$27")),""))</f>
        <v/>
      </c>
      <c r="BN27" t="str">
        <f ca="1">IF(COLUMN()&lt;DATA!$H$1+2,SUM(VSETKY!BN$20:'VSETKY'!BN$21),IF(COLUMN()=DATA!$H$1+2,SUM(INDIRECT("B$27:"&amp;SUBSTITUTE(ADDRESS(1,COLUMN()-1,4),"1","")&amp;"$27")),""))</f>
        <v/>
      </c>
      <c r="BO27" t="str">
        <f ca="1">IF(COLUMN()&lt;DATA!$H$1+2,SUM(VSETKY!BO$20:'VSETKY'!BO$21),IF(COLUMN()=DATA!$H$1+2,SUM(INDIRECT("B$27:"&amp;SUBSTITUTE(ADDRESS(1,COLUMN()-1,4),"1","")&amp;"$27")),""))</f>
        <v/>
      </c>
      <c r="BP27" t="str">
        <f ca="1">IF(COLUMN()&lt;DATA!$H$1+2,SUM(VSETKY!BP$20:'VSETKY'!BP$21),IF(COLUMN()=DATA!$H$1+2,SUM(INDIRECT("B$27:"&amp;SUBSTITUTE(ADDRESS(1,COLUMN()-1,4),"1","")&amp;"$27")),""))</f>
        <v/>
      </c>
      <c r="BQ27" t="str">
        <f ca="1">IF(COLUMN()&lt;DATA!$H$1+2,SUM(VSETKY!BQ$20:'VSETKY'!BQ$21),IF(COLUMN()=DATA!$H$1+2,SUM(INDIRECT("B$27:"&amp;SUBSTITUTE(ADDRESS(1,COLUMN()-1,4),"1","")&amp;"$27")),""))</f>
        <v/>
      </c>
      <c r="BR27" t="str">
        <f ca="1">IF(COLUMN()&lt;DATA!$H$1+2,SUM(VSETKY!BR$20:'VSETKY'!BR$21),IF(COLUMN()=DATA!$H$1+2,SUM(INDIRECT("B$27:"&amp;SUBSTITUTE(ADDRESS(1,COLUMN()-1,4),"1","")&amp;"$27")),""))</f>
        <v/>
      </c>
      <c r="BS27" t="str">
        <f ca="1">IF(COLUMN()&lt;DATA!$H$1+2,SUM(VSETKY!BS$20:'VSETKY'!BS$21),IF(COLUMN()=DATA!$H$1+2,SUM(INDIRECT("B$27:"&amp;SUBSTITUTE(ADDRESS(1,COLUMN()-1,4),"1","")&amp;"$27")),""))</f>
        <v/>
      </c>
      <c r="BT27" t="str">
        <f ca="1">IF(COLUMN()&lt;DATA!$H$1+2,SUM(VSETKY!BT$20:'VSETKY'!BT$21),IF(COLUMN()=DATA!$H$1+2,SUM(INDIRECT("B$27:"&amp;SUBSTITUTE(ADDRESS(1,COLUMN()-1,4),"1","")&amp;"$27")),""))</f>
        <v/>
      </c>
      <c r="BU27" t="str">
        <f ca="1">IF(COLUMN()&lt;DATA!$H$1+2,SUM(VSETKY!BU$20:'VSETKY'!BU$21),IF(COLUMN()=DATA!$H$1+2,SUM(INDIRECT("B$27:"&amp;SUBSTITUTE(ADDRESS(1,COLUMN()-1,4),"1","")&amp;"$27")),""))</f>
        <v/>
      </c>
      <c r="BV27" t="str">
        <f ca="1">IF(COLUMN()&lt;DATA!$H$1+2,SUM(VSETKY!BV$20:'VSETKY'!BV$21),IF(COLUMN()=DATA!$H$1+2,SUM(INDIRECT("B$27:"&amp;SUBSTITUTE(ADDRESS(1,COLUMN()-1,4),"1","")&amp;"$27")),""))</f>
        <v/>
      </c>
      <c r="BW27" t="str">
        <f ca="1">IF(COLUMN()&lt;DATA!$H$1+2,SUM(VSETKY!BW$20:'VSETKY'!BW$21),IF(COLUMN()=DATA!$H$1+2,SUM(INDIRECT("B$27:"&amp;SUBSTITUTE(ADDRESS(1,COLUMN()-1,4),"1","")&amp;"$27")),""))</f>
        <v/>
      </c>
      <c r="BX27" t="str">
        <f ca="1">IF(COLUMN()&lt;DATA!$H$1+2,SUM(VSETKY!BX$20:'VSETKY'!BX$21),IF(COLUMN()=DATA!$H$1+2,SUM(INDIRECT("B$27:"&amp;SUBSTITUTE(ADDRESS(1,COLUMN()-1,4),"1","")&amp;"$27")),""))</f>
        <v/>
      </c>
      <c r="BY27" t="str">
        <f ca="1">IF(COLUMN()&lt;DATA!$H$1+2,SUM(VSETKY!BY$20:'VSETKY'!BY$21),IF(COLUMN()=DATA!$H$1+2,SUM(INDIRECT("B$27:"&amp;SUBSTITUTE(ADDRESS(1,COLUMN()-1,4),"1","")&amp;"$27")),""))</f>
        <v/>
      </c>
      <c r="BZ27" t="str">
        <f ca="1">IF(COLUMN()&lt;DATA!$H$1+2,SUM(VSETKY!BZ$20:'VSETKY'!BZ$21),IF(COLUMN()=DATA!$H$1+2,SUM(INDIRECT("B$27:"&amp;SUBSTITUTE(ADDRESS(1,COLUMN()-1,4),"1","")&amp;"$27")),""))</f>
        <v/>
      </c>
    </row>
    <row r="28" spans="1:78" ht="31.5" x14ac:dyDescent="0.25">
      <c r="A28" s="43" t="s">
        <v>228</v>
      </c>
      <c r="B28" s="34">
        <f ca="1">IF(COLUMN()&lt;DATA!$H$1+2,SUM(VSETKY!B$22:'VSETKY'!B$23),IF(COLUMN()=DATA!$H$1+2,SUM(INDIRECT("B$28:"&amp;SUBSTITUTE(ADDRESS(1,COLUMN()-1,4),"1","")&amp;"$28")),""))</f>
        <v>0</v>
      </c>
      <c r="C28" s="34">
        <f ca="1">IF(COLUMN()&lt;DATA!$H$1+2,SUM(VSETKY!C$22:'VSETKY'!C$23),IF(COLUMN()=DATA!$H$1+2,SUM(INDIRECT("B$28:"&amp;SUBSTITUTE(ADDRESS(1,COLUMN()-1,4),"1","")&amp;"$28")),""))</f>
        <v>0</v>
      </c>
      <c r="D28" s="34">
        <f ca="1">IF(COLUMN()&lt;DATA!$H$1+2,SUM(VSETKY!D$22:'VSETKY'!D$23),IF(COLUMN()=DATA!$H$1+2,SUM(INDIRECT("B$28:"&amp;SUBSTITUTE(ADDRESS(1,COLUMN()-1,4),"1","")&amp;"$28")),""))</f>
        <v>0</v>
      </c>
      <c r="E28" s="34">
        <f ca="1">IF(COLUMN()&lt;DATA!$H$1+2,SUM(VSETKY!E$22:'VSETKY'!E$23),IF(COLUMN()=DATA!$H$1+2,SUM(INDIRECT("B$28:"&amp;SUBSTITUTE(ADDRESS(1,COLUMN()-1,4),"1","")&amp;"$28")),""))</f>
        <v>0</v>
      </c>
      <c r="F28" s="34">
        <f ca="1">IF(COLUMN()&lt;DATA!$H$1+2,SUM(VSETKY!F$22:'VSETKY'!F$23),IF(COLUMN()=DATA!$H$1+2,SUM(INDIRECT("B$28:"&amp;SUBSTITUTE(ADDRESS(1,COLUMN()-1,4),"1","")&amp;"$28")),""))</f>
        <v>0</v>
      </c>
      <c r="G28" s="34">
        <f ca="1">IF(COLUMN()&lt;DATA!$H$1+2,SUM(VSETKY!G$22:'VSETKY'!G$23),IF(COLUMN()=DATA!$H$1+2,SUM(INDIRECT("B$28:"&amp;SUBSTITUTE(ADDRESS(1,COLUMN()-1,4),"1","")&amp;"$28")),""))</f>
        <v>0</v>
      </c>
      <c r="H28" s="34">
        <f ca="1">IF(COLUMN()&lt;DATA!$H$1+2,SUM(VSETKY!H$22:'VSETKY'!H$23),IF(COLUMN()=DATA!$H$1+2,SUM(INDIRECT("B$28:"&amp;SUBSTITUTE(ADDRESS(1,COLUMN()-1,4),"1","")&amp;"$28")),""))</f>
        <v>0</v>
      </c>
      <c r="I28" s="34">
        <f ca="1">IF(COLUMN()&lt;DATA!$H$1+2,SUM(VSETKY!I$22:'VSETKY'!I$23),IF(COLUMN()=DATA!$H$1+2,SUM(INDIRECT("B$28:"&amp;SUBSTITUTE(ADDRESS(1,COLUMN()-1,4),"1","")&amp;"$28")),""))</f>
        <v>0</v>
      </c>
      <c r="J28" s="34">
        <f ca="1">IF(COLUMN()&lt;DATA!$H$1+2,SUM(VSETKY!J$22:'VSETKY'!J$23),IF(COLUMN()=DATA!$H$1+2,SUM(INDIRECT("B$28:"&amp;SUBSTITUTE(ADDRESS(1,COLUMN()-1,4),"1","")&amp;"$28")),""))</f>
        <v>0</v>
      </c>
      <c r="K28" s="34">
        <f ca="1">IF(COLUMN()&lt;DATA!$H$1+2,SUM(VSETKY!K$22:'VSETKY'!K$23),IF(COLUMN()=DATA!$H$1+2,SUM(INDIRECT("B$28:"&amp;SUBSTITUTE(ADDRESS(1,COLUMN()-1,4),"1","")&amp;"$28")),""))</f>
        <v>0</v>
      </c>
      <c r="L28" s="34">
        <f ca="1">IF(COLUMN()&lt;DATA!$H$1+2,SUM(VSETKY!L$22:'VSETKY'!L$23),IF(COLUMN()=DATA!$H$1+2,SUM(INDIRECT("B$28:"&amp;SUBSTITUTE(ADDRESS(1,COLUMN()-1,4),"1","")&amp;"$28")),""))</f>
        <v>0</v>
      </c>
      <c r="M28" s="34">
        <f ca="1">IF(COLUMN()&lt;DATA!$H$1+2,SUM(VSETKY!M$22:'VSETKY'!M$23),IF(COLUMN()=DATA!$H$1+2,SUM(INDIRECT("B$28:"&amp;SUBSTITUTE(ADDRESS(1,COLUMN()-1,4),"1","")&amp;"$28")),""))</f>
        <v>0</v>
      </c>
      <c r="N28" s="34">
        <f ca="1">IF(COLUMN()&lt;DATA!$H$1+2,SUM(VSETKY!N$22:'VSETKY'!N$23),IF(COLUMN()=DATA!$H$1+2,SUM(INDIRECT("B$28:"&amp;SUBSTITUTE(ADDRESS(1,COLUMN()-1,4),"1","")&amp;"$28")),""))</f>
        <v>0</v>
      </c>
      <c r="O28" s="34">
        <f ca="1">IF(COLUMN()&lt;DATA!$H$1+2,SUM(VSETKY!O$22:'VSETKY'!O$23),IF(COLUMN()=DATA!$H$1+2,SUM(INDIRECT("B$28:"&amp;SUBSTITUTE(ADDRESS(1,COLUMN()-1,4),"1","")&amp;"$28")),""))</f>
        <v>0</v>
      </c>
      <c r="P28" s="34">
        <f ca="1">IF(COLUMN()&lt;DATA!$H$1+2,SUM(VSETKY!P$22:'VSETKY'!P$23),IF(COLUMN()=DATA!$H$1+2,SUM(INDIRECT("B$28:"&amp;SUBSTITUTE(ADDRESS(1,COLUMN()-1,4),"1","")&amp;"$28")),""))</f>
        <v>0</v>
      </c>
      <c r="Q28" s="34">
        <f ca="1">IF(COLUMN()&lt;DATA!$H$1+2,SUM(VSETKY!Q$22:'VSETKY'!Q$23),IF(COLUMN()=DATA!$H$1+2,SUM(INDIRECT("B$28:"&amp;SUBSTITUTE(ADDRESS(1,COLUMN()-1,4),"1","")&amp;"$28")),""))</f>
        <v>0</v>
      </c>
      <c r="R28" s="34">
        <f ca="1">IF(COLUMN()&lt;DATA!$H$1+2,SUM(VSETKY!R$22:'VSETKY'!R$23),IF(COLUMN()=DATA!$H$1+2,SUM(INDIRECT("B$28:"&amp;SUBSTITUTE(ADDRESS(1,COLUMN()-1,4),"1","")&amp;"$28")),""))</f>
        <v>0</v>
      </c>
      <c r="S28" s="34">
        <f ca="1">IF(COLUMN()&lt;DATA!$H$1+2,SUM(VSETKY!S$22:'VSETKY'!S$23),IF(COLUMN()=DATA!$H$1+2,SUM(INDIRECT("B$28:"&amp;SUBSTITUTE(ADDRESS(1,COLUMN()-1,4),"1","")&amp;"$28")),""))</f>
        <v>0</v>
      </c>
      <c r="T28" s="34">
        <f ca="1">IF(COLUMN()&lt;DATA!$H$1+2,SUM(VSETKY!T$22:'VSETKY'!T$23),IF(COLUMN()=DATA!$H$1+2,SUM(INDIRECT("B$28:"&amp;SUBSTITUTE(ADDRESS(1,COLUMN()-1,4),"1","")&amp;"$28")),""))</f>
        <v>0</v>
      </c>
      <c r="U28" s="34">
        <f ca="1">IF(COLUMN()&lt;DATA!$H$1+2,SUM(VSETKY!U$22:'VSETKY'!U$23),IF(COLUMN()=DATA!$H$1+2,SUM(INDIRECT("B$28:"&amp;SUBSTITUTE(ADDRESS(1,COLUMN()-1,4),"1","")&amp;"$28")),""))</f>
        <v>0</v>
      </c>
      <c r="V28" s="34">
        <f ca="1">IF(COLUMN()&lt;DATA!$H$1+2,SUM(VSETKY!V$22:'VSETKY'!V$23),IF(COLUMN()=DATA!$H$1+2,SUM(INDIRECT("B$28:"&amp;SUBSTITUTE(ADDRESS(1,COLUMN()-1,4),"1","")&amp;"$28")),""))</f>
        <v>0</v>
      </c>
      <c r="W28" s="34">
        <f ca="1">IF(COLUMN()&lt;DATA!$H$1+2,SUM(VSETKY!W$22:'VSETKY'!W$23),IF(COLUMN()=DATA!$H$1+2,SUM(INDIRECT("B$28:"&amp;SUBSTITUTE(ADDRESS(1,COLUMN()-1,4),"1","")&amp;"$28")),""))</f>
        <v>0</v>
      </c>
      <c r="X28" s="34">
        <f ca="1">IF(COLUMN()&lt;DATA!$H$1+2,SUM(VSETKY!X$22:'VSETKY'!X$23),IF(COLUMN()=DATA!$H$1+2,SUM(INDIRECT("B$28:"&amp;SUBSTITUTE(ADDRESS(1,COLUMN()-1,4),"1","")&amp;"$28")),""))</f>
        <v>0</v>
      </c>
      <c r="Y28" s="34">
        <f ca="1">IF(COLUMN()&lt;DATA!$H$1+2,SUM(VSETKY!Y$22:'VSETKY'!Y$23),IF(COLUMN()=DATA!$H$1+2,SUM(INDIRECT("B$28:"&amp;SUBSTITUTE(ADDRESS(1,COLUMN()-1,4),"1","")&amp;"$28")),""))</f>
        <v>0</v>
      </c>
      <c r="Z28" s="34">
        <f ca="1">IF(COLUMN()&lt;DATA!$H$1+2,SUM(VSETKY!Z$22:'VSETKY'!Z$23),IF(COLUMN()=DATA!$H$1+2,SUM(INDIRECT("B$28:"&amp;SUBSTITUTE(ADDRESS(1,COLUMN()-1,4),"1","")&amp;"$28")),""))</f>
        <v>0</v>
      </c>
      <c r="AA28" s="34">
        <f ca="1">IF(COLUMN()&lt;DATA!$H$1+2,SUM(VSETKY!AA$22:'VSETKY'!AA$23),IF(COLUMN()=DATA!$H$1+2,SUM(INDIRECT("B$28:"&amp;SUBSTITUTE(ADDRESS(1,COLUMN()-1,4),"1","")&amp;"$28")),""))</f>
        <v>0</v>
      </c>
      <c r="AB28" s="34">
        <f ca="1">IF(COLUMN()&lt;DATA!$H$1+2,SUM(VSETKY!AB$22:'VSETKY'!AB$23),IF(COLUMN()=DATA!$H$1+2,SUM(INDIRECT("B$28:"&amp;SUBSTITUTE(ADDRESS(1,COLUMN()-1,4),"1","")&amp;"$28")),""))</f>
        <v>0</v>
      </c>
      <c r="AC28" s="34">
        <f ca="1">IF(COLUMN()&lt;DATA!$H$1+2,SUM(VSETKY!AC$22:'VSETKY'!AC$23),IF(COLUMN()=DATA!$H$1+2,SUM(INDIRECT("B$28:"&amp;SUBSTITUTE(ADDRESS(1,COLUMN()-1,4),"1","")&amp;"$28")),""))</f>
        <v>0</v>
      </c>
      <c r="AD28" s="34">
        <f ca="1">IF(COLUMN()&lt;DATA!$H$1+2,SUM(VSETKY!AD$22:'VSETKY'!AD$23),IF(COLUMN()=DATA!$H$1+2,SUM(INDIRECT("B$28:"&amp;SUBSTITUTE(ADDRESS(1,COLUMN()-1,4),"1","")&amp;"$28")),""))</f>
        <v>0</v>
      </c>
      <c r="AE28" s="34">
        <f ca="1">IF(COLUMN()&lt;DATA!$H$1+2,SUM(VSETKY!AE$22:'VSETKY'!AE$23),IF(COLUMN()=DATA!$H$1+2,SUM(INDIRECT("B$28:"&amp;SUBSTITUTE(ADDRESS(1,COLUMN()-1,4),"1","")&amp;"$28")),""))</f>
        <v>0</v>
      </c>
      <c r="AF28" s="34">
        <f ca="1">IF(COLUMN()&lt;DATA!$H$1+2,SUM(VSETKY!AF$22:'VSETKY'!AF$23),IF(COLUMN()=DATA!$H$1+2,SUM(INDIRECT("B$28:"&amp;SUBSTITUTE(ADDRESS(1,COLUMN()-1,4),"1","")&amp;"$28")),""))</f>
        <v>0</v>
      </c>
      <c r="AG28" s="34">
        <f ca="1">IF(COLUMN()&lt;DATA!$H$1+2,SUM(VSETKY!AG$22:'VSETKY'!AG$23),IF(COLUMN()=DATA!$H$1+2,SUM(INDIRECT("B$28:"&amp;SUBSTITUTE(ADDRESS(1,COLUMN()-1,4),"1","")&amp;"$28")),""))</f>
        <v>0</v>
      </c>
      <c r="AH28" s="34">
        <f ca="1">IF(COLUMN()&lt;DATA!$H$1+2,SUM(VSETKY!AH$22:'VSETKY'!AH$23),IF(COLUMN()=DATA!$H$1+2,SUM(INDIRECT("B$28:"&amp;SUBSTITUTE(ADDRESS(1,COLUMN()-1,4),"1","")&amp;"$28")),""))</f>
        <v>0</v>
      </c>
      <c r="AI28" s="34">
        <f ca="1">IF(COLUMN()&lt;DATA!$H$1+2,SUM(VSETKY!AI$22:'VSETKY'!AI$23),IF(COLUMN()=DATA!$H$1+2,SUM(INDIRECT("B$28:"&amp;SUBSTITUTE(ADDRESS(1,COLUMN()-1,4),"1","")&amp;"$28")),""))</f>
        <v>0</v>
      </c>
      <c r="AJ28" s="34">
        <f ca="1">IF(COLUMN()&lt;DATA!$H$1+2,SUM(VSETKY!AJ$22:'VSETKY'!AJ$23),IF(COLUMN()=DATA!$H$1+2,SUM(INDIRECT("B$28:"&amp;SUBSTITUTE(ADDRESS(1,COLUMN()-1,4),"1","")&amp;"$28")),""))</f>
        <v>0</v>
      </c>
      <c r="AK28" s="34">
        <f ca="1">IF(COLUMN()&lt;DATA!$H$1+2,SUM(VSETKY!AK$22:'VSETKY'!AK$23),IF(COLUMN()=DATA!$H$1+2,SUM(INDIRECT("B$28:"&amp;SUBSTITUTE(ADDRESS(1,COLUMN()-1,4),"1","")&amp;"$28")),""))</f>
        <v>0</v>
      </c>
      <c r="AL28" s="34">
        <f ca="1">IF(COLUMN()&lt;DATA!$H$1+2,SUM(VSETKY!AL$22:'VSETKY'!AL$23),IF(COLUMN()=DATA!$H$1+2,SUM(INDIRECT("B$28:"&amp;SUBSTITUTE(ADDRESS(1,COLUMN()-1,4),"1","")&amp;"$28")),""))</f>
        <v>0</v>
      </c>
      <c r="AM28" s="34">
        <f ca="1">IF(COLUMN()&lt;DATA!$H$1+2,SUM(VSETKY!AM$22:'VSETKY'!AM$23),IF(COLUMN()=DATA!$H$1+2,SUM(INDIRECT("B$28:"&amp;SUBSTITUTE(ADDRESS(1,COLUMN()-1,4),"1","")&amp;"$28")),""))</f>
        <v>0</v>
      </c>
      <c r="AN28" s="44">
        <f ca="1">IF(COLUMN()&lt;DATA!$H$1+2,SUM(VSETKY!AN$22:'VSETKY'!AN$23),IF(COLUMN()=DATA!$H$1+2,SUM(INDIRECT("B$28:"&amp;SUBSTITUTE(ADDRESS(1,COLUMN()-1,4),"1","")&amp;"$28")),""))</f>
        <v>0</v>
      </c>
      <c r="AO28" t="str">
        <f ca="1">IF(COLUMN()&lt;DATA!$H$1+2,SUM(VSETKY!AO$22:'VSETKY'!AO$23),IF(COLUMN()=DATA!$H$1+2,SUM(INDIRECT("B$28:"&amp;SUBSTITUTE(ADDRESS(1,COLUMN()-1,4),"1","")&amp;"$28")),""))</f>
        <v/>
      </c>
      <c r="AP28" t="str">
        <f ca="1">IF(COLUMN()&lt;DATA!$H$1+2,SUM(VSETKY!AP$22:'VSETKY'!AP$23),IF(COLUMN()=DATA!$H$1+2,SUM(INDIRECT("B$28:"&amp;SUBSTITUTE(ADDRESS(1,COLUMN()-1,4),"1","")&amp;"$28")),""))</f>
        <v/>
      </c>
      <c r="AQ28" t="str">
        <f ca="1">IF(COLUMN()&lt;DATA!$H$1+2,SUM(VSETKY!AQ$22:'VSETKY'!AQ$23),IF(COLUMN()=DATA!$H$1+2,SUM(INDIRECT("B$28:"&amp;SUBSTITUTE(ADDRESS(1,COLUMN()-1,4),"1","")&amp;"$28")),""))</f>
        <v/>
      </c>
      <c r="AR28" t="str">
        <f ca="1">IF(COLUMN()&lt;DATA!$H$1+2,SUM(VSETKY!AR$22:'VSETKY'!AR$23),IF(COLUMN()=DATA!$H$1+2,SUM(INDIRECT("B$28:"&amp;SUBSTITUTE(ADDRESS(1,COLUMN()-1,4),"1","")&amp;"$28")),""))</f>
        <v/>
      </c>
      <c r="AS28" t="str">
        <f ca="1">IF(COLUMN()&lt;DATA!$H$1+2,SUM(VSETKY!AS$22:'VSETKY'!AS$23),IF(COLUMN()=DATA!$H$1+2,SUM(INDIRECT("B$28:"&amp;SUBSTITUTE(ADDRESS(1,COLUMN()-1,4),"1","")&amp;"$28")),""))</f>
        <v/>
      </c>
      <c r="AT28" t="str">
        <f ca="1">IF(COLUMN()&lt;DATA!$H$1+2,SUM(VSETKY!AT$22:'VSETKY'!AT$23),IF(COLUMN()=DATA!$H$1+2,SUM(INDIRECT("B$28:"&amp;SUBSTITUTE(ADDRESS(1,COLUMN()-1,4),"1","")&amp;"$28")),""))</f>
        <v/>
      </c>
      <c r="AU28" t="str">
        <f ca="1">IF(COLUMN()&lt;DATA!$H$1+2,SUM(VSETKY!AU$22:'VSETKY'!AU$23),IF(COLUMN()=DATA!$H$1+2,SUM(INDIRECT("B$28:"&amp;SUBSTITUTE(ADDRESS(1,COLUMN()-1,4),"1","")&amp;"$28")),""))</f>
        <v/>
      </c>
      <c r="AV28" t="str">
        <f ca="1">IF(COLUMN()&lt;DATA!$H$1+2,SUM(VSETKY!AV$22:'VSETKY'!AV$23),IF(COLUMN()=DATA!$H$1+2,SUM(INDIRECT("B$28:"&amp;SUBSTITUTE(ADDRESS(1,COLUMN()-1,4),"1","")&amp;"$28")),""))</f>
        <v/>
      </c>
      <c r="AW28" t="str">
        <f ca="1">IF(COLUMN()&lt;DATA!$H$1+2,SUM(VSETKY!AW$22:'VSETKY'!AW$23),IF(COLUMN()=DATA!$H$1+2,SUM(INDIRECT("B$28:"&amp;SUBSTITUTE(ADDRESS(1,COLUMN()-1,4),"1","")&amp;"$28")),""))</f>
        <v/>
      </c>
      <c r="AX28" t="str">
        <f ca="1">IF(COLUMN()&lt;DATA!$H$1+2,SUM(VSETKY!AX$22:'VSETKY'!AX$23),IF(COLUMN()=DATA!$H$1+2,SUM(INDIRECT("B$28:"&amp;SUBSTITUTE(ADDRESS(1,COLUMN()-1,4),"1","")&amp;"$28")),""))</f>
        <v/>
      </c>
      <c r="AY28" t="str">
        <f ca="1">IF(COLUMN()&lt;DATA!$H$1+2,SUM(VSETKY!AY$22:'VSETKY'!AY$23),IF(COLUMN()=DATA!$H$1+2,SUM(INDIRECT("B$28:"&amp;SUBSTITUTE(ADDRESS(1,COLUMN()-1,4),"1","")&amp;"$28")),""))</f>
        <v/>
      </c>
      <c r="AZ28" t="str">
        <f ca="1">IF(COLUMN()&lt;DATA!$H$1+2,SUM(VSETKY!AZ$22:'VSETKY'!AZ$23),IF(COLUMN()=DATA!$H$1+2,SUM(INDIRECT("B$28:"&amp;SUBSTITUTE(ADDRESS(1,COLUMN()-1,4),"1","")&amp;"$28")),""))</f>
        <v/>
      </c>
      <c r="BA28" t="str">
        <f ca="1">IF(COLUMN()&lt;DATA!$H$1+2,SUM(VSETKY!BA$22:'VSETKY'!BA$23),IF(COLUMN()=DATA!$H$1+2,SUM(INDIRECT("B$28:"&amp;SUBSTITUTE(ADDRESS(1,COLUMN()-1,4),"1","")&amp;"$28")),""))</f>
        <v/>
      </c>
      <c r="BB28" t="str">
        <f ca="1">IF(COLUMN()&lt;DATA!$H$1+2,SUM(VSETKY!BB$22:'VSETKY'!BB$23),IF(COLUMN()=DATA!$H$1+2,SUM(INDIRECT("B$28:"&amp;SUBSTITUTE(ADDRESS(1,COLUMN()-1,4),"1","")&amp;"$28")),""))</f>
        <v/>
      </c>
      <c r="BC28" t="str">
        <f ca="1">IF(COLUMN()&lt;DATA!$H$1+2,SUM(VSETKY!BC$22:'VSETKY'!BC$23),IF(COLUMN()=DATA!$H$1+2,SUM(INDIRECT("B$28:"&amp;SUBSTITUTE(ADDRESS(1,COLUMN()-1,4),"1","")&amp;"$28")),""))</f>
        <v/>
      </c>
      <c r="BD28" t="str">
        <f ca="1">IF(COLUMN()&lt;DATA!$H$1+2,SUM(VSETKY!BD$22:'VSETKY'!BD$23),IF(COLUMN()=DATA!$H$1+2,SUM(INDIRECT("B$28:"&amp;SUBSTITUTE(ADDRESS(1,COLUMN()-1,4),"1","")&amp;"$28")),""))</f>
        <v/>
      </c>
      <c r="BE28" t="str">
        <f ca="1">IF(COLUMN()&lt;DATA!$H$1+2,SUM(VSETKY!BE$22:'VSETKY'!BE$23),IF(COLUMN()=DATA!$H$1+2,SUM(INDIRECT("B$28:"&amp;SUBSTITUTE(ADDRESS(1,COLUMN()-1,4),"1","")&amp;"$28")),""))</f>
        <v/>
      </c>
      <c r="BF28" t="str">
        <f ca="1">IF(COLUMN()&lt;DATA!$H$1+2,SUM(VSETKY!BF$22:'VSETKY'!BF$23),IF(COLUMN()=DATA!$H$1+2,SUM(INDIRECT("B$28:"&amp;SUBSTITUTE(ADDRESS(1,COLUMN()-1,4),"1","")&amp;"$28")),""))</f>
        <v/>
      </c>
      <c r="BG28" t="str">
        <f ca="1">IF(COLUMN()&lt;DATA!$H$1+2,SUM(VSETKY!BG$22:'VSETKY'!BG$23),IF(COLUMN()=DATA!$H$1+2,SUM(INDIRECT("B$28:"&amp;SUBSTITUTE(ADDRESS(1,COLUMN()-1,4),"1","")&amp;"$28")),""))</f>
        <v/>
      </c>
      <c r="BH28" t="str">
        <f ca="1">IF(COLUMN()&lt;DATA!$H$1+2,SUM(VSETKY!BH$22:'VSETKY'!BH$23),IF(COLUMN()=DATA!$H$1+2,SUM(INDIRECT("B$28:"&amp;SUBSTITUTE(ADDRESS(1,COLUMN()-1,4),"1","")&amp;"$28")),""))</f>
        <v/>
      </c>
      <c r="BI28" t="str">
        <f ca="1">IF(COLUMN()&lt;DATA!$H$1+2,SUM(VSETKY!BI$22:'VSETKY'!BI$23),IF(COLUMN()=DATA!$H$1+2,SUM(INDIRECT("B$28:"&amp;SUBSTITUTE(ADDRESS(1,COLUMN()-1,4),"1","")&amp;"$28")),""))</f>
        <v/>
      </c>
      <c r="BJ28" t="str">
        <f ca="1">IF(COLUMN()&lt;DATA!$H$1+2,SUM(VSETKY!BJ$22:'VSETKY'!BJ$23),IF(COLUMN()=DATA!$H$1+2,SUM(INDIRECT("B$28:"&amp;SUBSTITUTE(ADDRESS(1,COLUMN()-1,4),"1","")&amp;"$28")),""))</f>
        <v/>
      </c>
      <c r="BK28" t="str">
        <f ca="1">IF(COLUMN()&lt;DATA!$H$1+2,SUM(VSETKY!BK$22:'VSETKY'!BK$23),IF(COLUMN()=DATA!$H$1+2,SUM(INDIRECT("B$28:"&amp;SUBSTITUTE(ADDRESS(1,COLUMN()-1,4),"1","")&amp;"$28")),""))</f>
        <v/>
      </c>
      <c r="BL28" t="str">
        <f ca="1">IF(COLUMN()&lt;DATA!$H$1+2,SUM(VSETKY!BL$22:'VSETKY'!BL$23),IF(COLUMN()=DATA!$H$1+2,SUM(INDIRECT("B$28:"&amp;SUBSTITUTE(ADDRESS(1,COLUMN()-1,4),"1","")&amp;"$28")),""))</f>
        <v/>
      </c>
      <c r="BM28" t="str">
        <f ca="1">IF(COLUMN()&lt;DATA!$H$1+2,SUM(VSETKY!BM$22:'VSETKY'!BM$23),IF(COLUMN()=DATA!$H$1+2,SUM(INDIRECT("B$28:"&amp;SUBSTITUTE(ADDRESS(1,COLUMN()-1,4),"1","")&amp;"$28")),""))</f>
        <v/>
      </c>
      <c r="BN28" t="str">
        <f ca="1">IF(COLUMN()&lt;DATA!$H$1+2,SUM(VSETKY!BN$22:'VSETKY'!BN$23),IF(COLUMN()=DATA!$H$1+2,SUM(INDIRECT("B$28:"&amp;SUBSTITUTE(ADDRESS(1,COLUMN()-1,4),"1","")&amp;"$28")),""))</f>
        <v/>
      </c>
      <c r="BO28" t="str">
        <f ca="1">IF(COLUMN()&lt;DATA!$H$1+2,SUM(VSETKY!BO$22:'VSETKY'!BO$23),IF(COLUMN()=DATA!$H$1+2,SUM(INDIRECT("B$28:"&amp;SUBSTITUTE(ADDRESS(1,COLUMN()-1,4),"1","")&amp;"$28")),""))</f>
        <v/>
      </c>
      <c r="BP28" t="str">
        <f ca="1">IF(COLUMN()&lt;DATA!$H$1+2,SUM(VSETKY!BP$22:'VSETKY'!BP$23),IF(COLUMN()=DATA!$H$1+2,SUM(INDIRECT("B$28:"&amp;SUBSTITUTE(ADDRESS(1,COLUMN()-1,4),"1","")&amp;"$28")),""))</f>
        <v/>
      </c>
      <c r="BQ28" t="str">
        <f ca="1">IF(COLUMN()&lt;DATA!$H$1+2,SUM(VSETKY!BQ$22:'VSETKY'!BQ$23),IF(COLUMN()=DATA!$H$1+2,SUM(INDIRECT("B$28:"&amp;SUBSTITUTE(ADDRESS(1,COLUMN()-1,4),"1","")&amp;"$28")),""))</f>
        <v/>
      </c>
      <c r="BR28" t="str">
        <f ca="1">IF(COLUMN()&lt;DATA!$H$1+2,SUM(VSETKY!BR$22:'VSETKY'!BR$23),IF(COLUMN()=DATA!$H$1+2,SUM(INDIRECT("B$28:"&amp;SUBSTITUTE(ADDRESS(1,COLUMN()-1,4),"1","")&amp;"$28")),""))</f>
        <v/>
      </c>
      <c r="BS28" t="str">
        <f ca="1">IF(COLUMN()&lt;DATA!$H$1+2,SUM(VSETKY!BS$22:'VSETKY'!BS$23),IF(COLUMN()=DATA!$H$1+2,SUM(INDIRECT("B$28:"&amp;SUBSTITUTE(ADDRESS(1,COLUMN()-1,4),"1","")&amp;"$28")),""))</f>
        <v/>
      </c>
      <c r="BT28" t="str">
        <f ca="1">IF(COLUMN()&lt;DATA!$H$1+2,SUM(VSETKY!BT$22:'VSETKY'!BT$23),IF(COLUMN()=DATA!$H$1+2,SUM(INDIRECT("B$28:"&amp;SUBSTITUTE(ADDRESS(1,COLUMN()-1,4),"1","")&amp;"$28")),""))</f>
        <v/>
      </c>
      <c r="BU28" t="str">
        <f ca="1">IF(COLUMN()&lt;DATA!$H$1+2,SUM(VSETKY!BU$22:'VSETKY'!BU$23),IF(COLUMN()=DATA!$H$1+2,SUM(INDIRECT("B$28:"&amp;SUBSTITUTE(ADDRESS(1,COLUMN()-1,4),"1","")&amp;"$28")),""))</f>
        <v/>
      </c>
      <c r="BV28" t="str">
        <f ca="1">IF(COLUMN()&lt;DATA!$H$1+2,SUM(VSETKY!BV$22:'VSETKY'!BV$23),IF(COLUMN()=DATA!$H$1+2,SUM(INDIRECT("B$28:"&amp;SUBSTITUTE(ADDRESS(1,COLUMN()-1,4),"1","")&amp;"$28")),""))</f>
        <v/>
      </c>
      <c r="BW28" t="str">
        <f ca="1">IF(COLUMN()&lt;DATA!$H$1+2,SUM(VSETKY!BW$22:'VSETKY'!BW$23),IF(COLUMN()=DATA!$H$1+2,SUM(INDIRECT("B$28:"&amp;SUBSTITUTE(ADDRESS(1,COLUMN()-1,4),"1","")&amp;"$28")),""))</f>
        <v/>
      </c>
      <c r="BX28" t="str">
        <f ca="1">IF(COLUMN()&lt;DATA!$H$1+2,SUM(VSETKY!BX$22:'VSETKY'!BX$23),IF(COLUMN()=DATA!$H$1+2,SUM(INDIRECT("B$28:"&amp;SUBSTITUTE(ADDRESS(1,COLUMN()-1,4),"1","")&amp;"$28")),""))</f>
        <v/>
      </c>
      <c r="BY28" t="str">
        <f ca="1">IF(COLUMN()&lt;DATA!$H$1+2,SUM(VSETKY!BY$22:'VSETKY'!BY$23),IF(COLUMN()=DATA!$H$1+2,SUM(INDIRECT("B$28:"&amp;SUBSTITUTE(ADDRESS(1,COLUMN()-1,4),"1","")&amp;"$28")),""))</f>
        <v/>
      </c>
      <c r="BZ28" t="str">
        <f ca="1">IF(COLUMN()&lt;DATA!$H$1+2,SUM(VSETKY!BZ$22:'VSETKY'!BZ$23),IF(COLUMN()=DATA!$H$1+2,SUM(INDIRECT("B$28:"&amp;SUBSTITUTE(ADDRESS(1,COLUMN()-1,4),"1","")&amp;"$28")),""))</f>
        <v/>
      </c>
    </row>
    <row r="29" spans="1:78" ht="15.75" x14ac:dyDescent="0.25">
      <c r="A29" s="43" t="s">
        <v>200</v>
      </c>
      <c r="B29" s="34">
        <f ca="1">IF(COLUMN()&lt;DATA!$H$1+2,SUM(VSETKY!B$26:'VSETKY'!B$27),IF(COLUMN()=DATA!$H$1+2,SUM(INDIRECT("B$29:"&amp;SUBSTITUTE(ADDRESS(1,COLUMN()-1,4),"1","")&amp;"$29")),""))</f>
        <v>17</v>
      </c>
      <c r="C29" s="34">
        <f ca="1">IF(COLUMN()&lt;DATA!$H$1+2,SUM(VSETKY!C$26:'VSETKY'!C$27),IF(COLUMN()=DATA!$H$1+2,SUM(INDIRECT("B$29:"&amp;SUBSTITUTE(ADDRESS(1,COLUMN()-1,4),"1","")&amp;"$29")),""))</f>
        <v>5</v>
      </c>
      <c r="D29" s="34">
        <f ca="1">IF(COLUMN()&lt;DATA!$H$1+2,SUM(VSETKY!D$26:'VSETKY'!D$27),IF(COLUMN()=DATA!$H$1+2,SUM(INDIRECT("B$29:"&amp;SUBSTITUTE(ADDRESS(1,COLUMN()-1,4),"1","")&amp;"$29")),""))</f>
        <v>11</v>
      </c>
      <c r="E29" s="34">
        <f ca="1">IF(COLUMN()&lt;DATA!$H$1+2,SUM(VSETKY!E$26:'VSETKY'!E$27),IF(COLUMN()=DATA!$H$1+2,SUM(INDIRECT("B$29:"&amp;SUBSTITUTE(ADDRESS(1,COLUMN()-1,4),"1","")&amp;"$29")),""))</f>
        <v>10</v>
      </c>
      <c r="F29" s="34">
        <f ca="1">IF(COLUMN()&lt;DATA!$H$1+2,SUM(VSETKY!F$26:'VSETKY'!F$27),IF(COLUMN()=DATA!$H$1+2,SUM(INDIRECT("B$29:"&amp;SUBSTITUTE(ADDRESS(1,COLUMN()-1,4),"1","")&amp;"$29")),""))</f>
        <v>0</v>
      </c>
      <c r="G29" s="34">
        <f ca="1">IF(COLUMN()&lt;DATA!$H$1+2,SUM(VSETKY!G$26:'VSETKY'!G$27),IF(COLUMN()=DATA!$H$1+2,SUM(INDIRECT("B$29:"&amp;SUBSTITUTE(ADDRESS(1,COLUMN()-1,4),"1","")&amp;"$29")),""))</f>
        <v>9</v>
      </c>
      <c r="H29" s="34">
        <f ca="1">IF(COLUMN()&lt;DATA!$H$1+2,SUM(VSETKY!H$26:'VSETKY'!H$27),IF(COLUMN()=DATA!$H$1+2,SUM(INDIRECT("B$29:"&amp;SUBSTITUTE(ADDRESS(1,COLUMN()-1,4),"1","")&amp;"$29")),""))</f>
        <v>10</v>
      </c>
      <c r="I29" s="34">
        <f ca="1">IF(COLUMN()&lt;DATA!$H$1+2,SUM(VSETKY!I$26:'VSETKY'!I$27),IF(COLUMN()=DATA!$H$1+2,SUM(INDIRECT("B$29:"&amp;SUBSTITUTE(ADDRESS(1,COLUMN()-1,4),"1","")&amp;"$29")),""))</f>
        <v>13</v>
      </c>
      <c r="J29" s="34">
        <f ca="1">IF(COLUMN()&lt;DATA!$H$1+2,SUM(VSETKY!J$26:'VSETKY'!J$27),IF(COLUMN()=DATA!$H$1+2,SUM(INDIRECT("B$29:"&amp;SUBSTITUTE(ADDRESS(1,COLUMN()-1,4),"1","")&amp;"$29")),""))</f>
        <v>56</v>
      </c>
      <c r="K29" s="34">
        <f ca="1">IF(COLUMN()&lt;DATA!$H$1+2,SUM(VSETKY!K$26:'VSETKY'!K$27),IF(COLUMN()=DATA!$H$1+2,SUM(INDIRECT("B$29:"&amp;SUBSTITUTE(ADDRESS(1,COLUMN()-1,4),"1","")&amp;"$29")),""))</f>
        <v>4</v>
      </c>
      <c r="L29" s="34">
        <f ca="1">IF(COLUMN()&lt;DATA!$H$1+2,SUM(VSETKY!L$26:'VSETKY'!L$27),IF(COLUMN()=DATA!$H$1+2,SUM(INDIRECT("B$29:"&amp;SUBSTITUTE(ADDRESS(1,COLUMN()-1,4),"1","")&amp;"$29")),""))</f>
        <v>1</v>
      </c>
      <c r="M29" s="34">
        <f ca="1">IF(COLUMN()&lt;DATA!$H$1+2,SUM(VSETKY!M$26:'VSETKY'!M$27),IF(COLUMN()=DATA!$H$1+2,SUM(INDIRECT("B$29:"&amp;SUBSTITUTE(ADDRESS(1,COLUMN()-1,4),"1","")&amp;"$29")),""))</f>
        <v>17</v>
      </c>
      <c r="N29" s="34">
        <f ca="1">IF(COLUMN()&lt;DATA!$H$1+2,SUM(VSETKY!N$26:'VSETKY'!N$27),IF(COLUMN()=DATA!$H$1+2,SUM(INDIRECT("B$29:"&amp;SUBSTITUTE(ADDRESS(1,COLUMN()-1,4),"1","")&amp;"$29")),""))</f>
        <v>4</v>
      </c>
      <c r="O29" s="34">
        <f ca="1">IF(COLUMN()&lt;DATA!$H$1+2,SUM(VSETKY!O$26:'VSETKY'!O$27),IF(COLUMN()=DATA!$H$1+2,SUM(INDIRECT("B$29:"&amp;SUBSTITUTE(ADDRESS(1,COLUMN()-1,4),"1","")&amp;"$29")),""))</f>
        <v>3</v>
      </c>
      <c r="P29" s="34">
        <f ca="1">IF(COLUMN()&lt;DATA!$H$1+2,SUM(VSETKY!P$26:'VSETKY'!P$27),IF(COLUMN()=DATA!$H$1+2,SUM(INDIRECT("B$29:"&amp;SUBSTITUTE(ADDRESS(1,COLUMN()-1,4),"1","")&amp;"$29")),""))</f>
        <v>1</v>
      </c>
      <c r="Q29" s="34">
        <f ca="1">IF(COLUMN()&lt;DATA!$H$1+2,SUM(VSETKY!Q$26:'VSETKY'!Q$27),IF(COLUMN()=DATA!$H$1+2,SUM(INDIRECT("B$29:"&amp;SUBSTITUTE(ADDRESS(1,COLUMN()-1,4),"1","")&amp;"$29")),""))</f>
        <v>0</v>
      </c>
      <c r="R29" s="34">
        <f ca="1">IF(COLUMN()&lt;DATA!$H$1+2,SUM(VSETKY!R$26:'VSETKY'!R$27),IF(COLUMN()=DATA!$H$1+2,SUM(INDIRECT("B$29:"&amp;SUBSTITUTE(ADDRESS(1,COLUMN()-1,4),"1","")&amp;"$29")),""))</f>
        <v>9</v>
      </c>
      <c r="S29" s="34">
        <f ca="1">IF(COLUMN()&lt;DATA!$H$1+2,SUM(VSETKY!S$26:'VSETKY'!S$27),IF(COLUMN()=DATA!$H$1+2,SUM(INDIRECT("B$29:"&amp;SUBSTITUTE(ADDRESS(1,COLUMN()-1,4),"1","")&amp;"$29")),""))</f>
        <v>1</v>
      </c>
      <c r="T29" s="34">
        <f ca="1">IF(COLUMN()&lt;DATA!$H$1+2,SUM(VSETKY!T$26:'VSETKY'!T$27),IF(COLUMN()=DATA!$H$1+2,SUM(INDIRECT("B$29:"&amp;SUBSTITUTE(ADDRESS(1,COLUMN()-1,4),"1","")&amp;"$29")),""))</f>
        <v>3</v>
      </c>
      <c r="U29" s="34">
        <f ca="1">IF(COLUMN()&lt;DATA!$H$1+2,SUM(VSETKY!U$26:'VSETKY'!U$27),IF(COLUMN()=DATA!$H$1+2,SUM(INDIRECT("B$29:"&amp;SUBSTITUTE(ADDRESS(1,COLUMN()-1,4),"1","")&amp;"$29")),""))</f>
        <v>15</v>
      </c>
      <c r="V29" s="34">
        <f ca="1">IF(COLUMN()&lt;DATA!$H$1+2,SUM(VSETKY!V$26:'VSETKY'!V$27),IF(COLUMN()=DATA!$H$1+2,SUM(INDIRECT("B$29:"&amp;SUBSTITUTE(ADDRESS(1,COLUMN()-1,4),"1","")&amp;"$29")),""))</f>
        <v>2</v>
      </c>
      <c r="W29" s="34">
        <f ca="1">IF(COLUMN()&lt;DATA!$H$1+2,SUM(VSETKY!W$26:'VSETKY'!W$27),IF(COLUMN()=DATA!$H$1+2,SUM(INDIRECT("B$29:"&amp;SUBSTITUTE(ADDRESS(1,COLUMN()-1,4),"1","")&amp;"$29")),""))</f>
        <v>0</v>
      </c>
      <c r="X29" s="34">
        <f ca="1">IF(COLUMN()&lt;DATA!$H$1+2,SUM(VSETKY!X$26:'VSETKY'!X$27),IF(COLUMN()=DATA!$H$1+2,SUM(INDIRECT("B$29:"&amp;SUBSTITUTE(ADDRESS(1,COLUMN()-1,4),"1","")&amp;"$29")),""))</f>
        <v>0</v>
      </c>
      <c r="Y29" s="34">
        <f ca="1">IF(COLUMN()&lt;DATA!$H$1+2,SUM(VSETKY!Y$26:'VSETKY'!Y$27),IF(COLUMN()=DATA!$H$1+2,SUM(INDIRECT("B$29:"&amp;SUBSTITUTE(ADDRESS(1,COLUMN()-1,4),"1","")&amp;"$29")),""))</f>
        <v>6</v>
      </c>
      <c r="Z29" s="34">
        <f ca="1">IF(COLUMN()&lt;DATA!$H$1+2,SUM(VSETKY!Z$26:'VSETKY'!Z$27),IF(COLUMN()=DATA!$H$1+2,SUM(INDIRECT("B$29:"&amp;SUBSTITUTE(ADDRESS(1,COLUMN()-1,4),"1","")&amp;"$29")),""))</f>
        <v>0</v>
      </c>
      <c r="AA29" s="34">
        <f ca="1">IF(COLUMN()&lt;DATA!$H$1+2,SUM(VSETKY!AA$26:'VSETKY'!AA$27),IF(COLUMN()=DATA!$H$1+2,SUM(INDIRECT("B$29:"&amp;SUBSTITUTE(ADDRESS(1,COLUMN()-1,4),"1","")&amp;"$29")),""))</f>
        <v>2</v>
      </c>
      <c r="AB29" s="34">
        <f ca="1">IF(COLUMN()&lt;DATA!$H$1+2,SUM(VSETKY!AB$26:'VSETKY'!AB$27),IF(COLUMN()=DATA!$H$1+2,SUM(INDIRECT("B$29:"&amp;SUBSTITUTE(ADDRESS(1,COLUMN()-1,4),"1","")&amp;"$29")),""))</f>
        <v>0</v>
      </c>
      <c r="AC29" s="34">
        <f ca="1">IF(COLUMN()&lt;DATA!$H$1+2,SUM(VSETKY!AC$26:'VSETKY'!AC$27),IF(COLUMN()=DATA!$H$1+2,SUM(INDIRECT("B$29:"&amp;SUBSTITUTE(ADDRESS(1,COLUMN()-1,4),"1","")&amp;"$29")),""))</f>
        <v>0</v>
      </c>
      <c r="AD29" s="34">
        <f ca="1">IF(COLUMN()&lt;DATA!$H$1+2,SUM(VSETKY!AD$26:'VSETKY'!AD$27),IF(COLUMN()=DATA!$H$1+2,SUM(INDIRECT("B$29:"&amp;SUBSTITUTE(ADDRESS(1,COLUMN()-1,4),"1","")&amp;"$29")),""))</f>
        <v>0</v>
      </c>
      <c r="AE29" s="34">
        <f ca="1">IF(COLUMN()&lt;DATA!$H$1+2,SUM(VSETKY!AE$26:'VSETKY'!AE$27),IF(COLUMN()=DATA!$H$1+2,SUM(INDIRECT("B$29:"&amp;SUBSTITUTE(ADDRESS(1,COLUMN()-1,4),"1","")&amp;"$29")),""))</f>
        <v>0</v>
      </c>
      <c r="AF29" s="34">
        <f ca="1">IF(COLUMN()&lt;DATA!$H$1+2,SUM(VSETKY!AF$26:'VSETKY'!AF$27),IF(COLUMN()=DATA!$H$1+2,SUM(INDIRECT("B$29:"&amp;SUBSTITUTE(ADDRESS(1,COLUMN()-1,4),"1","")&amp;"$29")),""))</f>
        <v>0</v>
      </c>
      <c r="AG29" s="34">
        <f ca="1">IF(COLUMN()&lt;DATA!$H$1+2,SUM(VSETKY!AG$26:'VSETKY'!AG$27),IF(COLUMN()=DATA!$H$1+2,SUM(INDIRECT("B$29:"&amp;SUBSTITUTE(ADDRESS(1,COLUMN()-1,4),"1","")&amp;"$29")),""))</f>
        <v>1</v>
      </c>
      <c r="AH29" s="34">
        <f ca="1">IF(COLUMN()&lt;DATA!$H$1+2,SUM(VSETKY!AH$26:'VSETKY'!AH$27),IF(COLUMN()=DATA!$H$1+2,SUM(INDIRECT("B$29:"&amp;SUBSTITUTE(ADDRESS(1,COLUMN()-1,4),"1","")&amp;"$29")),""))</f>
        <v>0</v>
      </c>
      <c r="AI29" s="34">
        <f ca="1">IF(COLUMN()&lt;DATA!$H$1+2,SUM(VSETKY!AI$26:'VSETKY'!AI$27),IF(COLUMN()=DATA!$H$1+2,SUM(INDIRECT("B$29:"&amp;SUBSTITUTE(ADDRESS(1,COLUMN()-1,4),"1","")&amp;"$29")),""))</f>
        <v>0</v>
      </c>
      <c r="AJ29" s="34">
        <f ca="1">IF(COLUMN()&lt;DATA!$H$1+2,SUM(VSETKY!AJ$26:'VSETKY'!AJ$27),IF(COLUMN()=DATA!$H$1+2,SUM(INDIRECT("B$29:"&amp;SUBSTITUTE(ADDRESS(1,COLUMN()-1,4),"1","")&amp;"$29")),""))</f>
        <v>0</v>
      </c>
      <c r="AK29" s="34">
        <f ca="1">IF(COLUMN()&lt;DATA!$H$1+2,SUM(VSETKY!AK$26:'VSETKY'!AK$27),IF(COLUMN()=DATA!$H$1+2,SUM(INDIRECT("B$29:"&amp;SUBSTITUTE(ADDRESS(1,COLUMN()-1,4),"1","")&amp;"$29")),""))</f>
        <v>0</v>
      </c>
      <c r="AL29" s="34">
        <f ca="1">IF(COLUMN()&lt;DATA!$H$1+2,SUM(VSETKY!AL$26:'VSETKY'!AL$27),IF(COLUMN()=DATA!$H$1+2,SUM(INDIRECT("B$29:"&amp;SUBSTITUTE(ADDRESS(1,COLUMN()-1,4),"1","")&amp;"$29")),""))</f>
        <v>0</v>
      </c>
      <c r="AM29" s="34">
        <f ca="1">IF(COLUMN()&lt;DATA!$H$1+2,SUM(VSETKY!AM$26:'VSETKY'!AM$27),IF(COLUMN()=DATA!$H$1+2,SUM(INDIRECT("B$29:"&amp;SUBSTITUTE(ADDRESS(1,COLUMN()-1,4),"1","")&amp;"$29")),""))</f>
        <v>0</v>
      </c>
      <c r="AN29" s="44">
        <f ca="1">IF(COLUMN()&lt;DATA!$H$1+2,SUM(VSETKY!AN$26:'VSETKY'!AN$27),IF(COLUMN()=DATA!$H$1+2,SUM(INDIRECT("B$29:"&amp;SUBSTITUTE(ADDRESS(1,COLUMN()-1,4),"1","")&amp;"$29")),""))</f>
        <v>200</v>
      </c>
      <c r="AO29" t="str">
        <f ca="1">IF(COLUMN()&lt;DATA!$H$1+2,SUM(VSETKY!AO$26:'VSETKY'!AO$27),IF(COLUMN()=DATA!$H$1+2,SUM(INDIRECT("B$29:"&amp;SUBSTITUTE(ADDRESS(1,COLUMN()-1,4),"1","")&amp;"$29")),""))</f>
        <v/>
      </c>
      <c r="AP29" t="str">
        <f ca="1">IF(COLUMN()&lt;DATA!$H$1+2,SUM(VSETKY!AP$26:'VSETKY'!AP$27),IF(COLUMN()=DATA!$H$1+2,SUM(INDIRECT("B$29:"&amp;SUBSTITUTE(ADDRESS(1,COLUMN()-1,4),"1","")&amp;"$29")),""))</f>
        <v/>
      </c>
      <c r="AQ29" t="str">
        <f ca="1">IF(COLUMN()&lt;DATA!$H$1+2,SUM(VSETKY!AQ$26:'VSETKY'!AQ$27),IF(COLUMN()=DATA!$H$1+2,SUM(INDIRECT("B$29:"&amp;SUBSTITUTE(ADDRESS(1,COLUMN()-1,4),"1","")&amp;"$29")),""))</f>
        <v/>
      </c>
      <c r="AR29" t="str">
        <f ca="1">IF(COLUMN()&lt;DATA!$H$1+2,SUM(VSETKY!AR$26:'VSETKY'!AR$27),IF(COLUMN()=DATA!$H$1+2,SUM(INDIRECT("B$29:"&amp;SUBSTITUTE(ADDRESS(1,COLUMN()-1,4),"1","")&amp;"$29")),""))</f>
        <v/>
      </c>
      <c r="AS29" t="str">
        <f ca="1">IF(COLUMN()&lt;DATA!$H$1+2,SUM(VSETKY!AS$26:'VSETKY'!AS$27),IF(COLUMN()=DATA!$H$1+2,SUM(INDIRECT("B$29:"&amp;SUBSTITUTE(ADDRESS(1,COLUMN()-1,4),"1","")&amp;"$29")),""))</f>
        <v/>
      </c>
      <c r="AT29" t="str">
        <f ca="1">IF(COLUMN()&lt;DATA!$H$1+2,SUM(VSETKY!AT$26:'VSETKY'!AT$27),IF(COLUMN()=DATA!$H$1+2,SUM(INDIRECT("B$29:"&amp;SUBSTITUTE(ADDRESS(1,COLUMN()-1,4),"1","")&amp;"$29")),""))</f>
        <v/>
      </c>
      <c r="AU29" t="str">
        <f ca="1">IF(COLUMN()&lt;DATA!$H$1+2,SUM(VSETKY!AU$26:'VSETKY'!AU$27),IF(COLUMN()=DATA!$H$1+2,SUM(INDIRECT("B$29:"&amp;SUBSTITUTE(ADDRESS(1,COLUMN()-1,4),"1","")&amp;"$29")),""))</f>
        <v/>
      </c>
      <c r="AV29" t="str">
        <f ca="1">IF(COLUMN()&lt;DATA!$H$1+2,SUM(VSETKY!AV$26:'VSETKY'!AV$27),IF(COLUMN()=DATA!$H$1+2,SUM(INDIRECT("B$29:"&amp;SUBSTITUTE(ADDRESS(1,COLUMN()-1,4),"1","")&amp;"$29")),""))</f>
        <v/>
      </c>
      <c r="AW29" t="str">
        <f ca="1">IF(COLUMN()&lt;DATA!$H$1+2,SUM(VSETKY!AW$26:'VSETKY'!AW$27),IF(COLUMN()=DATA!$H$1+2,SUM(INDIRECT("B$29:"&amp;SUBSTITUTE(ADDRESS(1,COLUMN()-1,4),"1","")&amp;"$29")),""))</f>
        <v/>
      </c>
      <c r="AX29" t="str">
        <f ca="1">IF(COLUMN()&lt;DATA!$H$1+2,SUM(VSETKY!AX$26:'VSETKY'!AX$27),IF(COLUMN()=DATA!$H$1+2,SUM(INDIRECT("B$29:"&amp;SUBSTITUTE(ADDRESS(1,COLUMN()-1,4),"1","")&amp;"$29")),""))</f>
        <v/>
      </c>
      <c r="AY29" t="str">
        <f ca="1">IF(COLUMN()&lt;DATA!$H$1+2,SUM(VSETKY!AY$26:'VSETKY'!AY$27),IF(COLUMN()=DATA!$H$1+2,SUM(INDIRECT("B$29:"&amp;SUBSTITUTE(ADDRESS(1,COLUMN()-1,4),"1","")&amp;"$29")),""))</f>
        <v/>
      </c>
      <c r="AZ29" t="str">
        <f ca="1">IF(COLUMN()&lt;DATA!$H$1+2,SUM(VSETKY!AZ$26:'VSETKY'!AZ$27),IF(COLUMN()=DATA!$H$1+2,SUM(INDIRECT("B$29:"&amp;SUBSTITUTE(ADDRESS(1,COLUMN()-1,4),"1","")&amp;"$29")),""))</f>
        <v/>
      </c>
      <c r="BA29" t="str">
        <f ca="1">IF(COLUMN()&lt;DATA!$H$1+2,SUM(VSETKY!BA$26:'VSETKY'!BA$27),IF(COLUMN()=DATA!$H$1+2,SUM(INDIRECT("B$29:"&amp;SUBSTITUTE(ADDRESS(1,COLUMN()-1,4),"1","")&amp;"$29")),""))</f>
        <v/>
      </c>
      <c r="BB29" t="str">
        <f ca="1">IF(COLUMN()&lt;DATA!$H$1+2,SUM(VSETKY!BB$26:'VSETKY'!BB$27),IF(COLUMN()=DATA!$H$1+2,SUM(INDIRECT("B$29:"&amp;SUBSTITUTE(ADDRESS(1,COLUMN()-1,4),"1","")&amp;"$29")),""))</f>
        <v/>
      </c>
      <c r="BC29" t="str">
        <f ca="1">IF(COLUMN()&lt;DATA!$H$1+2,SUM(VSETKY!BC$26:'VSETKY'!BC$27),IF(COLUMN()=DATA!$H$1+2,SUM(INDIRECT("B$29:"&amp;SUBSTITUTE(ADDRESS(1,COLUMN()-1,4),"1","")&amp;"$29")),""))</f>
        <v/>
      </c>
      <c r="BD29" t="str">
        <f ca="1">IF(COLUMN()&lt;DATA!$H$1+2,SUM(VSETKY!BD$26:'VSETKY'!BD$27),IF(COLUMN()=DATA!$H$1+2,SUM(INDIRECT("B$29:"&amp;SUBSTITUTE(ADDRESS(1,COLUMN()-1,4),"1","")&amp;"$29")),""))</f>
        <v/>
      </c>
      <c r="BE29" t="str">
        <f ca="1">IF(COLUMN()&lt;DATA!$H$1+2,SUM(VSETKY!BE$26:'VSETKY'!BE$27),IF(COLUMN()=DATA!$H$1+2,SUM(INDIRECT("B$29:"&amp;SUBSTITUTE(ADDRESS(1,COLUMN()-1,4),"1","")&amp;"$29")),""))</f>
        <v/>
      </c>
      <c r="BF29" t="str">
        <f ca="1">IF(COLUMN()&lt;DATA!$H$1+2,SUM(VSETKY!BF$26:'VSETKY'!BF$27),IF(COLUMN()=DATA!$H$1+2,SUM(INDIRECT("B$29:"&amp;SUBSTITUTE(ADDRESS(1,COLUMN()-1,4),"1","")&amp;"$29")),""))</f>
        <v/>
      </c>
      <c r="BG29" t="str">
        <f ca="1">IF(COLUMN()&lt;DATA!$H$1+2,SUM(VSETKY!BG$26:'VSETKY'!BG$27),IF(COLUMN()=DATA!$H$1+2,SUM(INDIRECT("B$29:"&amp;SUBSTITUTE(ADDRESS(1,COLUMN()-1,4),"1","")&amp;"$29")),""))</f>
        <v/>
      </c>
      <c r="BH29" t="str">
        <f ca="1">IF(COLUMN()&lt;DATA!$H$1+2,SUM(VSETKY!BH$26:'VSETKY'!BH$27),IF(COLUMN()=DATA!$H$1+2,SUM(INDIRECT("B$29:"&amp;SUBSTITUTE(ADDRESS(1,COLUMN()-1,4),"1","")&amp;"$29")),""))</f>
        <v/>
      </c>
      <c r="BI29" t="str">
        <f ca="1">IF(COLUMN()&lt;DATA!$H$1+2,SUM(VSETKY!BI$26:'VSETKY'!BI$27),IF(COLUMN()=DATA!$H$1+2,SUM(INDIRECT("B$29:"&amp;SUBSTITUTE(ADDRESS(1,COLUMN()-1,4),"1","")&amp;"$29")),""))</f>
        <v/>
      </c>
      <c r="BJ29" t="str">
        <f ca="1">IF(COLUMN()&lt;DATA!$H$1+2,SUM(VSETKY!BJ$26:'VSETKY'!BJ$27),IF(COLUMN()=DATA!$H$1+2,SUM(INDIRECT("B$29:"&amp;SUBSTITUTE(ADDRESS(1,COLUMN()-1,4),"1","")&amp;"$29")),""))</f>
        <v/>
      </c>
      <c r="BK29" t="str">
        <f ca="1">IF(COLUMN()&lt;DATA!$H$1+2,SUM(VSETKY!BK$26:'VSETKY'!BK$27),IF(COLUMN()=DATA!$H$1+2,SUM(INDIRECT("B$29:"&amp;SUBSTITUTE(ADDRESS(1,COLUMN()-1,4),"1","")&amp;"$29")),""))</f>
        <v/>
      </c>
      <c r="BL29" t="str">
        <f ca="1">IF(COLUMN()&lt;DATA!$H$1+2,SUM(VSETKY!BL$26:'VSETKY'!BL$27),IF(COLUMN()=DATA!$H$1+2,SUM(INDIRECT("B$29:"&amp;SUBSTITUTE(ADDRESS(1,COLUMN()-1,4),"1","")&amp;"$29")),""))</f>
        <v/>
      </c>
      <c r="BM29" t="str">
        <f ca="1">IF(COLUMN()&lt;DATA!$H$1+2,SUM(VSETKY!BM$26:'VSETKY'!BM$27),IF(COLUMN()=DATA!$H$1+2,SUM(INDIRECT("B$29:"&amp;SUBSTITUTE(ADDRESS(1,COLUMN()-1,4),"1","")&amp;"$29")),""))</f>
        <v/>
      </c>
      <c r="BN29" t="str">
        <f ca="1">IF(COLUMN()&lt;DATA!$H$1+2,SUM(VSETKY!BN$26:'VSETKY'!BN$27),IF(COLUMN()=DATA!$H$1+2,SUM(INDIRECT("B$29:"&amp;SUBSTITUTE(ADDRESS(1,COLUMN()-1,4),"1","")&amp;"$29")),""))</f>
        <v/>
      </c>
      <c r="BO29" t="str">
        <f ca="1">IF(COLUMN()&lt;DATA!$H$1+2,SUM(VSETKY!BO$26:'VSETKY'!BO$27),IF(COLUMN()=DATA!$H$1+2,SUM(INDIRECT("B$29:"&amp;SUBSTITUTE(ADDRESS(1,COLUMN()-1,4),"1","")&amp;"$29")),""))</f>
        <v/>
      </c>
      <c r="BP29" t="str">
        <f ca="1">IF(COLUMN()&lt;DATA!$H$1+2,SUM(VSETKY!BP$26:'VSETKY'!BP$27),IF(COLUMN()=DATA!$H$1+2,SUM(INDIRECT("B$29:"&amp;SUBSTITUTE(ADDRESS(1,COLUMN()-1,4),"1","")&amp;"$29")),""))</f>
        <v/>
      </c>
      <c r="BQ29" t="str">
        <f ca="1">IF(COLUMN()&lt;DATA!$H$1+2,SUM(VSETKY!BQ$26:'VSETKY'!BQ$27),IF(COLUMN()=DATA!$H$1+2,SUM(INDIRECT("B$29:"&amp;SUBSTITUTE(ADDRESS(1,COLUMN()-1,4),"1","")&amp;"$29")),""))</f>
        <v/>
      </c>
      <c r="BR29" t="str">
        <f ca="1">IF(COLUMN()&lt;DATA!$H$1+2,SUM(VSETKY!BR$26:'VSETKY'!BR$27),IF(COLUMN()=DATA!$H$1+2,SUM(INDIRECT("B$29:"&amp;SUBSTITUTE(ADDRESS(1,COLUMN()-1,4),"1","")&amp;"$29")),""))</f>
        <v/>
      </c>
      <c r="BS29" t="str">
        <f ca="1">IF(COLUMN()&lt;DATA!$H$1+2,SUM(VSETKY!BS$26:'VSETKY'!BS$27),IF(COLUMN()=DATA!$H$1+2,SUM(INDIRECT("B$29:"&amp;SUBSTITUTE(ADDRESS(1,COLUMN()-1,4),"1","")&amp;"$29")),""))</f>
        <v/>
      </c>
      <c r="BT29" t="str">
        <f ca="1">IF(COLUMN()&lt;DATA!$H$1+2,SUM(VSETKY!BT$26:'VSETKY'!BT$27),IF(COLUMN()=DATA!$H$1+2,SUM(INDIRECT("B$29:"&amp;SUBSTITUTE(ADDRESS(1,COLUMN()-1,4),"1","")&amp;"$29")),""))</f>
        <v/>
      </c>
      <c r="BU29" t="str">
        <f ca="1">IF(COLUMN()&lt;DATA!$H$1+2,SUM(VSETKY!BU$26:'VSETKY'!BU$27),IF(COLUMN()=DATA!$H$1+2,SUM(INDIRECT("B$29:"&amp;SUBSTITUTE(ADDRESS(1,COLUMN()-1,4),"1","")&amp;"$29")),""))</f>
        <v/>
      </c>
      <c r="BV29" t="str">
        <f ca="1">IF(COLUMN()&lt;DATA!$H$1+2,SUM(VSETKY!BV$26:'VSETKY'!BV$27),IF(COLUMN()=DATA!$H$1+2,SUM(INDIRECT("B$29:"&amp;SUBSTITUTE(ADDRESS(1,COLUMN()-1,4),"1","")&amp;"$29")),""))</f>
        <v/>
      </c>
      <c r="BW29" t="str">
        <f ca="1">IF(COLUMN()&lt;DATA!$H$1+2,SUM(VSETKY!BW$26:'VSETKY'!BW$27),IF(COLUMN()=DATA!$H$1+2,SUM(INDIRECT("B$29:"&amp;SUBSTITUTE(ADDRESS(1,COLUMN()-1,4),"1","")&amp;"$29")),""))</f>
        <v/>
      </c>
      <c r="BX29" t="str">
        <f ca="1">IF(COLUMN()&lt;DATA!$H$1+2,SUM(VSETKY!BX$26:'VSETKY'!BX$27),IF(COLUMN()=DATA!$H$1+2,SUM(INDIRECT("B$29:"&amp;SUBSTITUTE(ADDRESS(1,COLUMN()-1,4),"1","")&amp;"$29")),""))</f>
        <v/>
      </c>
      <c r="BY29" t="str">
        <f ca="1">IF(COLUMN()&lt;DATA!$H$1+2,SUM(VSETKY!BY$26:'VSETKY'!BY$27),IF(COLUMN()=DATA!$H$1+2,SUM(INDIRECT("B$29:"&amp;SUBSTITUTE(ADDRESS(1,COLUMN()-1,4),"1","")&amp;"$29")),""))</f>
        <v/>
      </c>
      <c r="BZ29" t="str">
        <f ca="1">IF(COLUMN()&lt;DATA!$H$1+2,SUM(VSETKY!BZ$26:'VSETKY'!BZ$27),IF(COLUMN()=DATA!$H$1+2,SUM(INDIRECT("B$29:"&amp;SUBSTITUTE(ADDRESS(1,COLUMN()-1,4),"1","")&amp;"$29")),""))</f>
        <v/>
      </c>
    </row>
    <row r="30" spans="1:78" ht="15.75" x14ac:dyDescent="0.25">
      <c r="A30" s="43" t="s">
        <v>192</v>
      </c>
      <c r="B30" s="34">
        <f ca="1">IF(COLUMN()&lt;DATA!$H$1+2,SUM(VSETKY!B$28:'VSETKY'!B$29),IF(COLUMN()=DATA!$H$1+2,SUM(INDIRECT("B$30:"&amp;SUBSTITUTE(ADDRESS(1,COLUMN()-1,4),"1","")&amp;"$30")),""))</f>
        <v>1139</v>
      </c>
      <c r="C30" s="34">
        <f ca="1">IF(COLUMN()&lt;DATA!$H$1+2,SUM(VSETKY!C$28:'VSETKY'!C$29),IF(COLUMN()=DATA!$H$1+2,SUM(INDIRECT("B$30:"&amp;SUBSTITUTE(ADDRESS(1,COLUMN()-1,4),"1","")&amp;"$30")),""))</f>
        <v>310</v>
      </c>
      <c r="D30" s="34">
        <f ca="1">IF(COLUMN()&lt;DATA!$H$1+2,SUM(VSETKY!D$28:'VSETKY'!D$29),IF(COLUMN()=DATA!$H$1+2,SUM(INDIRECT("B$30:"&amp;SUBSTITUTE(ADDRESS(1,COLUMN()-1,4),"1","")&amp;"$30")),""))</f>
        <v>429</v>
      </c>
      <c r="E30" s="34">
        <f ca="1">IF(COLUMN()&lt;DATA!$H$1+2,SUM(VSETKY!E$28:'VSETKY'!E$29),IF(COLUMN()=DATA!$H$1+2,SUM(INDIRECT("B$30:"&amp;SUBSTITUTE(ADDRESS(1,COLUMN()-1,4),"1","")&amp;"$30")),""))</f>
        <v>456</v>
      </c>
      <c r="F30" s="34">
        <f ca="1">IF(COLUMN()&lt;DATA!$H$1+2,SUM(VSETKY!F$28:'VSETKY'!F$29),IF(COLUMN()=DATA!$H$1+2,SUM(INDIRECT("B$30:"&amp;SUBSTITUTE(ADDRESS(1,COLUMN()-1,4),"1","")&amp;"$30")),""))</f>
        <v>99</v>
      </c>
      <c r="G30" s="34">
        <f ca="1">IF(COLUMN()&lt;DATA!$H$1+2,SUM(VSETKY!G$28:'VSETKY'!G$29),IF(COLUMN()=DATA!$H$1+2,SUM(INDIRECT("B$30:"&amp;SUBSTITUTE(ADDRESS(1,COLUMN()-1,4),"1","")&amp;"$30")),""))</f>
        <v>423</v>
      </c>
      <c r="H30" s="34">
        <f ca="1">IF(COLUMN()&lt;DATA!$H$1+2,SUM(VSETKY!H$28:'VSETKY'!H$29),IF(COLUMN()=DATA!$H$1+2,SUM(INDIRECT("B$30:"&amp;SUBSTITUTE(ADDRESS(1,COLUMN()-1,4),"1","")&amp;"$30")),""))</f>
        <v>423</v>
      </c>
      <c r="I30" s="34">
        <f ca="1">IF(COLUMN()&lt;DATA!$H$1+2,SUM(VSETKY!I$28:'VSETKY'!I$29),IF(COLUMN()=DATA!$H$1+2,SUM(INDIRECT("B$30:"&amp;SUBSTITUTE(ADDRESS(1,COLUMN()-1,4),"1","")&amp;"$30")),""))</f>
        <v>321</v>
      </c>
      <c r="J30" s="34">
        <f ca="1">IF(COLUMN()&lt;DATA!$H$1+2,SUM(VSETKY!J$28:'VSETKY'!J$29),IF(COLUMN()=DATA!$H$1+2,SUM(INDIRECT("B$30:"&amp;SUBSTITUTE(ADDRESS(1,COLUMN()-1,4),"1","")&amp;"$30")),""))</f>
        <v>798</v>
      </c>
      <c r="K30" s="34">
        <f ca="1">IF(COLUMN()&lt;DATA!$H$1+2,SUM(VSETKY!K$28:'VSETKY'!K$29),IF(COLUMN()=DATA!$H$1+2,SUM(INDIRECT("B$30:"&amp;SUBSTITUTE(ADDRESS(1,COLUMN()-1,4),"1","")&amp;"$30")),""))</f>
        <v>954</v>
      </c>
      <c r="L30" s="34">
        <f ca="1">IF(COLUMN()&lt;DATA!$H$1+2,SUM(VSETKY!L$28:'VSETKY'!L$29),IF(COLUMN()=DATA!$H$1+2,SUM(INDIRECT("B$30:"&amp;SUBSTITUTE(ADDRESS(1,COLUMN()-1,4),"1","")&amp;"$30")),""))</f>
        <v>128</v>
      </c>
      <c r="M30" s="34">
        <f ca="1">IF(COLUMN()&lt;DATA!$H$1+2,SUM(VSETKY!M$28:'VSETKY'!M$29),IF(COLUMN()=DATA!$H$1+2,SUM(INDIRECT("B$30:"&amp;SUBSTITUTE(ADDRESS(1,COLUMN()-1,4),"1","")&amp;"$30")),""))</f>
        <v>705</v>
      </c>
      <c r="N30" s="34">
        <f ca="1">IF(COLUMN()&lt;DATA!$H$1+2,SUM(VSETKY!N$28:'VSETKY'!N$29),IF(COLUMN()=DATA!$H$1+2,SUM(INDIRECT("B$30:"&amp;SUBSTITUTE(ADDRESS(1,COLUMN()-1,4),"1","")&amp;"$30")),""))</f>
        <v>372</v>
      </c>
      <c r="O30" s="34">
        <f ca="1">IF(COLUMN()&lt;DATA!$H$1+2,SUM(VSETKY!O$28:'VSETKY'!O$29),IF(COLUMN()=DATA!$H$1+2,SUM(INDIRECT("B$30:"&amp;SUBSTITUTE(ADDRESS(1,COLUMN()-1,4),"1","")&amp;"$30")),""))</f>
        <v>96</v>
      </c>
      <c r="P30" s="34">
        <f ca="1">IF(COLUMN()&lt;DATA!$H$1+2,SUM(VSETKY!P$28:'VSETKY'!P$29),IF(COLUMN()=DATA!$H$1+2,SUM(INDIRECT("B$30:"&amp;SUBSTITUTE(ADDRESS(1,COLUMN()-1,4),"1","")&amp;"$30")),""))</f>
        <v>12</v>
      </c>
      <c r="Q30" s="34">
        <f ca="1">IF(COLUMN()&lt;DATA!$H$1+2,SUM(VSETKY!Q$28:'VSETKY'!Q$29),IF(COLUMN()=DATA!$H$1+2,SUM(INDIRECT("B$30:"&amp;SUBSTITUTE(ADDRESS(1,COLUMN()-1,4),"1","")&amp;"$30")),""))</f>
        <v>8</v>
      </c>
      <c r="R30" s="34">
        <f ca="1">IF(COLUMN()&lt;DATA!$H$1+2,SUM(VSETKY!R$28:'VSETKY'!R$29),IF(COLUMN()=DATA!$H$1+2,SUM(INDIRECT("B$30:"&amp;SUBSTITUTE(ADDRESS(1,COLUMN()-1,4),"1","")&amp;"$30")),""))</f>
        <v>17</v>
      </c>
      <c r="S30" s="34">
        <f ca="1">IF(COLUMN()&lt;DATA!$H$1+2,SUM(VSETKY!S$28:'VSETKY'!S$29),IF(COLUMN()=DATA!$H$1+2,SUM(INDIRECT("B$30:"&amp;SUBSTITUTE(ADDRESS(1,COLUMN()-1,4),"1","")&amp;"$30")),""))</f>
        <v>120</v>
      </c>
      <c r="T30" s="34">
        <f ca="1">IF(COLUMN()&lt;DATA!$H$1+2,SUM(VSETKY!T$28:'VSETKY'!T$29),IF(COLUMN()=DATA!$H$1+2,SUM(INDIRECT("B$30:"&amp;SUBSTITUTE(ADDRESS(1,COLUMN()-1,4),"1","")&amp;"$30")),""))</f>
        <v>157</v>
      </c>
      <c r="U30" s="34">
        <f ca="1">IF(COLUMN()&lt;DATA!$H$1+2,SUM(VSETKY!U$28:'VSETKY'!U$29),IF(COLUMN()=DATA!$H$1+2,SUM(INDIRECT("B$30:"&amp;SUBSTITUTE(ADDRESS(1,COLUMN()-1,4),"1","")&amp;"$30")),""))</f>
        <v>1050</v>
      </c>
      <c r="V30" s="34">
        <f ca="1">IF(COLUMN()&lt;DATA!$H$1+2,SUM(VSETKY!V$28:'VSETKY'!V$29),IF(COLUMN()=DATA!$H$1+2,SUM(INDIRECT("B$30:"&amp;SUBSTITUTE(ADDRESS(1,COLUMN()-1,4),"1","")&amp;"$30")),""))</f>
        <v>51</v>
      </c>
      <c r="W30" s="34">
        <f ca="1">IF(COLUMN()&lt;DATA!$H$1+2,SUM(VSETKY!W$28:'VSETKY'!W$29),IF(COLUMN()=DATA!$H$1+2,SUM(INDIRECT("B$30:"&amp;SUBSTITUTE(ADDRESS(1,COLUMN()-1,4),"1","")&amp;"$30")),""))</f>
        <v>0</v>
      </c>
      <c r="X30" s="34">
        <f ca="1">IF(COLUMN()&lt;DATA!$H$1+2,SUM(VSETKY!X$28:'VSETKY'!X$29),IF(COLUMN()=DATA!$H$1+2,SUM(INDIRECT("B$30:"&amp;SUBSTITUTE(ADDRESS(1,COLUMN()-1,4),"1","")&amp;"$30")),""))</f>
        <v>2</v>
      </c>
      <c r="Y30" s="34">
        <f ca="1">IF(COLUMN()&lt;DATA!$H$1+2,SUM(VSETKY!Y$28:'VSETKY'!Y$29),IF(COLUMN()=DATA!$H$1+2,SUM(INDIRECT("B$30:"&amp;SUBSTITUTE(ADDRESS(1,COLUMN()-1,4),"1","")&amp;"$30")),""))</f>
        <v>212</v>
      </c>
      <c r="Z30" s="34">
        <f ca="1">IF(COLUMN()&lt;DATA!$H$1+2,SUM(VSETKY!Z$28:'VSETKY'!Z$29),IF(COLUMN()=DATA!$H$1+2,SUM(INDIRECT("B$30:"&amp;SUBSTITUTE(ADDRESS(1,COLUMN()-1,4),"1","")&amp;"$30")),""))</f>
        <v>100</v>
      </c>
      <c r="AA30" s="34">
        <f ca="1">IF(COLUMN()&lt;DATA!$H$1+2,SUM(VSETKY!AA$28:'VSETKY'!AA$29),IF(COLUMN()=DATA!$H$1+2,SUM(INDIRECT("B$30:"&amp;SUBSTITUTE(ADDRESS(1,COLUMN()-1,4),"1","")&amp;"$30")),""))</f>
        <v>39</v>
      </c>
      <c r="AB30" s="34">
        <f ca="1">IF(COLUMN()&lt;DATA!$H$1+2,SUM(VSETKY!AB$28:'VSETKY'!AB$29),IF(COLUMN()=DATA!$H$1+2,SUM(INDIRECT("B$30:"&amp;SUBSTITUTE(ADDRESS(1,COLUMN()-1,4),"1","")&amp;"$30")),""))</f>
        <v>1</v>
      </c>
      <c r="AC30" s="34">
        <f ca="1">IF(COLUMN()&lt;DATA!$H$1+2,SUM(VSETKY!AC$28:'VSETKY'!AC$29),IF(COLUMN()=DATA!$H$1+2,SUM(INDIRECT("B$30:"&amp;SUBSTITUTE(ADDRESS(1,COLUMN()-1,4),"1","")&amp;"$30")),""))</f>
        <v>0</v>
      </c>
      <c r="AD30" s="34">
        <f ca="1">IF(COLUMN()&lt;DATA!$H$1+2,SUM(VSETKY!AD$28:'VSETKY'!AD$29),IF(COLUMN()=DATA!$H$1+2,SUM(INDIRECT("B$30:"&amp;SUBSTITUTE(ADDRESS(1,COLUMN()-1,4),"1","")&amp;"$30")),""))</f>
        <v>17</v>
      </c>
      <c r="AE30" s="34">
        <f ca="1">IF(COLUMN()&lt;DATA!$H$1+2,SUM(VSETKY!AE$28:'VSETKY'!AE$29),IF(COLUMN()=DATA!$H$1+2,SUM(INDIRECT("B$30:"&amp;SUBSTITUTE(ADDRESS(1,COLUMN()-1,4),"1","")&amp;"$30")),""))</f>
        <v>4</v>
      </c>
      <c r="AF30" s="34">
        <f ca="1">IF(COLUMN()&lt;DATA!$H$1+2,SUM(VSETKY!AF$28:'VSETKY'!AF$29),IF(COLUMN()=DATA!$H$1+2,SUM(INDIRECT("B$30:"&amp;SUBSTITUTE(ADDRESS(1,COLUMN()-1,4),"1","")&amp;"$30")),""))</f>
        <v>8</v>
      </c>
      <c r="AG30" s="34">
        <f ca="1">IF(COLUMN()&lt;DATA!$H$1+2,SUM(VSETKY!AG$28:'VSETKY'!AG$29),IF(COLUMN()=DATA!$H$1+2,SUM(INDIRECT("B$30:"&amp;SUBSTITUTE(ADDRESS(1,COLUMN()-1,4),"1","")&amp;"$30")),""))</f>
        <v>15</v>
      </c>
      <c r="AH30" s="34">
        <f ca="1">IF(COLUMN()&lt;DATA!$H$1+2,SUM(VSETKY!AH$28:'VSETKY'!AH$29),IF(COLUMN()=DATA!$H$1+2,SUM(INDIRECT("B$30:"&amp;SUBSTITUTE(ADDRESS(1,COLUMN()-1,4),"1","")&amp;"$30")),""))</f>
        <v>24</v>
      </c>
      <c r="AI30" s="34">
        <f ca="1">IF(COLUMN()&lt;DATA!$H$1+2,SUM(VSETKY!AI$28:'VSETKY'!AI$29),IF(COLUMN()=DATA!$H$1+2,SUM(INDIRECT("B$30:"&amp;SUBSTITUTE(ADDRESS(1,COLUMN()-1,4),"1","")&amp;"$30")),""))</f>
        <v>0</v>
      </c>
      <c r="AJ30" s="34">
        <f ca="1">IF(COLUMN()&lt;DATA!$H$1+2,SUM(VSETKY!AJ$28:'VSETKY'!AJ$29),IF(COLUMN()=DATA!$H$1+2,SUM(INDIRECT("B$30:"&amp;SUBSTITUTE(ADDRESS(1,COLUMN()-1,4),"1","")&amp;"$30")),""))</f>
        <v>0</v>
      </c>
      <c r="AK30" s="34">
        <f ca="1">IF(COLUMN()&lt;DATA!$H$1+2,SUM(VSETKY!AK$28:'VSETKY'!AK$29),IF(COLUMN()=DATA!$H$1+2,SUM(INDIRECT("B$30:"&amp;SUBSTITUTE(ADDRESS(1,COLUMN()-1,4),"1","")&amp;"$30")),""))</f>
        <v>0</v>
      </c>
      <c r="AL30" s="34">
        <f ca="1">IF(COLUMN()&lt;DATA!$H$1+2,SUM(VSETKY!AL$28:'VSETKY'!AL$29),IF(COLUMN()=DATA!$H$1+2,SUM(INDIRECT("B$30:"&amp;SUBSTITUTE(ADDRESS(1,COLUMN()-1,4),"1","")&amp;"$30")),""))</f>
        <v>0</v>
      </c>
      <c r="AM30" s="34">
        <f ca="1">IF(COLUMN()&lt;DATA!$H$1+2,SUM(VSETKY!AM$28:'VSETKY'!AM$29),IF(COLUMN()=DATA!$H$1+2,SUM(INDIRECT("B$30:"&amp;SUBSTITUTE(ADDRESS(1,COLUMN()-1,4),"1","")&amp;"$30")),""))</f>
        <v>0</v>
      </c>
      <c r="AN30" s="44">
        <f ca="1">IF(COLUMN()&lt;DATA!$H$1+2,SUM(VSETKY!AN$28:'VSETKY'!AN$29),IF(COLUMN()=DATA!$H$1+2,SUM(INDIRECT("B$30:"&amp;SUBSTITUTE(ADDRESS(1,COLUMN()-1,4),"1","")&amp;"$30")),""))</f>
        <v>8490</v>
      </c>
      <c r="AO30" t="str">
        <f ca="1">IF(COLUMN()&lt;DATA!$H$1+2,SUM(VSETKY!AO$28:'VSETKY'!AO$29),IF(COLUMN()=DATA!$H$1+2,SUM(INDIRECT("B$30:"&amp;SUBSTITUTE(ADDRESS(1,COLUMN()-1,4),"1","")&amp;"$30")),""))</f>
        <v/>
      </c>
      <c r="AP30" t="str">
        <f ca="1">IF(COLUMN()&lt;DATA!$H$1+2,SUM(VSETKY!AP$28:'VSETKY'!AP$29),IF(COLUMN()=DATA!$H$1+2,SUM(INDIRECT("B$30:"&amp;SUBSTITUTE(ADDRESS(1,COLUMN()-1,4),"1","")&amp;"$30")),""))</f>
        <v/>
      </c>
      <c r="AQ30" t="str">
        <f ca="1">IF(COLUMN()&lt;DATA!$H$1+2,SUM(VSETKY!AQ$28:'VSETKY'!AQ$29),IF(COLUMN()=DATA!$H$1+2,SUM(INDIRECT("B$30:"&amp;SUBSTITUTE(ADDRESS(1,COLUMN()-1,4),"1","")&amp;"$30")),""))</f>
        <v/>
      </c>
      <c r="AR30" t="str">
        <f ca="1">IF(COLUMN()&lt;DATA!$H$1+2,SUM(VSETKY!AR$28:'VSETKY'!AR$29),IF(COLUMN()=DATA!$H$1+2,SUM(INDIRECT("B$30:"&amp;SUBSTITUTE(ADDRESS(1,COLUMN()-1,4),"1","")&amp;"$30")),""))</f>
        <v/>
      </c>
      <c r="AS30" t="str">
        <f ca="1">IF(COLUMN()&lt;DATA!$H$1+2,SUM(VSETKY!AS$28:'VSETKY'!AS$29),IF(COLUMN()=DATA!$H$1+2,SUM(INDIRECT("B$30:"&amp;SUBSTITUTE(ADDRESS(1,COLUMN()-1,4),"1","")&amp;"$30")),""))</f>
        <v/>
      </c>
      <c r="AT30" t="str">
        <f ca="1">IF(COLUMN()&lt;DATA!$H$1+2,SUM(VSETKY!AT$28:'VSETKY'!AT$29),IF(COLUMN()=DATA!$H$1+2,SUM(INDIRECT("B$30:"&amp;SUBSTITUTE(ADDRESS(1,COLUMN()-1,4),"1","")&amp;"$30")),""))</f>
        <v/>
      </c>
      <c r="AU30" t="str">
        <f ca="1">IF(COLUMN()&lt;DATA!$H$1+2,SUM(VSETKY!AU$28:'VSETKY'!AU$29),IF(COLUMN()=DATA!$H$1+2,SUM(INDIRECT("B$30:"&amp;SUBSTITUTE(ADDRESS(1,COLUMN()-1,4),"1","")&amp;"$30")),""))</f>
        <v/>
      </c>
      <c r="AV30" t="str">
        <f ca="1">IF(COLUMN()&lt;DATA!$H$1+2,SUM(VSETKY!AV$28:'VSETKY'!AV$29),IF(COLUMN()=DATA!$H$1+2,SUM(INDIRECT("B$30:"&amp;SUBSTITUTE(ADDRESS(1,COLUMN()-1,4),"1","")&amp;"$30")),""))</f>
        <v/>
      </c>
      <c r="AW30" t="str">
        <f ca="1">IF(COLUMN()&lt;DATA!$H$1+2,SUM(VSETKY!AW$28:'VSETKY'!AW$29),IF(COLUMN()=DATA!$H$1+2,SUM(INDIRECT("B$30:"&amp;SUBSTITUTE(ADDRESS(1,COLUMN()-1,4),"1","")&amp;"$30")),""))</f>
        <v/>
      </c>
      <c r="AX30" t="str">
        <f ca="1">IF(COLUMN()&lt;DATA!$H$1+2,SUM(VSETKY!AX$28:'VSETKY'!AX$29),IF(COLUMN()=DATA!$H$1+2,SUM(INDIRECT("B$30:"&amp;SUBSTITUTE(ADDRESS(1,COLUMN()-1,4),"1","")&amp;"$30")),""))</f>
        <v/>
      </c>
      <c r="AY30" t="str">
        <f ca="1">IF(COLUMN()&lt;DATA!$H$1+2,SUM(VSETKY!AY$28:'VSETKY'!AY$29),IF(COLUMN()=DATA!$H$1+2,SUM(INDIRECT("B$30:"&amp;SUBSTITUTE(ADDRESS(1,COLUMN()-1,4),"1","")&amp;"$30")),""))</f>
        <v/>
      </c>
      <c r="AZ30" t="str">
        <f ca="1">IF(COLUMN()&lt;DATA!$H$1+2,SUM(VSETKY!AZ$28:'VSETKY'!AZ$29),IF(COLUMN()=DATA!$H$1+2,SUM(INDIRECT("B$30:"&amp;SUBSTITUTE(ADDRESS(1,COLUMN()-1,4),"1","")&amp;"$30")),""))</f>
        <v/>
      </c>
      <c r="BA30" t="str">
        <f ca="1">IF(COLUMN()&lt;DATA!$H$1+2,SUM(VSETKY!BA$28:'VSETKY'!BA$29),IF(COLUMN()=DATA!$H$1+2,SUM(INDIRECT("B$30:"&amp;SUBSTITUTE(ADDRESS(1,COLUMN()-1,4),"1","")&amp;"$30")),""))</f>
        <v/>
      </c>
      <c r="BB30" t="str">
        <f ca="1">IF(COLUMN()&lt;DATA!$H$1+2,SUM(VSETKY!BB$28:'VSETKY'!BB$29),IF(COLUMN()=DATA!$H$1+2,SUM(INDIRECT("B$30:"&amp;SUBSTITUTE(ADDRESS(1,COLUMN()-1,4),"1","")&amp;"$30")),""))</f>
        <v/>
      </c>
      <c r="BC30" t="str">
        <f ca="1">IF(COLUMN()&lt;DATA!$H$1+2,SUM(VSETKY!BC$28:'VSETKY'!BC$29),IF(COLUMN()=DATA!$H$1+2,SUM(INDIRECT("B$30:"&amp;SUBSTITUTE(ADDRESS(1,COLUMN()-1,4),"1","")&amp;"$30")),""))</f>
        <v/>
      </c>
      <c r="BD30" t="str">
        <f ca="1">IF(COLUMN()&lt;DATA!$H$1+2,SUM(VSETKY!BD$28:'VSETKY'!BD$29),IF(COLUMN()=DATA!$H$1+2,SUM(INDIRECT("B$30:"&amp;SUBSTITUTE(ADDRESS(1,COLUMN()-1,4),"1","")&amp;"$30")),""))</f>
        <v/>
      </c>
      <c r="BE30" t="str">
        <f ca="1">IF(COLUMN()&lt;DATA!$H$1+2,SUM(VSETKY!BE$28:'VSETKY'!BE$29),IF(COLUMN()=DATA!$H$1+2,SUM(INDIRECT("B$30:"&amp;SUBSTITUTE(ADDRESS(1,COLUMN()-1,4),"1","")&amp;"$30")),""))</f>
        <v/>
      </c>
      <c r="BF30" t="str">
        <f ca="1">IF(COLUMN()&lt;DATA!$H$1+2,SUM(VSETKY!BF$28:'VSETKY'!BF$29),IF(COLUMN()=DATA!$H$1+2,SUM(INDIRECT("B$30:"&amp;SUBSTITUTE(ADDRESS(1,COLUMN()-1,4),"1","")&amp;"$30")),""))</f>
        <v/>
      </c>
      <c r="BG30" t="str">
        <f ca="1">IF(COLUMN()&lt;DATA!$H$1+2,SUM(VSETKY!BG$28:'VSETKY'!BG$29),IF(COLUMN()=DATA!$H$1+2,SUM(INDIRECT("B$30:"&amp;SUBSTITUTE(ADDRESS(1,COLUMN()-1,4),"1","")&amp;"$30")),""))</f>
        <v/>
      </c>
      <c r="BH30" t="str">
        <f ca="1">IF(COLUMN()&lt;DATA!$H$1+2,SUM(VSETKY!BH$28:'VSETKY'!BH$29),IF(COLUMN()=DATA!$H$1+2,SUM(INDIRECT("B$30:"&amp;SUBSTITUTE(ADDRESS(1,COLUMN()-1,4),"1","")&amp;"$30")),""))</f>
        <v/>
      </c>
      <c r="BI30" t="str">
        <f ca="1">IF(COLUMN()&lt;DATA!$H$1+2,SUM(VSETKY!BI$28:'VSETKY'!BI$29),IF(COLUMN()=DATA!$H$1+2,SUM(INDIRECT("B$30:"&amp;SUBSTITUTE(ADDRESS(1,COLUMN()-1,4),"1","")&amp;"$30")),""))</f>
        <v/>
      </c>
      <c r="BJ30" t="str">
        <f ca="1">IF(COLUMN()&lt;DATA!$H$1+2,SUM(VSETKY!BJ$28:'VSETKY'!BJ$29),IF(COLUMN()=DATA!$H$1+2,SUM(INDIRECT("B$30:"&amp;SUBSTITUTE(ADDRESS(1,COLUMN()-1,4),"1","")&amp;"$30")),""))</f>
        <v/>
      </c>
      <c r="BK30" t="str">
        <f ca="1">IF(COLUMN()&lt;DATA!$H$1+2,SUM(VSETKY!BK$28:'VSETKY'!BK$29),IF(COLUMN()=DATA!$H$1+2,SUM(INDIRECT("B$30:"&amp;SUBSTITUTE(ADDRESS(1,COLUMN()-1,4),"1","")&amp;"$30")),""))</f>
        <v/>
      </c>
      <c r="BL30" t="str">
        <f ca="1">IF(COLUMN()&lt;DATA!$H$1+2,SUM(VSETKY!BL$28:'VSETKY'!BL$29),IF(COLUMN()=DATA!$H$1+2,SUM(INDIRECT("B$30:"&amp;SUBSTITUTE(ADDRESS(1,COLUMN()-1,4),"1","")&amp;"$30")),""))</f>
        <v/>
      </c>
      <c r="BM30" t="str">
        <f ca="1">IF(COLUMN()&lt;DATA!$H$1+2,SUM(VSETKY!BM$28:'VSETKY'!BM$29),IF(COLUMN()=DATA!$H$1+2,SUM(INDIRECT("B$30:"&amp;SUBSTITUTE(ADDRESS(1,COLUMN()-1,4),"1","")&amp;"$30")),""))</f>
        <v/>
      </c>
      <c r="BN30" t="str">
        <f ca="1">IF(COLUMN()&lt;DATA!$H$1+2,SUM(VSETKY!BN$28:'VSETKY'!BN$29),IF(COLUMN()=DATA!$H$1+2,SUM(INDIRECT("B$30:"&amp;SUBSTITUTE(ADDRESS(1,COLUMN()-1,4),"1","")&amp;"$30")),""))</f>
        <v/>
      </c>
      <c r="BO30" t="str">
        <f ca="1">IF(COLUMN()&lt;DATA!$H$1+2,SUM(VSETKY!BO$28:'VSETKY'!BO$29),IF(COLUMN()=DATA!$H$1+2,SUM(INDIRECT("B$30:"&amp;SUBSTITUTE(ADDRESS(1,COLUMN()-1,4),"1","")&amp;"$30")),""))</f>
        <v/>
      </c>
      <c r="BP30" t="str">
        <f ca="1">IF(COLUMN()&lt;DATA!$H$1+2,SUM(VSETKY!BP$28:'VSETKY'!BP$29),IF(COLUMN()=DATA!$H$1+2,SUM(INDIRECT("B$30:"&amp;SUBSTITUTE(ADDRESS(1,COLUMN()-1,4),"1","")&amp;"$30")),""))</f>
        <v/>
      </c>
      <c r="BQ30" t="str">
        <f ca="1">IF(COLUMN()&lt;DATA!$H$1+2,SUM(VSETKY!BQ$28:'VSETKY'!BQ$29),IF(COLUMN()=DATA!$H$1+2,SUM(INDIRECT("B$30:"&amp;SUBSTITUTE(ADDRESS(1,COLUMN()-1,4),"1","")&amp;"$30")),""))</f>
        <v/>
      </c>
      <c r="BR30" t="str">
        <f ca="1">IF(COLUMN()&lt;DATA!$H$1+2,SUM(VSETKY!BR$28:'VSETKY'!BR$29),IF(COLUMN()=DATA!$H$1+2,SUM(INDIRECT("B$30:"&amp;SUBSTITUTE(ADDRESS(1,COLUMN()-1,4),"1","")&amp;"$30")),""))</f>
        <v/>
      </c>
      <c r="BS30" t="str">
        <f ca="1">IF(COLUMN()&lt;DATA!$H$1+2,SUM(VSETKY!BS$28:'VSETKY'!BS$29),IF(COLUMN()=DATA!$H$1+2,SUM(INDIRECT("B$30:"&amp;SUBSTITUTE(ADDRESS(1,COLUMN()-1,4),"1","")&amp;"$30")),""))</f>
        <v/>
      </c>
      <c r="BT30" t="str">
        <f ca="1">IF(COLUMN()&lt;DATA!$H$1+2,SUM(VSETKY!BT$28:'VSETKY'!BT$29),IF(COLUMN()=DATA!$H$1+2,SUM(INDIRECT("B$30:"&amp;SUBSTITUTE(ADDRESS(1,COLUMN()-1,4),"1","")&amp;"$30")),""))</f>
        <v/>
      </c>
      <c r="BU30" t="str">
        <f ca="1">IF(COLUMN()&lt;DATA!$H$1+2,SUM(VSETKY!BU$28:'VSETKY'!BU$29),IF(COLUMN()=DATA!$H$1+2,SUM(INDIRECT("B$30:"&amp;SUBSTITUTE(ADDRESS(1,COLUMN()-1,4),"1","")&amp;"$30")),""))</f>
        <v/>
      </c>
      <c r="BV30" t="str">
        <f ca="1">IF(COLUMN()&lt;DATA!$H$1+2,SUM(VSETKY!BV$28:'VSETKY'!BV$29),IF(COLUMN()=DATA!$H$1+2,SUM(INDIRECT("B$30:"&amp;SUBSTITUTE(ADDRESS(1,COLUMN()-1,4),"1","")&amp;"$30")),""))</f>
        <v/>
      </c>
      <c r="BW30" t="str">
        <f ca="1">IF(COLUMN()&lt;DATA!$H$1+2,SUM(VSETKY!BW$28:'VSETKY'!BW$29),IF(COLUMN()=DATA!$H$1+2,SUM(INDIRECT("B$30:"&amp;SUBSTITUTE(ADDRESS(1,COLUMN()-1,4),"1","")&amp;"$30")),""))</f>
        <v/>
      </c>
      <c r="BX30" t="str">
        <f ca="1">IF(COLUMN()&lt;DATA!$H$1+2,SUM(VSETKY!BX$28:'VSETKY'!BX$29),IF(COLUMN()=DATA!$H$1+2,SUM(INDIRECT("B$30:"&amp;SUBSTITUTE(ADDRESS(1,COLUMN()-1,4),"1","")&amp;"$30")),""))</f>
        <v/>
      </c>
      <c r="BY30" t="str">
        <f ca="1">IF(COLUMN()&lt;DATA!$H$1+2,SUM(VSETKY!BY$28:'VSETKY'!BY$29),IF(COLUMN()=DATA!$H$1+2,SUM(INDIRECT("B$30:"&amp;SUBSTITUTE(ADDRESS(1,COLUMN()-1,4),"1","")&amp;"$30")),""))</f>
        <v/>
      </c>
      <c r="BZ30" t="str">
        <f ca="1">IF(COLUMN()&lt;DATA!$H$1+2,SUM(VSETKY!BZ$28:'VSETKY'!BZ$29),IF(COLUMN()=DATA!$H$1+2,SUM(INDIRECT("B$30:"&amp;SUBSTITUTE(ADDRESS(1,COLUMN()-1,4),"1","")&amp;"$30")),""))</f>
        <v/>
      </c>
    </row>
    <row r="31" spans="1:78" ht="15.75" x14ac:dyDescent="0.25">
      <c r="A31" s="43" t="s">
        <v>197</v>
      </c>
      <c r="B31" s="34">
        <f ca="1">IF(COLUMN()&lt;DATA!$H$1+2,SUM(VSETKY!B$30:'VSETKY'!B$33),IF(COLUMN()=DATA!$H$1+2,SUM(INDIRECT("B$31:"&amp;SUBSTITUTE(ADDRESS(1,COLUMN()-1,4),"1","")&amp;"$31")),""))</f>
        <v>788</v>
      </c>
      <c r="C31" s="34">
        <f ca="1">IF(COLUMN()&lt;DATA!$H$1+2,SUM(VSETKY!C$30:'VSETKY'!C$33),IF(COLUMN()=DATA!$H$1+2,SUM(INDIRECT("B$31:"&amp;SUBSTITUTE(ADDRESS(1,COLUMN()-1,4),"1","")&amp;"$31")),""))</f>
        <v>247</v>
      </c>
      <c r="D31" s="34">
        <f ca="1">IF(COLUMN()&lt;DATA!$H$1+2,SUM(VSETKY!D$30:'VSETKY'!D$33),IF(COLUMN()=DATA!$H$1+2,SUM(INDIRECT("B$31:"&amp;SUBSTITUTE(ADDRESS(1,COLUMN()-1,4),"1","")&amp;"$31")),""))</f>
        <v>80</v>
      </c>
      <c r="E31" s="34">
        <f ca="1">IF(COLUMN()&lt;DATA!$H$1+2,SUM(VSETKY!E$30:'VSETKY'!E$33),IF(COLUMN()=DATA!$H$1+2,SUM(INDIRECT("B$31:"&amp;SUBSTITUTE(ADDRESS(1,COLUMN()-1,4),"1","")&amp;"$31")),""))</f>
        <v>30</v>
      </c>
      <c r="F31" s="34">
        <f ca="1">IF(COLUMN()&lt;DATA!$H$1+2,SUM(VSETKY!F$30:'VSETKY'!F$33),IF(COLUMN()=DATA!$H$1+2,SUM(INDIRECT("B$31:"&amp;SUBSTITUTE(ADDRESS(1,COLUMN()-1,4),"1","")&amp;"$31")),""))</f>
        <v>82</v>
      </c>
      <c r="G31" s="34">
        <f ca="1">IF(COLUMN()&lt;DATA!$H$1+2,SUM(VSETKY!G$30:'VSETKY'!G$33),IF(COLUMN()=DATA!$H$1+2,SUM(INDIRECT("B$31:"&amp;SUBSTITUTE(ADDRESS(1,COLUMN()-1,4),"1","")&amp;"$31")),""))</f>
        <v>44</v>
      </c>
      <c r="H31" s="34">
        <f ca="1">IF(COLUMN()&lt;DATA!$H$1+2,SUM(VSETKY!H$30:'VSETKY'!H$33),IF(COLUMN()=DATA!$H$1+2,SUM(INDIRECT("B$31:"&amp;SUBSTITUTE(ADDRESS(1,COLUMN()-1,4),"1","")&amp;"$31")),""))</f>
        <v>22</v>
      </c>
      <c r="I31" s="34">
        <f ca="1">IF(COLUMN()&lt;DATA!$H$1+2,SUM(VSETKY!I$30:'VSETKY'!I$33),IF(COLUMN()=DATA!$H$1+2,SUM(INDIRECT("B$31:"&amp;SUBSTITUTE(ADDRESS(1,COLUMN()-1,4),"1","")&amp;"$31")),""))</f>
        <v>47</v>
      </c>
      <c r="J31" s="34">
        <f ca="1">IF(COLUMN()&lt;DATA!$H$1+2,SUM(VSETKY!J$30:'VSETKY'!J$33),IF(COLUMN()=DATA!$H$1+2,SUM(INDIRECT("B$31:"&amp;SUBSTITUTE(ADDRESS(1,COLUMN()-1,4),"1","")&amp;"$31")),""))</f>
        <v>66</v>
      </c>
      <c r="K31" s="34">
        <f ca="1">IF(COLUMN()&lt;DATA!$H$1+2,SUM(VSETKY!K$30:'VSETKY'!K$33),IF(COLUMN()=DATA!$H$1+2,SUM(INDIRECT("B$31:"&amp;SUBSTITUTE(ADDRESS(1,COLUMN()-1,4),"1","")&amp;"$31")),""))</f>
        <v>21</v>
      </c>
      <c r="L31" s="34">
        <f ca="1">IF(COLUMN()&lt;DATA!$H$1+2,SUM(VSETKY!L$30:'VSETKY'!L$33),IF(COLUMN()=DATA!$H$1+2,SUM(INDIRECT("B$31:"&amp;SUBSTITUTE(ADDRESS(1,COLUMN()-1,4),"1","")&amp;"$31")),""))</f>
        <v>12</v>
      </c>
      <c r="M31" s="34">
        <f ca="1">IF(COLUMN()&lt;DATA!$H$1+2,SUM(VSETKY!M$30:'VSETKY'!M$33),IF(COLUMN()=DATA!$H$1+2,SUM(INDIRECT("B$31:"&amp;SUBSTITUTE(ADDRESS(1,COLUMN()-1,4),"1","")&amp;"$31")),""))</f>
        <v>141</v>
      </c>
      <c r="N31" s="34">
        <f ca="1">IF(COLUMN()&lt;DATA!$H$1+2,SUM(VSETKY!N$30:'VSETKY'!N$33),IF(COLUMN()=DATA!$H$1+2,SUM(INDIRECT("B$31:"&amp;SUBSTITUTE(ADDRESS(1,COLUMN()-1,4),"1","")&amp;"$31")),""))</f>
        <v>146</v>
      </c>
      <c r="O31" s="34">
        <f ca="1">IF(COLUMN()&lt;DATA!$H$1+2,SUM(VSETKY!O$30:'VSETKY'!O$33),IF(COLUMN()=DATA!$H$1+2,SUM(INDIRECT("B$31:"&amp;SUBSTITUTE(ADDRESS(1,COLUMN()-1,4),"1","")&amp;"$31")),""))</f>
        <v>14</v>
      </c>
      <c r="P31" s="34">
        <f ca="1">IF(COLUMN()&lt;DATA!$H$1+2,SUM(VSETKY!P$30:'VSETKY'!P$33),IF(COLUMN()=DATA!$H$1+2,SUM(INDIRECT("B$31:"&amp;SUBSTITUTE(ADDRESS(1,COLUMN()-1,4),"1","")&amp;"$31")),""))</f>
        <v>1</v>
      </c>
      <c r="Q31" s="34">
        <f ca="1">IF(COLUMN()&lt;DATA!$H$1+2,SUM(VSETKY!Q$30:'VSETKY'!Q$33),IF(COLUMN()=DATA!$H$1+2,SUM(INDIRECT("B$31:"&amp;SUBSTITUTE(ADDRESS(1,COLUMN()-1,4),"1","")&amp;"$31")),""))</f>
        <v>0</v>
      </c>
      <c r="R31" s="34">
        <f ca="1">IF(COLUMN()&lt;DATA!$H$1+2,SUM(VSETKY!R$30:'VSETKY'!R$33),IF(COLUMN()=DATA!$H$1+2,SUM(INDIRECT("B$31:"&amp;SUBSTITUTE(ADDRESS(1,COLUMN()-1,4),"1","")&amp;"$31")),""))</f>
        <v>4</v>
      </c>
      <c r="S31" s="34">
        <f ca="1">IF(COLUMN()&lt;DATA!$H$1+2,SUM(VSETKY!S$30:'VSETKY'!S$33),IF(COLUMN()=DATA!$H$1+2,SUM(INDIRECT("B$31:"&amp;SUBSTITUTE(ADDRESS(1,COLUMN()-1,4),"1","")&amp;"$31")),""))</f>
        <v>19</v>
      </c>
      <c r="T31" s="34">
        <f ca="1">IF(COLUMN()&lt;DATA!$H$1+2,SUM(VSETKY!T$30:'VSETKY'!T$33),IF(COLUMN()=DATA!$H$1+2,SUM(INDIRECT("B$31:"&amp;SUBSTITUTE(ADDRESS(1,COLUMN()-1,4),"1","")&amp;"$31")),""))</f>
        <v>16</v>
      </c>
      <c r="U31" s="34">
        <f ca="1">IF(COLUMN()&lt;DATA!$H$1+2,SUM(VSETKY!U$30:'VSETKY'!U$33),IF(COLUMN()=DATA!$H$1+2,SUM(INDIRECT("B$31:"&amp;SUBSTITUTE(ADDRESS(1,COLUMN()-1,4),"1","")&amp;"$31")),""))</f>
        <v>266</v>
      </c>
      <c r="V31" s="34">
        <f ca="1">IF(COLUMN()&lt;DATA!$H$1+2,SUM(VSETKY!V$30:'VSETKY'!V$33),IF(COLUMN()=DATA!$H$1+2,SUM(INDIRECT("B$31:"&amp;SUBSTITUTE(ADDRESS(1,COLUMN()-1,4),"1","")&amp;"$31")),""))</f>
        <v>0</v>
      </c>
      <c r="W31" s="34">
        <f ca="1">IF(COLUMN()&lt;DATA!$H$1+2,SUM(VSETKY!W$30:'VSETKY'!W$33),IF(COLUMN()=DATA!$H$1+2,SUM(INDIRECT("B$31:"&amp;SUBSTITUTE(ADDRESS(1,COLUMN()-1,4),"1","")&amp;"$31")),""))</f>
        <v>0</v>
      </c>
      <c r="X31" s="34">
        <f ca="1">IF(COLUMN()&lt;DATA!$H$1+2,SUM(VSETKY!X$30:'VSETKY'!X$33),IF(COLUMN()=DATA!$H$1+2,SUM(INDIRECT("B$31:"&amp;SUBSTITUTE(ADDRESS(1,COLUMN()-1,4),"1","")&amp;"$31")),""))</f>
        <v>0</v>
      </c>
      <c r="Y31" s="34">
        <f ca="1">IF(COLUMN()&lt;DATA!$H$1+2,SUM(VSETKY!Y$30:'VSETKY'!Y$33),IF(COLUMN()=DATA!$H$1+2,SUM(INDIRECT("B$31:"&amp;SUBSTITUTE(ADDRESS(1,COLUMN()-1,4),"1","")&amp;"$31")),""))</f>
        <v>0</v>
      </c>
      <c r="Z31" s="34">
        <f ca="1">IF(COLUMN()&lt;DATA!$H$1+2,SUM(VSETKY!Z$30:'VSETKY'!Z$33),IF(COLUMN()=DATA!$H$1+2,SUM(INDIRECT("B$31:"&amp;SUBSTITUTE(ADDRESS(1,COLUMN()-1,4),"1","")&amp;"$31")),""))</f>
        <v>4</v>
      </c>
      <c r="AA31" s="34">
        <f ca="1">IF(COLUMN()&lt;DATA!$H$1+2,SUM(VSETKY!AA$30:'VSETKY'!AA$33),IF(COLUMN()=DATA!$H$1+2,SUM(INDIRECT("B$31:"&amp;SUBSTITUTE(ADDRESS(1,COLUMN()-1,4),"1","")&amp;"$31")),""))</f>
        <v>9</v>
      </c>
      <c r="AB31" s="34">
        <f ca="1">IF(COLUMN()&lt;DATA!$H$1+2,SUM(VSETKY!AB$30:'VSETKY'!AB$33),IF(COLUMN()=DATA!$H$1+2,SUM(INDIRECT("B$31:"&amp;SUBSTITUTE(ADDRESS(1,COLUMN()-1,4),"1","")&amp;"$31")),""))</f>
        <v>0</v>
      </c>
      <c r="AC31" s="34">
        <f ca="1">IF(COLUMN()&lt;DATA!$H$1+2,SUM(VSETKY!AC$30:'VSETKY'!AC$33),IF(COLUMN()=DATA!$H$1+2,SUM(INDIRECT("B$31:"&amp;SUBSTITUTE(ADDRESS(1,COLUMN()-1,4),"1","")&amp;"$31")),""))</f>
        <v>0</v>
      </c>
      <c r="AD31" s="34">
        <f ca="1">IF(COLUMN()&lt;DATA!$H$1+2,SUM(VSETKY!AD$30:'VSETKY'!AD$33),IF(COLUMN()=DATA!$H$1+2,SUM(INDIRECT("B$31:"&amp;SUBSTITUTE(ADDRESS(1,COLUMN()-1,4),"1","")&amp;"$31")),""))</f>
        <v>0</v>
      </c>
      <c r="AE31" s="34">
        <f ca="1">IF(COLUMN()&lt;DATA!$H$1+2,SUM(VSETKY!AE$30:'VSETKY'!AE$33),IF(COLUMN()=DATA!$H$1+2,SUM(INDIRECT("B$31:"&amp;SUBSTITUTE(ADDRESS(1,COLUMN()-1,4),"1","")&amp;"$31")),""))</f>
        <v>0</v>
      </c>
      <c r="AF31" s="34">
        <f ca="1">IF(COLUMN()&lt;DATA!$H$1+2,SUM(VSETKY!AF$30:'VSETKY'!AF$33),IF(COLUMN()=DATA!$H$1+2,SUM(INDIRECT("B$31:"&amp;SUBSTITUTE(ADDRESS(1,COLUMN()-1,4),"1","")&amp;"$31")),""))</f>
        <v>18</v>
      </c>
      <c r="AG31" s="34">
        <f ca="1">IF(COLUMN()&lt;DATA!$H$1+2,SUM(VSETKY!AG$30:'VSETKY'!AG$33),IF(COLUMN()=DATA!$H$1+2,SUM(INDIRECT("B$31:"&amp;SUBSTITUTE(ADDRESS(1,COLUMN()-1,4),"1","")&amp;"$31")),""))</f>
        <v>3</v>
      </c>
      <c r="AH31" s="34">
        <f ca="1">IF(COLUMN()&lt;DATA!$H$1+2,SUM(VSETKY!AH$30:'VSETKY'!AH$33),IF(COLUMN()=DATA!$H$1+2,SUM(INDIRECT("B$31:"&amp;SUBSTITUTE(ADDRESS(1,COLUMN()-1,4),"1","")&amp;"$31")),""))</f>
        <v>0</v>
      </c>
      <c r="AI31" s="34">
        <f ca="1">IF(COLUMN()&lt;DATA!$H$1+2,SUM(VSETKY!AI$30:'VSETKY'!AI$33),IF(COLUMN()=DATA!$H$1+2,SUM(INDIRECT("B$31:"&amp;SUBSTITUTE(ADDRESS(1,COLUMN()-1,4),"1","")&amp;"$31")),""))</f>
        <v>0</v>
      </c>
      <c r="AJ31" s="34">
        <f ca="1">IF(COLUMN()&lt;DATA!$H$1+2,SUM(VSETKY!AJ$30:'VSETKY'!AJ$33),IF(COLUMN()=DATA!$H$1+2,SUM(INDIRECT("B$31:"&amp;SUBSTITUTE(ADDRESS(1,COLUMN()-1,4),"1","")&amp;"$31")),""))</f>
        <v>0</v>
      </c>
      <c r="AK31" s="34">
        <f ca="1">IF(COLUMN()&lt;DATA!$H$1+2,SUM(VSETKY!AK$30:'VSETKY'!AK$33),IF(COLUMN()=DATA!$H$1+2,SUM(INDIRECT("B$31:"&amp;SUBSTITUTE(ADDRESS(1,COLUMN()-1,4),"1","")&amp;"$31")),""))</f>
        <v>0</v>
      </c>
      <c r="AL31" s="34">
        <f ca="1">IF(COLUMN()&lt;DATA!$H$1+2,SUM(VSETKY!AL$30:'VSETKY'!AL$33),IF(COLUMN()=DATA!$H$1+2,SUM(INDIRECT("B$31:"&amp;SUBSTITUTE(ADDRESS(1,COLUMN()-1,4),"1","")&amp;"$31")),""))</f>
        <v>0</v>
      </c>
      <c r="AM31" s="34">
        <f ca="1">IF(COLUMN()&lt;DATA!$H$1+2,SUM(VSETKY!AM$30:'VSETKY'!AM$33),IF(COLUMN()=DATA!$H$1+2,SUM(INDIRECT("B$31:"&amp;SUBSTITUTE(ADDRESS(1,COLUMN()-1,4),"1","")&amp;"$31")),""))</f>
        <v>0</v>
      </c>
      <c r="AN31" s="44">
        <f ca="1">IF(COLUMN()&lt;DATA!$H$1+2,SUM(VSETKY!AN$30:'VSETKY'!AN$33),IF(COLUMN()=DATA!$H$1+2,SUM(INDIRECT("B$31:"&amp;SUBSTITUTE(ADDRESS(1,COLUMN()-1,4),"1","")&amp;"$31")),""))</f>
        <v>2080</v>
      </c>
      <c r="AO31" t="str">
        <f ca="1">IF(COLUMN()&lt;DATA!$H$1+2,SUM(VSETKY!AO$30:'VSETKY'!AO$33),IF(COLUMN()=DATA!$H$1+2,SUM(INDIRECT("B$31:"&amp;SUBSTITUTE(ADDRESS(1,COLUMN()-1,4),"1","")&amp;"$31")),""))</f>
        <v/>
      </c>
      <c r="AP31" t="str">
        <f ca="1">IF(COLUMN()&lt;DATA!$H$1+2,SUM(VSETKY!AP$30:'VSETKY'!AP$33),IF(COLUMN()=DATA!$H$1+2,SUM(INDIRECT("B$31:"&amp;SUBSTITUTE(ADDRESS(1,COLUMN()-1,4),"1","")&amp;"$31")),""))</f>
        <v/>
      </c>
      <c r="AQ31" t="str">
        <f ca="1">IF(COLUMN()&lt;DATA!$H$1+2,SUM(VSETKY!AQ$30:'VSETKY'!AQ$33),IF(COLUMN()=DATA!$H$1+2,SUM(INDIRECT("B$31:"&amp;SUBSTITUTE(ADDRESS(1,COLUMN()-1,4),"1","")&amp;"$31")),""))</f>
        <v/>
      </c>
      <c r="AR31" t="str">
        <f ca="1">IF(COLUMN()&lt;DATA!$H$1+2,SUM(VSETKY!AR$30:'VSETKY'!AR$33),IF(COLUMN()=DATA!$H$1+2,SUM(INDIRECT("B$31:"&amp;SUBSTITUTE(ADDRESS(1,COLUMN()-1,4),"1","")&amp;"$31")),""))</f>
        <v/>
      </c>
      <c r="AS31" t="str">
        <f ca="1">IF(COLUMN()&lt;DATA!$H$1+2,SUM(VSETKY!AS$30:'VSETKY'!AS$33),IF(COLUMN()=DATA!$H$1+2,SUM(INDIRECT("B$31:"&amp;SUBSTITUTE(ADDRESS(1,COLUMN()-1,4),"1","")&amp;"$31")),""))</f>
        <v/>
      </c>
      <c r="AT31" t="str">
        <f ca="1">IF(COLUMN()&lt;DATA!$H$1+2,SUM(VSETKY!AT$30:'VSETKY'!AT$33),IF(COLUMN()=DATA!$H$1+2,SUM(INDIRECT("B$31:"&amp;SUBSTITUTE(ADDRESS(1,COLUMN()-1,4),"1","")&amp;"$31")),""))</f>
        <v/>
      </c>
      <c r="AU31" t="str">
        <f ca="1">IF(COLUMN()&lt;DATA!$H$1+2,SUM(VSETKY!AU$30:'VSETKY'!AU$33),IF(COLUMN()=DATA!$H$1+2,SUM(INDIRECT("B$31:"&amp;SUBSTITUTE(ADDRESS(1,COLUMN()-1,4),"1","")&amp;"$31")),""))</f>
        <v/>
      </c>
      <c r="AV31" t="str">
        <f ca="1">IF(COLUMN()&lt;DATA!$H$1+2,SUM(VSETKY!AV$30:'VSETKY'!AV$33),IF(COLUMN()=DATA!$H$1+2,SUM(INDIRECT("B$31:"&amp;SUBSTITUTE(ADDRESS(1,COLUMN()-1,4),"1","")&amp;"$31")),""))</f>
        <v/>
      </c>
      <c r="AW31" t="str">
        <f ca="1">IF(COLUMN()&lt;DATA!$H$1+2,SUM(VSETKY!AW$30:'VSETKY'!AW$33),IF(COLUMN()=DATA!$H$1+2,SUM(INDIRECT("B$31:"&amp;SUBSTITUTE(ADDRESS(1,COLUMN()-1,4),"1","")&amp;"$31")),""))</f>
        <v/>
      </c>
      <c r="AX31" t="str">
        <f ca="1">IF(COLUMN()&lt;DATA!$H$1+2,SUM(VSETKY!AX$30:'VSETKY'!AX$33),IF(COLUMN()=DATA!$H$1+2,SUM(INDIRECT("B$31:"&amp;SUBSTITUTE(ADDRESS(1,COLUMN()-1,4),"1","")&amp;"$31")),""))</f>
        <v/>
      </c>
      <c r="AY31" t="str">
        <f ca="1">IF(COLUMN()&lt;DATA!$H$1+2,SUM(VSETKY!AY$30:'VSETKY'!AY$33),IF(COLUMN()=DATA!$H$1+2,SUM(INDIRECT("B$31:"&amp;SUBSTITUTE(ADDRESS(1,COLUMN()-1,4),"1","")&amp;"$31")),""))</f>
        <v/>
      </c>
      <c r="AZ31" t="str">
        <f ca="1">IF(COLUMN()&lt;DATA!$H$1+2,SUM(VSETKY!AZ$30:'VSETKY'!AZ$33),IF(COLUMN()=DATA!$H$1+2,SUM(INDIRECT("B$31:"&amp;SUBSTITUTE(ADDRESS(1,COLUMN()-1,4),"1","")&amp;"$31")),""))</f>
        <v/>
      </c>
      <c r="BA31" t="str">
        <f ca="1">IF(COLUMN()&lt;DATA!$H$1+2,SUM(VSETKY!BA$30:'VSETKY'!BA$33),IF(COLUMN()=DATA!$H$1+2,SUM(INDIRECT("B$31:"&amp;SUBSTITUTE(ADDRESS(1,COLUMN()-1,4),"1","")&amp;"$31")),""))</f>
        <v/>
      </c>
      <c r="BB31" t="str">
        <f ca="1">IF(COLUMN()&lt;DATA!$H$1+2,SUM(VSETKY!BB$30:'VSETKY'!BB$33),IF(COLUMN()=DATA!$H$1+2,SUM(INDIRECT("B$31:"&amp;SUBSTITUTE(ADDRESS(1,COLUMN()-1,4),"1","")&amp;"$31")),""))</f>
        <v/>
      </c>
      <c r="BC31" t="str">
        <f ca="1">IF(COLUMN()&lt;DATA!$H$1+2,SUM(VSETKY!BC$30:'VSETKY'!BC$33),IF(COLUMN()=DATA!$H$1+2,SUM(INDIRECT("B$31:"&amp;SUBSTITUTE(ADDRESS(1,COLUMN()-1,4),"1","")&amp;"$31")),""))</f>
        <v/>
      </c>
      <c r="BD31" t="str">
        <f ca="1">IF(COLUMN()&lt;DATA!$H$1+2,SUM(VSETKY!BD$30:'VSETKY'!BD$33),IF(COLUMN()=DATA!$H$1+2,SUM(INDIRECT("B$31:"&amp;SUBSTITUTE(ADDRESS(1,COLUMN()-1,4),"1","")&amp;"$31")),""))</f>
        <v/>
      </c>
      <c r="BE31" t="str">
        <f ca="1">IF(COLUMN()&lt;DATA!$H$1+2,SUM(VSETKY!BE$30:'VSETKY'!BE$33),IF(COLUMN()=DATA!$H$1+2,SUM(INDIRECT("B$31:"&amp;SUBSTITUTE(ADDRESS(1,COLUMN()-1,4),"1","")&amp;"$31")),""))</f>
        <v/>
      </c>
      <c r="BF31" t="str">
        <f ca="1">IF(COLUMN()&lt;DATA!$H$1+2,SUM(VSETKY!BF$30:'VSETKY'!BF$33),IF(COLUMN()=DATA!$H$1+2,SUM(INDIRECT("B$31:"&amp;SUBSTITUTE(ADDRESS(1,COLUMN()-1,4),"1","")&amp;"$31")),""))</f>
        <v/>
      </c>
      <c r="BG31" t="str">
        <f ca="1">IF(COLUMN()&lt;DATA!$H$1+2,SUM(VSETKY!BG$30:'VSETKY'!BG$33),IF(COLUMN()=DATA!$H$1+2,SUM(INDIRECT("B$31:"&amp;SUBSTITUTE(ADDRESS(1,COLUMN()-1,4),"1","")&amp;"$31")),""))</f>
        <v/>
      </c>
      <c r="BH31" t="str">
        <f ca="1">IF(COLUMN()&lt;DATA!$H$1+2,SUM(VSETKY!BH$30:'VSETKY'!BH$33),IF(COLUMN()=DATA!$H$1+2,SUM(INDIRECT("B$31:"&amp;SUBSTITUTE(ADDRESS(1,COLUMN()-1,4),"1","")&amp;"$31")),""))</f>
        <v/>
      </c>
      <c r="BI31" t="str">
        <f ca="1">IF(COLUMN()&lt;DATA!$H$1+2,SUM(VSETKY!BI$30:'VSETKY'!BI$33),IF(COLUMN()=DATA!$H$1+2,SUM(INDIRECT("B$31:"&amp;SUBSTITUTE(ADDRESS(1,COLUMN()-1,4),"1","")&amp;"$31")),""))</f>
        <v/>
      </c>
      <c r="BJ31" t="str">
        <f ca="1">IF(COLUMN()&lt;DATA!$H$1+2,SUM(VSETKY!BJ$30:'VSETKY'!BJ$33),IF(COLUMN()=DATA!$H$1+2,SUM(INDIRECT("B$31:"&amp;SUBSTITUTE(ADDRESS(1,COLUMN()-1,4),"1","")&amp;"$31")),""))</f>
        <v/>
      </c>
      <c r="BK31" t="str">
        <f ca="1">IF(COLUMN()&lt;DATA!$H$1+2,SUM(VSETKY!BK$30:'VSETKY'!BK$33),IF(COLUMN()=DATA!$H$1+2,SUM(INDIRECT("B$31:"&amp;SUBSTITUTE(ADDRESS(1,COLUMN()-1,4),"1","")&amp;"$31")),""))</f>
        <v/>
      </c>
      <c r="BL31" t="str">
        <f ca="1">IF(COLUMN()&lt;DATA!$H$1+2,SUM(VSETKY!BL$30:'VSETKY'!BL$33),IF(COLUMN()=DATA!$H$1+2,SUM(INDIRECT("B$31:"&amp;SUBSTITUTE(ADDRESS(1,COLUMN()-1,4),"1","")&amp;"$31")),""))</f>
        <v/>
      </c>
      <c r="BM31" t="str">
        <f ca="1">IF(COLUMN()&lt;DATA!$H$1+2,SUM(VSETKY!BM$30:'VSETKY'!BM$33),IF(COLUMN()=DATA!$H$1+2,SUM(INDIRECT("B$31:"&amp;SUBSTITUTE(ADDRESS(1,COLUMN()-1,4),"1","")&amp;"$31")),""))</f>
        <v/>
      </c>
      <c r="BN31" t="str">
        <f ca="1">IF(COLUMN()&lt;DATA!$H$1+2,SUM(VSETKY!BN$30:'VSETKY'!BN$33),IF(COLUMN()=DATA!$H$1+2,SUM(INDIRECT("B$31:"&amp;SUBSTITUTE(ADDRESS(1,COLUMN()-1,4),"1","")&amp;"$31")),""))</f>
        <v/>
      </c>
      <c r="BO31" t="str">
        <f ca="1">IF(COLUMN()&lt;DATA!$H$1+2,SUM(VSETKY!BO$30:'VSETKY'!BO$33),IF(COLUMN()=DATA!$H$1+2,SUM(INDIRECT("B$31:"&amp;SUBSTITUTE(ADDRESS(1,COLUMN()-1,4),"1","")&amp;"$31")),""))</f>
        <v/>
      </c>
      <c r="BP31" t="str">
        <f ca="1">IF(COLUMN()&lt;DATA!$H$1+2,SUM(VSETKY!BP$30:'VSETKY'!BP$33),IF(COLUMN()=DATA!$H$1+2,SUM(INDIRECT("B$31:"&amp;SUBSTITUTE(ADDRESS(1,COLUMN()-1,4),"1","")&amp;"$31")),""))</f>
        <v/>
      </c>
      <c r="BQ31" t="str">
        <f ca="1">IF(COLUMN()&lt;DATA!$H$1+2,SUM(VSETKY!BQ$30:'VSETKY'!BQ$33),IF(COLUMN()=DATA!$H$1+2,SUM(INDIRECT("B$31:"&amp;SUBSTITUTE(ADDRESS(1,COLUMN()-1,4),"1","")&amp;"$31")),""))</f>
        <v/>
      </c>
      <c r="BR31" t="str">
        <f ca="1">IF(COLUMN()&lt;DATA!$H$1+2,SUM(VSETKY!BR$30:'VSETKY'!BR$33),IF(COLUMN()=DATA!$H$1+2,SUM(INDIRECT("B$31:"&amp;SUBSTITUTE(ADDRESS(1,COLUMN()-1,4),"1","")&amp;"$31")),""))</f>
        <v/>
      </c>
      <c r="BS31" t="str">
        <f ca="1">IF(COLUMN()&lt;DATA!$H$1+2,SUM(VSETKY!BS$30:'VSETKY'!BS$33),IF(COLUMN()=DATA!$H$1+2,SUM(INDIRECT("B$31:"&amp;SUBSTITUTE(ADDRESS(1,COLUMN()-1,4),"1","")&amp;"$31")),""))</f>
        <v/>
      </c>
      <c r="BT31" t="str">
        <f ca="1">IF(COLUMN()&lt;DATA!$H$1+2,SUM(VSETKY!BT$30:'VSETKY'!BT$33),IF(COLUMN()=DATA!$H$1+2,SUM(INDIRECT("B$31:"&amp;SUBSTITUTE(ADDRESS(1,COLUMN()-1,4),"1","")&amp;"$31")),""))</f>
        <v/>
      </c>
      <c r="BU31" t="str">
        <f ca="1">IF(COLUMN()&lt;DATA!$H$1+2,SUM(VSETKY!BU$30:'VSETKY'!BU$33),IF(COLUMN()=DATA!$H$1+2,SUM(INDIRECT("B$31:"&amp;SUBSTITUTE(ADDRESS(1,COLUMN()-1,4),"1","")&amp;"$31")),""))</f>
        <v/>
      </c>
      <c r="BV31" t="str">
        <f ca="1">IF(COLUMN()&lt;DATA!$H$1+2,SUM(VSETKY!BV$30:'VSETKY'!BV$33),IF(COLUMN()=DATA!$H$1+2,SUM(INDIRECT("B$31:"&amp;SUBSTITUTE(ADDRESS(1,COLUMN()-1,4),"1","")&amp;"$31")),""))</f>
        <v/>
      </c>
      <c r="BW31" t="str">
        <f ca="1">IF(COLUMN()&lt;DATA!$H$1+2,SUM(VSETKY!BW$30:'VSETKY'!BW$33),IF(COLUMN()=DATA!$H$1+2,SUM(INDIRECT("B$31:"&amp;SUBSTITUTE(ADDRESS(1,COLUMN()-1,4),"1","")&amp;"$31")),""))</f>
        <v/>
      </c>
      <c r="BX31" t="str">
        <f ca="1">IF(COLUMN()&lt;DATA!$H$1+2,SUM(VSETKY!BX$30:'VSETKY'!BX$33),IF(COLUMN()=DATA!$H$1+2,SUM(INDIRECT("B$31:"&amp;SUBSTITUTE(ADDRESS(1,COLUMN()-1,4),"1","")&amp;"$31")),""))</f>
        <v/>
      </c>
      <c r="BY31" t="str">
        <f ca="1">IF(COLUMN()&lt;DATA!$H$1+2,SUM(VSETKY!BY$30:'VSETKY'!BY$33),IF(COLUMN()=DATA!$H$1+2,SUM(INDIRECT("B$31:"&amp;SUBSTITUTE(ADDRESS(1,COLUMN()-1,4),"1","")&amp;"$31")),""))</f>
        <v/>
      </c>
      <c r="BZ31" t="str">
        <f ca="1">IF(COLUMN()&lt;DATA!$H$1+2,SUM(VSETKY!BZ$30:'VSETKY'!BZ$33),IF(COLUMN()=DATA!$H$1+2,SUM(INDIRECT("B$31:"&amp;SUBSTITUTE(ADDRESS(1,COLUMN()-1,4),"1","")&amp;"$31")),""))</f>
        <v/>
      </c>
    </row>
    <row r="32" spans="1:78" ht="31.5" x14ac:dyDescent="0.25">
      <c r="A32" s="43" t="s">
        <v>234</v>
      </c>
      <c r="B32" s="34">
        <f ca="1">IF(COLUMN()&lt;DATA!$H$1+2,SUM(VSETKY!B$24:'VSETKY'!B$25),IF(COLUMN()=DATA!$H$1+2,SUM(INDIRECT("B$32:"&amp;SUBSTITUTE(ADDRESS(1,COLUMN()-1,4),"1","")&amp;"$32")),""))</f>
        <v>0</v>
      </c>
      <c r="C32" s="34">
        <f ca="1">IF(COLUMN()&lt;DATA!$H$1+2,SUM(VSETKY!C$24:'VSETKY'!C$25),IF(COLUMN()=DATA!$H$1+2,SUM(INDIRECT("B$32:"&amp;SUBSTITUTE(ADDRESS(1,COLUMN()-1,4),"1","")&amp;"$32")),""))</f>
        <v>0</v>
      </c>
      <c r="D32" s="34">
        <f ca="1">IF(COLUMN()&lt;DATA!$H$1+2,SUM(VSETKY!D$24:'VSETKY'!D$25),IF(COLUMN()=DATA!$H$1+2,SUM(INDIRECT("B$32:"&amp;SUBSTITUTE(ADDRESS(1,COLUMN()-1,4),"1","")&amp;"$32")),""))</f>
        <v>0</v>
      </c>
      <c r="E32" s="34">
        <f ca="1">IF(COLUMN()&lt;DATA!$H$1+2,SUM(VSETKY!E$24:'VSETKY'!E$25),IF(COLUMN()=DATA!$H$1+2,SUM(INDIRECT("B$32:"&amp;SUBSTITUTE(ADDRESS(1,COLUMN()-1,4),"1","")&amp;"$32")),""))</f>
        <v>0</v>
      </c>
      <c r="F32" s="34">
        <f ca="1">IF(COLUMN()&lt;DATA!$H$1+2,SUM(VSETKY!F$24:'VSETKY'!F$25),IF(COLUMN()=DATA!$H$1+2,SUM(INDIRECT("B$32:"&amp;SUBSTITUTE(ADDRESS(1,COLUMN()-1,4),"1","")&amp;"$32")),""))</f>
        <v>0</v>
      </c>
      <c r="G32" s="34">
        <f ca="1">IF(COLUMN()&lt;DATA!$H$1+2,SUM(VSETKY!G$24:'VSETKY'!G$25),IF(COLUMN()=DATA!$H$1+2,SUM(INDIRECT("B$32:"&amp;SUBSTITUTE(ADDRESS(1,COLUMN()-1,4),"1","")&amp;"$32")),""))</f>
        <v>6</v>
      </c>
      <c r="H32" s="34">
        <f ca="1">IF(COLUMN()&lt;DATA!$H$1+2,SUM(VSETKY!H$24:'VSETKY'!H$25),IF(COLUMN()=DATA!$H$1+2,SUM(INDIRECT("B$32:"&amp;SUBSTITUTE(ADDRESS(1,COLUMN()-1,4),"1","")&amp;"$32")),""))</f>
        <v>0</v>
      </c>
      <c r="I32" s="34">
        <f ca="1">IF(COLUMN()&lt;DATA!$H$1+2,SUM(VSETKY!I$24:'VSETKY'!I$25),IF(COLUMN()=DATA!$H$1+2,SUM(INDIRECT("B$32:"&amp;SUBSTITUTE(ADDRESS(1,COLUMN()-1,4),"1","")&amp;"$32")),""))</f>
        <v>0</v>
      </c>
      <c r="J32" s="34">
        <f ca="1">IF(COLUMN()&lt;DATA!$H$1+2,SUM(VSETKY!J$24:'VSETKY'!J$25),IF(COLUMN()=DATA!$H$1+2,SUM(INDIRECT("B$32:"&amp;SUBSTITUTE(ADDRESS(1,COLUMN()-1,4),"1","")&amp;"$32")),""))</f>
        <v>0</v>
      </c>
      <c r="K32" s="34">
        <f ca="1">IF(COLUMN()&lt;DATA!$H$1+2,SUM(VSETKY!K$24:'VSETKY'!K$25),IF(COLUMN()=DATA!$H$1+2,SUM(INDIRECT("B$32:"&amp;SUBSTITUTE(ADDRESS(1,COLUMN()-1,4),"1","")&amp;"$32")),""))</f>
        <v>0</v>
      </c>
      <c r="L32" s="34">
        <f ca="1">IF(COLUMN()&lt;DATA!$H$1+2,SUM(VSETKY!L$24:'VSETKY'!L$25),IF(COLUMN()=DATA!$H$1+2,SUM(INDIRECT("B$32:"&amp;SUBSTITUTE(ADDRESS(1,COLUMN()-1,4),"1","")&amp;"$32")),""))</f>
        <v>0</v>
      </c>
      <c r="M32" s="34">
        <f ca="1">IF(COLUMN()&lt;DATA!$H$1+2,SUM(VSETKY!M$24:'VSETKY'!M$25),IF(COLUMN()=DATA!$H$1+2,SUM(INDIRECT("B$32:"&amp;SUBSTITUTE(ADDRESS(1,COLUMN()-1,4),"1","")&amp;"$32")),""))</f>
        <v>0</v>
      </c>
      <c r="N32" s="34">
        <f ca="1">IF(COLUMN()&lt;DATA!$H$1+2,SUM(VSETKY!N$24:'VSETKY'!N$25),IF(COLUMN()=DATA!$H$1+2,SUM(INDIRECT("B$32:"&amp;SUBSTITUTE(ADDRESS(1,COLUMN()-1,4),"1","")&amp;"$32")),""))</f>
        <v>7</v>
      </c>
      <c r="O32" s="34">
        <f ca="1">IF(COLUMN()&lt;DATA!$H$1+2,SUM(VSETKY!O$24:'VSETKY'!O$25),IF(COLUMN()=DATA!$H$1+2,SUM(INDIRECT("B$32:"&amp;SUBSTITUTE(ADDRESS(1,COLUMN()-1,4),"1","")&amp;"$32")),""))</f>
        <v>0</v>
      </c>
      <c r="P32" s="34">
        <f ca="1">IF(COLUMN()&lt;DATA!$H$1+2,SUM(VSETKY!P$24:'VSETKY'!P$25),IF(COLUMN()=DATA!$H$1+2,SUM(INDIRECT("B$32:"&amp;SUBSTITUTE(ADDRESS(1,COLUMN()-1,4),"1","")&amp;"$32")),""))</f>
        <v>0</v>
      </c>
      <c r="Q32" s="34">
        <f ca="1">IF(COLUMN()&lt;DATA!$H$1+2,SUM(VSETKY!Q$24:'VSETKY'!Q$25),IF(COLUMN()=DATA!$H$1+2,SUM(INDIRECT("B$32:"&amp;SUBSTITUTE(ADDRESS(1,COLUMN()-1,4),"1","")&amp;"$32")),""))</f>
        <v>0</v>
      </c>
      <c r="R32" s="34">
        <f ca="1">IF(COLUMN()&lt;DATA!$H$1+2,SUM(VSETKY!R$24:'VSETKY'!R$25),IF(COLUMN()=DATA!$H$1+2,SUM(INDIRECT("B$32:"&amp;SUBSTITUTE(ADDRESS(1,COLUMN()-1,4),"1","")&amp;"$32")),""))</f>
        <v>0</v>
      </c>
      <c r="S32" s="34">
        <f ca="1">IF(COLUMN()&lt;DATA!$H$1+2,SUM(VSETKY!S$24:'VSETKY'!S$25),IF(COLUMN()=DATA!$H$1+2,SUM(INDIRECT("B$32:"&amp;SUBSTITUTE(ADDRESS(1,COLUMN()-1,4),"1","")&amp;"$32")),""))</f>
        <v>0</v>
      </c>
      <c r="T32" s="34">
        <f ca="1">IF(COLUMN()&lt;DATA!$H$1+2,SUM(VSETKY!T$24:'VSETKY'!T$25),IF(COLUMN()=DATA!$H$1+2,SUM(INDIRECT("B$32:"&amp;SUBSTITUTE(ADDRESS(1,COLUMN()-1,4),"1","")&amp;"$32")),""))</f>
        <v>0</v>
      </c>
      <c r="U32" s="34">
        <f ca="1">IF(COLUMN()&lt;DATA!$H$1+2,SUM(VSETKY!U$24:'VSETKY'!U$25),IF(COLUMN()=DATA!$H$1+2,SUM(INDIRECT("B$32:"&amp;SUBSTITUTE(ADDRESS(1,COLUMN()-1,4),"1","")&amp;"$32")),""))</f>
        <v>0</v>
      </c>
      <c r="V32" s="34">
        <f ca="1">IF(COLUMN()&lt;DATA!$H$1+2,SUM(VSETKY!V$24:'VSETKY'!V$25),IF(COLUMN()=DATA!$H$1+2,SUM(INDIRECT("B$32:"&amp;SUBSTITUTE(ADDRESS(1,COLUMN()-1,4),"1","")&amp;"$32")),""))</f>
        <v>0</v>
      </c>
      <c r="W32" s="34">
        <f ca="1">IF(COLUMN()&lt;DATA!$H$1+2,SUM(VSETKY!W$24:'VSETKY'!W$25),IF(COLUMN()=DATA!$H$1+2,SUM(INDIRECT("B$32:"&amp;SUBSTITUTE(ADDRESS(1,COLUMN()-1,4),"1","")&amp;"$32")),""))</f>
        <v>0</v>
      </c>
      <c r="X32" s="34">
        <f ca="1">IF(COLUMN()&lt;DATA!$H$1+2,SUM(VSETKY!X$24:'VSETKY'!X$25),IF(COLUMN()=DATA!$H$1+2,SUM(INDIRECT("B$32:"&amp;SUBSTITUTE(ADDRESS(1,COLUMN()-1,4),"1","")&amp;"$32")),""))</f>
        <v>0</v>
      </c>
      <c r="Y32" s="34">
        <f ca="1">IF(COLUMN()&lt;DATA!$H$1+2,SUM(VSETKY!Y$24:'VSETKY'!Y$25),IF(COLUMN()=DATA!$H$1+2,SUM(INDIRECT("B$32:"&amp;SUBSTITUTE(ADDRESS(1,COLUMN()-1,4),"1","")&amp;"$32")),""))</f>
        <v>0</v>
      </c>
      <c r="Z32" s="34">
        <f ca="1">IF(COLUMN()&lt;DATA!$H$1+2,SUM(VSETKY!Z$24:'VSETKY'!Z$25),IF(COLUMN()=DATA!$H$1+2,SUM(INDIRECT("B$32:"&amp;SUBSTITUTE(ADDRESS(1,COLUMN()-1,4),"1","")&amp;"$32")),""))</f>
        <v>0</v>
      </c>
      <c r="AA32" s="34">
        <f ca="1">IF(COLUMN()&lt;DATA!$H$1+2,SUM(VSETKY!AA$24:'VSETKY'!AA$25),IF(COLUMN()=DATA!$H$1+2,SUM(INDIRECT("B$32:"&amp;SUBSTITUTE(ADDRESS(1,COLUMN()-1,4),"1","")&amp;"$32")),""))</f>
        <v>4</v>
      </c>
      <c r="AB32" s="34">
        <f ca="1">IF(COLUMN()&lt;DATA!$H$1+2,SUM(VSETKY!AB$24:'VSETKY'!AB$25),IF(COLUMN()=DATA!$H$1+2,SUM(INDIRECT("B$32:"&amp;SUBSTITUTE(ADDRESS(1,COLUMN()-1,4),"1","")&amp;"$32")),""))</f>
        <v>0</v>
      </c>
      <c r="AC32" s="34">
        <f ca="1">IF(COLUMN()&lt;DATA!$H$1+2,SUM(VSETKY!AC$24:'VSETKY'!AC$25),IF(COLUMN()=DATA!$H$1+2,SUM(INDIRECT("B$32:"&amp;SUBSTITUTE(ADDRESS(1,COLUMN()-1,4),"1","")&amp;"$32")),""))</f>
        <v>0</v>
      </c>
      <c r="AD32" s="34">
        <f ca="1">IF(COLUMN()&lt;DATA!$H$1+2,SUM(VSETKY!AD$24:'VSETKY'!AD$25),IF(COLUMN()=DATA!$H$1+2,SUM(INDIRECT("B$32:"&amp;SUBSTITUTE(ADDRESS(1,COLUMN()-1,4),"1","")&amp;"$32")),""))</f>
        <v>0</v>
      </c>
      <c r="AE32" s="34">
        <f ca="1">IF(COLUMN()&lt;DATA!$H$1+2,SUM(VSETKY!AE$24:'VSETKY'!AE$25),IF(COLUMN()=DATA!$H$1+2,SUM(INDIRECT("B$32:"&amp;SUBSTITUTE(ADDRESS(1,COLUMN()-1,4),"1","")&amp;"$32")),""))</f>
        <v>0</v>
      </c>
      <c r="AF32" s="34">
        <f ca="1">IF(COLUMN()&lt;DATA!$H$1+2,SUM(VSETKY!AF$24:'VSETKY'!AF$25),IF(COLUMN()=DATA!$H$1+2,SUM(INDIRECT("B$32:"&amp;SUBSTITUTE(ADDRESS(1,COLUMN()-1,4),"1","")&amp;"$32")),""))</f>
        <v>0</v>
      </c>
      <c r="AG32" s="34">
        <f ca="1">IF(COLUMN()&lt;DATA!$H$1+2,SUM(VSETKY!AG$24:'VSETKY'!AG$25),IF(COLUMN()=DATA!$H$1+2,SUM(INDIRECT("B$32:"&amp;SUBSTITUTE(ADDRESS(1,COLUMN()-1,4),"1","")&amp;"$32")),""))</f>
        <v>0</v>
      </c>
      <c r="AH32" s="34">
        <f ca="1">IF(COLUMN()&lt;DATA!$H$1+2,SUM(VSETKY!AH$24:'VSETKY'!AH$25),IF(COLUMN()=DATA!$H$1+2,SUM(INDIRECT("B$32:"&amp;SUBSTITUTE(ADDRESS(1,COLUMN()-1,4),"1","")&amp;"$32")),""))</f>
        <v>0</v>
      </c>
      <c r="AI32" s="34">
        <f ca="1">IF(COLUMN()&lt;DATA!$H$1+2,SUM(VSETKY!AI$24:'VSETKY'!AI$25),IF(COLUMN()=DATA!$H$1+2,SUM(INDIRECT("B$32:"&amp;SUBSTITUTE(ADDRESS(1,COLUMN()-1,4),"1","")&amp;"$32")),""))</f>
        <v>0</v>
      </c>
      <c r="AJ32" s="34">
        <f ca="1">IF(COLUMN()&lt;DATA!$H$1+2,SUM(VSETKY!AJ$24:'VSETKY'!AJ$25),IF(COLUMN()=DATA!$H$1+2,SUM(INDIRECT("B$32:"&amp;SUBSTITUTE(ADDRESS(1,COLUMN()-1,4),"1","")&amp;"$32")),""))</f>
        <v>0</v>
      </c>
      <c r="AK32" s="34">
        <f ca="1">IF(COLUMN()&lt;DATA!$H$1+2,SUM(VSETKY!AK$24:'VSETKY'!AK$25),IF(COLUMN()=DATA!$H$1+2,SUM(INDIRECT("B$32:"&amp;SUBSTITUTE(ADDRESS(1,COLUMN()-1,4),"1","")&amp;"$32")),""))</f>
        <v>0</v>
      </c>
      <c r="AL32" s="34">
        <f ca="1">IF(COLUMN()&lt;DATA!$H$1+2,SUM(VSETKY!AL$24:'VSETKY'!AL$25),IF(COLUMN()=DATA!$H$1+2,SUM(INDIRECT("B$32:"&amp;SUBSTITUTE(ADDRESS(1,COLUMN()-1,4),"1","")&amp;"$32")),""))</f>
        <v>0</v>
      </c>
      <c r="AM32" s="34">
        <f ca="1">IF(COLUMN()&lt;DATA!$H$1+2,SUM(VSETKY!AM$24:'VSETKY'!AM$25),IF(COLUMN()=DATA!$H$1+2,SUM(INDIRECT("B$32:"&amp;SUBSTITUTE(ADDRESS(1,COLUMN()-1,4),"1","")&amp;"$32")),""))</f>
        <v>0</v>
      </c>
      <c r="AN32" s="44">
        <f ca="1">IF(COLUMN()&lt;DATA!$H$1+2,SUM(VSETKY!AN$24:'VSETKY'!AN$25),IF(COLUMN()=DATA!$H$1+2,SUM(INDIRECT("B$32:"&amp;SUBSTITUTE(ADDRESS(1,COLUMN()-1,4),"1","")&amp;"$32")),""))</f>
        <v>17</v>
      </c>
      <c r="AO32" t="str">
        <f ca="1">IF(COLUMN()&lt;DATA!$H$1+2,SUM(VSETKY!AO$24:'VSETKY'!AO$25),IF(COLUMN()=DATA!$H$1+2,SUM(INDIRECT("B$32:"&amp;SUBSTITUTE(ADDRESS(1,COLUMN()-1,4),"1","")&amp;"$32")),""))</f>
        <v/>
      </c>
      <c r="AP32" t="str">
        <f ca="1">IF(COLUMN()&lt;DATA!$H$1+2,SUM(VSETKY!AP$24:'VSETKY'!AP$25),IF(COLUMN()=DATA!$H$1+2,SUM(INDIRECT("B$32:"&amp;SUBSTITUTE(ADDRESS(1,COLUMN()-1,4),"1","")&amp;"$32")),""))</f>
        <v/>
      </c>
      <c r="AQ32" t="str">
        <f ca="1">IF(COLUMN()&lt;DATA!$H$1+2,SUM(VSETKY!AQ$24:'VSETKY'!AQ$25),IF(COLUMN()=DATA!$H$1+2,SUM(INDIRECT("B$32:"&amp;SUBSTITUTE(ADDRESS(1,COLUMN()-1,4),"1","")&amp;"$32")),""))</f>
        <v/>
      </c>
      <c r="AR32" t="str">
        <f ca="1">IF(COLUMN()&lt;DATA!$H$1+2,SUM(VSETKY!AR$24:'VSETKY'!AR$25),IF(COLUMN()=DATA!$H$1+2,SUM(INDIRECT("B$32:"&amp;SUBSTITUTE(ADDRESS(1,COLUMN()-1,4),"1","")&amp;"$32")),""))</f>
        <v/>
      </c>
      <c r="AS32" t="str">
        <f ca="1">IF(COLUMN()&lt;DATA!$H$1+2,SUM(VSETKY!AS$24:'VSETKY'!AS$25),IF(COLUMN()=DATA!$H$1+2,SUM(INDIRECT("B$32:"&amp;SUBSTITUTE(ADDRESS(1,COLUMN()-1,4),"1","")&amp;"$32")),""))</f>
        <v/>
      </c>
      <c r="AT32" t="str">
        <f ca="1">IF(COLUMN()&lt;DATA!$H$1+2,SUM(VSETKY!AT$24:'VSETKY'!AT$25),IF(COLUMN()=DATA!$H$1+2,SUM(INDIRECT("B$32:"&amp;SUBSTITUTE(ADDRESS(1,COLUMN()-1,4),"1","")&amp;"$32")),""))</f>
        <v/>
      </c>
      <c r="AU32" t="str">
        <f ca="1">IF(COLUMN()&lt;DATA!$H$1+2,SUM(VSETKY!AU$24:'VSETKY'!AU$25),IF(COLUMN()=DATA!$H$1+2,SUM(INDIRECT("B$32:"&amp;SUBSTITUTE(ADDRESS(1,COLUMN()-1,4),"1","")&amp;"$32")),""))</f>
        <v/>
      </c>
      <c r="AV32" t="str">
        <f ca="1">IF(COLUMN()&lt;DATA!$H$1+2,SUM(VSETKY!AV$24:'VSETKY'!AV$25),IF(COLUMN()=DATA!$H$1+2,SUM(INDIRECT("B$32:"&amp;SUBSTITUTE(ADDRESS(1,COLUMN()-1,4),"1","")&amp;"$32")),""))</f>
        <v/>
      </c>
      <c r="AW32" t="str">
        <f ca="1">IF(COLUMN()&lt;DATA!$H$1+2,SUM(VSETKY!AW$24:'VSETKY'!AW$25),IF(COLUMN()=DATA!$H$1+2,SUM(INDIRECT("B$32:"&amp;SUBSTITUTE(ADDRESS(1,COLUMN()-1,4),"1","")&amp;"$32")),""))</f>
        <v/>
      </c>
      <c r="AX32" t="str">
        <f ca="1">IF(COLUMN()&lt;DATA!$H$1+2,SUM(VSETKY!AX$24:'VSETKY'!AX$25),IF(COLUMN()=DATA!$H$1+2,SUM(INDIRECT("B$32:"&amp;SUBSTITUTE(ADDRESS(1,COLUMN()-1,4),"1","")&amp;"$32")),""))</f>
        <v/>
      </c>
      <c r="AY32" t="str">
        <f ca="1">IF(COLUMN()&lt;DATA!$H$1+2,SUM(VSETKY!AY$24:'VSETKY'!AY$25),IF(COLUMN()=DATA!$H$1+2,SUM(INDIRECT("B$32:"&amp;SUBSTITUTE(ADDRESS(1,COLUMN()-1,4),"1","")&amp;"$32")),""))</f>
        <v/>
      </c>
      <c r="AZ32" t="str">
        <f ca="1">IF(COLUMN()&lt;DATA!$H$1+2,SUM(VSETKY!AZ$24:'VSETKY'!AZ$25),IF(COLUMN()=DATA!$H$1+2,SUM(INDIRECT("B$32:"&amp;SUBSTITUTE(ADDRESS(1,COLUMN()-1,4),"1","")&amp;"$32")),""))</f>
        <v/>
      </c>
      <c r="BA32" t="str">
        <f ca="1">IF(COLUMN()&lt;DATA!$H$1+2,SUM(VSETKY!BA$24:'VSETKY'!BA$25),IF(COLUMN()=DATA!$H$1+2,SUM(INDIRECT("B$32:"&amp;SUBSTITUTE(ADDRESS(1,COLUMN()-1,4),"1","")&amp;"$32")),""))</f>
        <v/>
      </c>
      <c r="BB32" t="str">
        <f ca="1">IF(COLUMN()&lt;DATA!$H$1+2,SUM(VSETKY!BB$24:'VSETKY'!BB$25),IF(COLUMN()=DATA!$H$1+2,SUM(INDIRECT("B$32:"&amp;SUBSTITUTE(ADDRESS(1,COLUMN()-1,4),"1","")&amp;"$32")),""))</f>
        <v/>
      </c>
      <c r="BC32" t="str">
        <f ca="1">IF(COLUMN()&lt;DATA!$H$1+2,SUM(VSETKY!BC$24:'VSETKY'!BC$25),IF(COLUMN()=DATA!$H$1+2,SUM(INDIRECT("B$32:"&amp;SUBSTITUTE(ADDRESS(1,COLUMN()-1,4),"1","")&amp;"$32")),""))</f>
        <v/>
      </c>
      <c r="BD32" t="str">
        <f ca="1">IF(COLUMN()&lt;DATA!$H$1+2,SUM(VSETKY!BD$24:'VSETKY'!BD$25),IF(COLUMN()=DATA!$H$1+2,SUM(INDIRECT("B$32:"&amp;SUBSTITUTE(ADDRESS(1,COLUMN()-1,4),"1","")&amp;"$32")),""))</f>
        <v/>
      </c>
      <c r="BE32" t="str">
        <f ca="1">IF(COLUMN()&lt;DATA!$H$1+2,SUM(VSETKY!BE$24:'VSETKY'!BE$25),IF(COLUMN()=DATA!$H$1+2,SUM(INDIRECT("B$32:"&amp;SUBSTITUTE(ADDRESS(1,COLUMN()-1,4),"1","")&amp;"$32")),""))</f>
        <v/>
      </c>
      <c r="BF32" t="str">
        <f ca="1">IF(COLUMN()&lt;DATA!$H$1+2,SUM(VSETKY!BF$24:'VSETKY'!BF$25),IF(COLUMN()=DATA!$H$1+2,SUM(INDIRECT("B$32:"&amp;SUBSTITUTE(ADDRESS(1,COLUMN()-1,4),"1","")&amp;"$32")),""))</f>
        <v/>
      </c>
      <c r="BG32" t="str">
        <f ca="1">IF(COLUMN()&lt;DATA!$H$1+2,SUM(VSETKY!BG$24:'VSETKY'!BG$25),IF(COLUMN()=DATA!$H$1+2,SUM(INDIRECT("B$32:"&amp;SUBSTITUTE(ADDRESS(1,COLUMN()-1,4),"1","")&amp;"$32")),""))</f>
        <v/>
      </c>
      <c r="BH32" t="str">
        <f ca="1">IF(COLUMN()&lt;DATA!$H$1+2,SUM(VSETKY!BH$24:'VSETKY'!BH$25),IF(COLUMN()=DATA!$H$1+2,SUM(INDIRECT("B$32:"&amp;SUBSTITUTE(ADDRESS(1,COLUMN()-1,4),"1","")&amp;"$32")),""))</f>
        <v/>
      </c>
      <c r="BI32" t="str">
        <f ca="1">IF(COLUMN()&lt;DATA!$H$1+2,SUM(VSETKY!BI$24:'VSETKY'!BI$25),IF(COLUMN()=DATA!$H$1+2,SUM(INDIRECT("B$32:"&amp;SUBSTITUTE(ADDRESS(1,COLUMN()-1,4),"1","")&amp;"$32")),""))</f>
        <v/>
      </c>
      <c r="BJ32" t="str">
        <f ca="1">IF(COLUMN()&lt;DATA!$H$1+2,SUM(VSETKY!BJ$24:'VSETKY'!BJ$25),IF(COLUMN()=DATA!$H$1+2,SUM(INDIRECT("B$32:"&amp;SUBSTITUTE(ADDRESS(1,COLUMN()-1,4),"1","")&amp;"$32")),""))</f>
        <v/>
      </c>
      <c r="BK32" t="str">
        <f ca="1">IF(COLUMN()&lt;DATA!$H$1+2,SUM(VSETKY!BK$24:'VSETKY'!BK$25),IF(COLUMN()=DATA!$H$1+2,SUM(INDIRECT("B$32:"&amp;SUBSTITUTE(ADDRESS(1,COLUMN()-1,4),"1","")&amp;"$32")),""))</f>
        <v/>
      </c>
      <c r="BL32" t="str">
        <f ca="1">IF(COLUMN()&lt;DATA!$H$1+2,SUM(VSETKY!BL$24:'VSETKY'!BL$25),IF(COLUMN()=DATA!$H$1+2,SUM(INDIRECT("B$32:"&amp;SUBSTITUTE(ADDRESS(1,COLUMN()-1,4),"1","")&amp;"$32")),""))</f>
        <v/>
      </c>
      <c r="BM32" t="str">
        <f ca="1">IF(COLUMN()&lt;DATA!$H$1+2,SUM(VSETKY!BM$24:'VSETKY'!BM$25),IF(COLUMN()=DATA!$H$1+2,SUM(INDIRECT("B$32:"&amp;SUBSTITUTE(ADDRESS(1,COLUMN()-1,4),"1","")&amp;"$32")),""))</f>
        <v/>
      </c>
      <c r="BN32" t="str">
        <f ca="1">IF(COLUMN()&lt;DATA!$H$1+2,SUM(VSETKY!BN$24:'VSETKY'!BN$25),IF(COLUMN()=DATA!$H$1+2,SUM(INDIRECT("B$32:"&amp;SUBSTITUTE(ADDRESS(1,COLUMN()-1,4),"1","")&amp;"$32")),""))</f>
        <v/>
      </c>
      <c r="BO32" t="str">
        <f ca="1">IF(COLUMN()&lt;DATA!$H$1+2,SUM(VSETKY!BO$24:'VSETKY'!BO$25),IF(COLUMN()=DATA!$H$1+2,SUM(INDIRECT("B$32:"&amp;SUBSTITUTE(ADDRESS(1,COLUMN()-1,4),"1","")&amp;"$32")),""))</f>
        <v/>
      </c>
      <c r="BP32" t="str">
        <f ca="1">IF(COLUMN()&lt;DATA!$H$1+2,SUM(VSETKY!BP$24:'VSETKY'!BP$25),IF(COLUMN()=DATA!$H$1+2,SUM(INDIRECT("B$32:"&amp;SUBSTITUTE(ADDRESS(1,COLUMN()-1,4),"1","")&amp;"$32")),""))</f>
        <v/>
      </c>
      <c r="BQ32" t="str">
        <f ca="1">IF(COLUMN()&lt;DATA!$H$1+2,SUM(VSETKY!BQ$24:'VSETKY'!BQ$25),IF(COLUMN()=DATA!$H$1+2,SUM(INDIRECT("B$32:"&amp;SUBSTITUTE(ADDRESS(1,COLUMN()-1,4),"1","")&amp;"$32")),""))</f>
        <v/>
      </c>
      <c r="BR32" t="str">
        <f ca="1">IF(COLUMN()&lt;DATA!$H$1+2,SUM(VSETKY!BR$24:'VSETKY'!BR$25),IF(COLUMN()=DATA!$H$1+2,SUM(INDIRECT("B$32:"&amp;SUBSTITUTE(ADDRESS(1,COLUMN()-1,4),"1","")&amp;"$32")),""))</f>
        <v/>
      </c>
      <c r="BS32" t="str">
        <f ca="1">IF(COLUMN()&lt;DATA!$H$1+2,SUM(VSETKY!BS$24:'VSETKY'!BS$25),IF(COLUMN()=DATA!$H$1+2,SUM(INDIRECT("B$32:"&amp;SUBSTITUTE(ADDRESS(1,COLUMN()-1,4),"1","")&amp;"$32")),""))</f>
        <v/>
      </c>
      <c r="BT32" t="str">
        <f ca="1">IF(COLUMN()&lt;DATA!$H$1+2,SUM(VSETKY!BT$24:'VSETKY'!BT$25),IF(COLUMN()=DATA!$H$1+2,SUM(INDIRECT("B$32:"&amp;SUBSTITUTE(ADDRESS(1,COLUMN()-1,4),"1","")&amp;"$32")),""))</f>
        <v/>
      </c>
      <c r="BU32" t="str">
        <f ca="1">IF(COLUMN()&lt;DATA!$H$1+2,SUM(VSETKY!BU$24:'VSETKY'!BU$25),IF(COLUMN()=DATA!$H$1+2,SUM(INDIRECT("B$32:"&amp;SUBSTITUTE(ADDRESS(1,COLUMN()-1,4),"1","")&amp;"$32")),""))</f>
        <v/>
      </c>
      <c r="BV32" t="str">
        <f ca="1">IF(COLUMN()&lt;DATA!$H$1+2,SUM(VSETKY!BV$24:'VSETKY'!BV$25),IF(COLUMN()=DATA!$H$1+2,SUM(INDIRECT("B$32:"&amp;SUBSTITUTE(ADDRESS(1,COLUMN()-1,4),"1","")&amp;"$32")),""))</f>
        <v/>
      </c>
      <c r="BW32" t="str">
        <f ca="1">IF(COLUMN()&lt;DATA!$H$1+2,SUM(VSETKY!BW$24:'VSETKY'!BW$25),IF(COLUMN()=DATA!$H$1+2,SUM(INDIRECT("B$32:"&amp;SUBSTITUTE(ADDRESS(1,COLUMN()-1,4),"1","")&amp;"$32")),""))</f>
        <v/>
      </c>
      <c r="BX32" t="str">
        <f ca="1">IF(COLUMN()&lt;DATA!$H$1+2,SUM(VSETKY!BX$24:'VSETKY'!BX$25),IF(COLUMN()=DATA!$H$1+2,SUM(INDIRECT("B$32:"&amp;SUBSTITUTE(ADDRESS(1,COLUMN()-1,4),"1","")&amp;"$32")),""))</f>
        <v/>
      </c>
      <c r="BY32" t="str">
        <f ca="1">IF(COLUMN()&lt;DATA!$H$1+2,SUM(VSETKY!BY$24:'VSETKY'!BY$25),IF(COLUMN()=DATA!$H$1+2,SUM(INDIRECT("B$32:"&amp;SUBSTITUTE(ADDRESS(1,COLUMN()-1,4),"1","")&amp;"$32")),""))</f>
        <v/>
      </c>
      <c r="BZ32" t="str">
        <f ca="1">IF(COLUMN()&lt;DATA!$H$1+2,SUM(VSETKY!BZ$24:'VSETKY'!BZ$25),IF(COLUMN()=DATA!$H$1+2,SUM(INDIRECT("B$32:"&amp;SUBSTITUTE(ADDRESS(1,COLUMN()-1,4),"1","")&amp;"$32")),""))</f>
        <v/>
      </c>
    </row>
    <row r="33" spans="1:78" ht="15.75" x14ac:dyDescent="0.25">
      <c r="A33" s="43" t="s">
        <v>183</v>
      </c>
      <c r="B33" s="34">
        <f ca="1">IF(COLUMN()&lt;DATA!$H$1+2,SUM(VSETKY!B$37:'VSETKY'!B$38),IF(COLUMN()=DATA!$H$1+2,SUM(INDIRECT("B$33:"&amp;SUBSTITUTE(ADDRESS(1,COLUMN()-1,4),"1","")&amp;"$33")),""))</f>
        <v>9</v>
      </c>
      <c r="C33" s="34">
        <f ca="1">IF(COLUMN()&lt;DATA!$H$1+2,SUM(VSETKY!C$37:'VSETKY'!C$38),IF(COLUMN()=DATA!$H$1+2,SUM(INDIRECT("B$33:"&amp;SUBSTITUTE(ADDRESS(1,COLUMN()-1,4),"1","")&amp;"$33")),""))</f>
        <v>7</v>
      </c>
      <c r="D33" s="34">
        <f ca="1">IF(COLUMN()&lt;DATA!$H$1+2,SUM(VSETKY!D$37:'VSETKY'!D$38),IF(COLUMN()=DATA!$H$1+2,SUM(INDIRECT("B$33:"&amp;SUBSTITUTE(ADDRESS(1,COLUMN()-1,4),"1","")&amp;"$33")),""))</f>
        <v>2</v>
      </c>
      <c r="E33" s="34">
        <f ca="1">IF(COLUMN()&lt;DATA!$H$1+2,SUM(VSETKY!E$37:'VSETKY'!E$38),IF(COLUMN()=DATA!$H$1+2,SUM(INDIRECT("B$33:"&amp;SUBSTITUTE(ADDRESS(1,COLUMN()-1,4),"1","")&amp;"$33")),""))</f>
        <v>9</v>
      </c>
      <c r="F33" s="34">
        <f ca="1">IF(COLUMN()&lt;DATA!$H$1+2,SUM(VSETKY!F$37:'VSETKY'!F$38),IF(COLUMN()=DATA!$H$1+2,SUM(INDIRECT("B$33:"&amp;SUBSTITUTE(ADDRESS(1,COLUMN()-1,4),"1","")&amp;"$33")),""))</f>
        <v>0</v>
      </c>
      <c r="G33" s="34">
        <f ca="1">IF(COLUMN()&lt;DATA!$H$1+2,SUM(VSETKY!G$37:'VSETKY'!G$38),IF(COLUMN()=DATA!$H$1+2,SUM(INDIRECT("B$33:"&amp;SUBSTITUTE(ADDRESS(1,COLUMN()-1,4),"1","")&amp;"$33")),""))</f>
        <v>7</v>
      </c>
      <c r="H33" s="34">
        <f ca="1">IF(COLUMN()&lt;DATA!$H$1+2,SUM(VSETKY!H$37:'VSETKY'!H$38),IF(COLUMN()=DATA!$H$1+2,SUM(INDIRECT("B$33:"&amp;SUBSTITUTE(ADDRESS(1,COLUMN()-1,4),"1","")&amp;"$33")),""))</f>
        <v>2</v>
      </c>
      <c r="I33" s="34">
        <f ca="1">IF(COLUMN()&lt;DATA!$H$1+2,SUM(VSETKY!I$37:'VSETKY'!I$38),IF(COLUMN()=DATA!$H$1+2,SUM(INDIRECT("B$33:"&amp;SUBSTITUTE(ADDRESS(1,COLUMN()-1,4),"1","")&amp;"$33")),""))</f>
        <v>2</v>
      </c>
      <c r="J33" s="34">
        <f ca="1">IF(COLUMN()&lt;DATA!$H$1+2,SUM(VSETKY!J$37:'VSETKY'!J$38),IF(COLUMN()=DATA!$H$1+2,SUM(INDIRECT("B$33:"&amp;SUBSTITUTE(ADDRESS(1,COLUMN()-1,4),"1","")&amp;"$33")),""))</f>
        <v>2</v>
      </c>
      <c r="K33" s="34">
        <f ca="1">IF(COLUMN()&lt;DATA!$H$1+2,SUM(VSETKY!K$37:'VSETKY'!K$38),IF(COLUMN()=DATA!$H$1+2,SUM(INDIRECT("B$33:"&amp;SUBSTITUTE(ADDRESS(1,COLUMN()-1,4),"1","")&amp;"$33")),""))</f>
        <v>7</v>
      </c>
      <c r="L33" s="34">
        <f ca="1">IF(COLUMN()&lt;DATA!$H$1+2,SUM(VSETKY!L$37:'VSETKY'!L$38),IF(COLUMN()=DATA!$H$1+2,SUM(INDIRECT("B$33:"&amp;SUBSTITUTE(ADDRESS(1,COLUMN()-1,4),"1","")&amp;"$33")),""))</f>
        <v>1</v>
      </c>
      <c r="M33" s="34">
        <f ca="1">IF(COLUMN()&lt;DATA!$H$1+2,SUM(VSETKY!M$37:'VSETKY'!M$38),IF(COLUMN()=DATA!$H$1+2,SUM(INDIRECT("B$33:"&amp;SUBSTITUTE(ADDRESS(1,COLUMN()-1,4),"1","")&amp;"$33")),""))</f>
        <v>1</v>
      </c>
      <c r="N33" s="34">
        <f ca="1">IF(COLUMN()&lt;DATA!$H$1+2,SUM(VSETKY!N$37:'VSETKY'!N$38),IF(COLUMN()=DATA!$H$1+2,SUM(INDIRECT("B$33:"&amp;SUBSTITUTE(ADDRESS(1,COLUMN()-1,4),"1","")&amp;"$33")),""))</f>
        <v>11</v>
      </c>
      <c r="O33" s="34">
        <f ca="1">IF(COLUMN()&lt;DATA!$H$1+2,SUM(VSETKY!O$37:'VSETKY'!O$38),IF(COLUMN()=DATA!$H$1+2,SUM(INDIRECT("B$33:"&amp;SUBSTITUTE(ADDRESS(1,COLUMN()-1,4),"1","")&amp;"$33")),""))</f>
        <v>1</v>
      </c>
      <c r="P33" s="34">
        <f ca="1">IF(COLUMN()&lt;DATA!$H$1+2,SUM(VSETKY!P$37:'VSETKY'!P$38),IF(COLUMN()=DATA!$H$1+2,SUM(INDIRECT("B$33:"&amp;SUBSTITUTE(ADDRESS(1,COLUMN()-1,4),"1","")&amp;"$33")),""))</f>
        <v>0</v>
      </c>
      <c r="Q33" s="34">
        <f ca="1">IF(COLUMN()&lt;DATA!$H$1+2,SUM(VSETKY!Q$37:'VSETKY'!Q$38),IF(COLUMN()=DATA!$H$1+2,SUM(INDIRECT("B$33:"&amp;SUBSTITUTE(ADDRESS(1,COLUMN()-1,4),"1","")&amp;"$33")),""))</f>
        <v>1</v>
      </c>
      <c r="R33" s="34">
        <f ca="1">IF(COLUMN()&lt;DATA!$H$1+2,SUM(VSETKY!R$37:'VSETKY'!R$38),IF(COLUMN()=DATA!$H$1+2,SUM(INDIRECT("B$33:"&amp;SUBSTITUTE(ADDRESS(1,COLUMN()-1,4),"1","")&amp;"$33")),""))</f>
        <v>0</v>
      </c>
      <c r="S33" s="34">
        <f ca="1">IF(COLUMN()&lt;DATA!$H$1+2,SUM(VSETKY!S$37:'VSETKY'!S$38),IF(COLUMN()=DATA!$H$1+2,SUM(INDIRECT("B$33:"&amp;SUBSTITUTE(ADDRESS(1,COLUMN()-1,4),"1","")&amp;"$33")),""))</f>
        <v>6</v>
      </c>
      <c r="T33" s="34">
        <f ca="1">IF(COLUMN()&lt;DATA!$H$1+2,SUM(VSETKY!T$37:'VSETKY'!T$38),IF(COLUMN()=DATA!$H$1+2,SUM(INDIRECT("B$33:"&amp;SUBSTITUTE(ADDRESS(1,COLUMN()-1,4),"1","")&amp;"$33")),""))</f>
        <v>0</v>
      </c>
      <c r="U33" s="34">
        <f ca="1">IF(COLUMN()&lt;DATA!$H$1+2,SUM(VSETKY!U$37:'VSETKY'!U$38),IF(COLUMN()=DATA!$H$1+2,SUM(INDIRECT("B$33:"&amp;SUBSTITUTE(ADDRESS(1,COLUMN()-1,4),"1","")&amp;"$33")),""))</f>
        <v>2</v>
      </c>
      <c r="V33" s="34">
        <f ca="1">IF(COLUMN()&lt;DATA!$H$1+2,SUM(VSETKY!V$37:'VSETKY'!V$38),IF(COLUMN()=DATA!$H$1+2,SUM(INDIRECT("B$33:"&amp;SUBSTITUTE(ADDRESS(1,COLUMN()-1,4),"1","")&amp;"$33")),""))</f>
        <v>0</v>
      </c>
      <c r="W33" s="34">
        <f ca="1">IF(COLUMN()&lt;DATA!$H$1+2,SUM(VSETKY!W$37:'VSETKY'!W$38),IF(COLUMN()=DATA!$H$1+2,SUM(INDIRECT("B$33:"&amp;SUBSTITUTE(ADDRESS(1,COLUMN()-1,4),"1","")&amp;"$33")),""))</f>
        <v>0</v>
      </c>
      <c r="X33" s="34">
        <f ca="1">IF(COLUMN()&lt;DATA!$H$1+2,SUM(VSETKY!X$37:'VSETKY'!X$38),IF(COLUMN()=DATA!$H$1+2,SUM(INDIRECT("B$33:"&amp;SUBSTITUTE(ADDRESS(1,COLUMN()-1,4),"1","")&amp;"$33")),""))</f>
        <v>0</v>
      </c>
      <c r="Y33" s="34">
        <f ca="1">IF(COLUMN()&lt;DATA!$H$1+2,SUM(VSETKY!Y$37:'VSETKY'!Y$38),IF(COLUMN()=DATA!$H$1+2,SUM(INDIRECT("B$33:"&amp;SUBSTITUTE(ADDRESS(1,COLUMN()-1,4),"1","")&amp;"$33")),""))</f>
        <v>0</v>
      </c>
      <c r="Z33" s="34">
        <f ca="1">IF(COLUMN()&lt;DATA!$H$1+2,SUM(VSETKY!Z$37:'VSETKY'!Z$38),IF(COLUMN()=DATA!$H$1+2,SUM(INDIRECT("B$33:"&amp;SUBSTITUTE(ADDRESS(1,COLUMN()-1,4),"1","")&amp;"$33")),""))</f>
        <v>0</v>
      </c>
      <c r="AA33" s="34">
        <f ca="1">IF(COLUMN()&lt;DATA!$H$1+2,SUM(VSETKY!AA$37:'VSETKY'!AA$38),IF(COLUMN()=DATA!$H$1+2,SUM(INDIRECT("B$33:"&amp;SUBSTITUTE(ADDRESS(1,COLUMN()-1,4),"1","")&amp;"$33")),""))</f>
        <v>0</v>
      </c>
      <c r="AB33" s="34">
        <f ca="1">IF(COLUMN()&lt;DATA!$H$1+2,SUM(VSETKY!AB$37:'VSETKY'!AB$38),IF(COLUMN()=DATA!$H$1+2,SUM(INDIRECT("B$33:"&amp;SUBSTITUTE(ADDRESS(1,COLUMN()-1,4),"1","")&amp;"$33")),""))</f>
        <v>0</v>
      </c>
      <c r="AC33" s="34">
        <f ca="1">IF(COLUMN()&lt;DATA!$H$1+2,SUM(VSETKY!AC$37:'VSETKY'!AC$38),IF(COLUMN()=DATA!$H$1+2,SUM(INDIRECT("B$33:"&amp;SUBSTITUTE(ADDRESS(1,COLUMN()-1,4),"1","")&amp;"$33")),""))</f>
        <v>0</v>
      </c>
      <c r="AD33" s="34">
        <f ca="1">IF(COLUMN()&lt;DATA!$H$1+2,SUM(VSETKY!AD$37:'VSETKY'!AD$38),IF(COLUMN()=DATA!$H$1+2,SUM(INDIRECT("B$33:"&amp;SUBSTITUTE(ADDRESS(1,COLUMN()-1,4),"1","")&amp;"$33")),""))</f>
        <v>0</v>
      </c>
      <c r="AE33" s="34">
        <f ca="1">IF(COLUMN()&lt;DATA!$H$1+2,SUM(VSETKY!AE$37:'VSETKY'!AE$38),IF(COLUMN()=DATA!$H$1+2,SUM(INDIRECT("B$33:"&amp;SUBSTITUTE(ADDRESS(1,COLUMN()-1,4),"1","")&amp;"$33")),""))</f>
        <v>0</v>
      </c>
      <c r="AF33" s="34">
        <f ca="1">IF(COLUMN()&lt;DATA!$H$1+2,SUM(VSETKY!AF$37:'VSETKY'!AF$38),IF(COLUMN()=DATA!$H$1+2,SUM(INDIRECT("B$33:"&amp;SUBSTITUTE(ADDRESS(1,COLUMN()-1,4),"1","")&amp;"$33")),""))</f>
        <v>1</v>
      </c>
      <c r="AG33" s="34">
        <f ca="1">IF(COLUMN()&lt;DATA!$H$1+2,SUM(VSETKY!AG$37:'VSETKY'!AG$38),IF(COLUMN()=DATA!$H$1+2,SUM(INDIRECT("B$33:"&amp;SUBSTITUTE(ADDRESS(1,COLUMN()-1,4),"1","")&amp;"$33")),""))</f>
        <v>0</v>
      </c>
      <c r="AH33" s="34">
        <f ca="1">IF(COLUMN()&lt;DATA!$H$1+2,SUM(VSETKY!AH$37:'VSETKY'!AH$38),IF(COLUMN()=DATA!$H$1+2,SUM(INDIRECT("B$33:"&amp;SUBSTITUTE(ADDRESS(1,COLUMN()-1,4),"1","")&amp;"$33")),""))</f>
        <v>0</v>
      </c>
      <c r="AI33" s="34">
        <f ca="1">IF(COLUMN()&lt;DATA!$H$1+2,SUM(VSETKY!AI$37:'VSETKY'!AI$38),IF(COLUMN()=DATA!$H$1+2,SUM(INDIRECT("B$33:"&amp;SUBSTITUTE(ADDRESS(1,COLUMN()-1,4),"1","")&amp;"$33")),""))</f>
        <v>0</v>
      </c>
      <c r="AJ33" s="34">
        <f ca="1">IF(COLUMN()&lt;DATA!$H$1+2,SUM(VSETKY!AJ$37:'VSETKY'!AJ$38),IF(COLUMN()=DATA!$H$1+2,SUM(INDIRECT("B$33:"&amp;SUBSTITUTE(ADDRESS(1,COLUMN()-1,4),"1","")&amp;"$33")),""))</f>
        <v>0</v>
      </c>
      <c r="AK33" s="34">
        <f ca="1">IF(COLUMN()&lt;DATA!$H$1+2,SUM(VSETKY!AK$37:'VSETKY'!AK$38),IF(COLUMN()=DATA!$H$1+2,SUM(INDIRECT("B$33:"&amp;SUBSTITUTE(ADDRESS(1,COLUMN()-1,4),"1","")&amp;"$33")),""))</f>
        <v>0</v>
      </c>
      <c r="AL33" s="34">
        <f ca="1">IF(COLUMN()&lt;DATA!$H$1+2,SUM(VSETKY!AL$37:'VSETKY'!AL$38),IF(COLUMN()=DATA!$H$1+2,SUM(INDIRECT("B$33:"&amp;SUBSTITUTE(ADDRESS(1,COLUMN()-1,4),"1","")&amp;"$33")),""))</f>
        <v>0</v>
      </c>
      <c r="AM33" s="34">
        <f ca="1">IF(COLUMN()&lt;DATA!$H$1+2,SUM(VSETKY!AM$37:'VSETKY'!AM$38),IF(COLUMN()=DATA!$H$1+2,SUM(INDIRECT("B$33:"&amp;SUBSTITUTE(ADDRESS(1,COLUMN()-1,4),"1","")&amp;"$33")),""))</f>
        <v>0</v>
      </c>
      <c r="AN33" s="44">
        <f ca="1">IF(COLUMN()&lt;DATA!$H$1+2,SUM(VSETKY!AN$37:'VSETKY'!AN$38),IF(COLUMN()=DATA!$H$1+2,SUM(INDIRECT("B$33:"&amp;SUBSTITUTE(ADDRESS(1,COLUMN()-1,4),"1","")&amp;"$33")),""))</f>
        <v>71</v>
      </c>
      <c r="AO33" t="str">
        <f ca="1">IF(COLUMN()&lt;DATA!$H$1+2,SUM(VSETKY!AO$37:'VSETKY'!AO$38),IF(COLUMN()=DATA!$H$1+2,SUM(INDIRECT("B$33:"&amp;SUBSTITUTE(ADDRESS(1,COLUMN()-1,4),"1","")&amp;"$33")),""))</f>
        <v/>
      </c>
      <c r="AP33" t="str">
        <f ca="1">IF(COLUMN()&lt;DATA!$H$1+2,SUM(VSETKY!AP$37:'VSETKY'!AP$38),IF(COLUMN()=DATA!$H$1+2,SUM(INDIRECT("B$33:"&amp;SUBSTITUTE(ADDRESS(1,COLUMN()-1,4),"1","")&amp;"$33")),""))</f>
        <v/>
      </c>
      <c r="AQ33" t="str">
        <f ca="1">IF(COLUMN()&lt;DATA!$H$1+2,SUM(VSETKY!AQ$37:'VSETKY'!AQ$38),IF(COLUMN()=DATA!$H$1+2,SUM(INDIRECT("B$33:"&amp;SUBSTITUTE(ADDRESS(1,COLUMN()-1,4),"1","")&amp;"$33")),""))</f>
        <v/>
      </c>
      <c r="AR33" t="str">
        <f ca="1">IF(COLUMN()&lt;DATA!$H$1+2,SUM(VSETKY!AR$37:'VSETKY'!AR$38),IF(COLUMN()=DATA!$H$1+2,SUM(INDIRECT("B$33:"&amp;SUBSTITUTE(ADDRESS(1,COLUMN()-1,4),"1","")&amp;"$33")),""))</f>
        <v/>
      </c>
      <c r="AS33" t="str">
        <f ca="1">IF(COLUMN()&lt;DATA!$H$1+2,SUM(VSETKY!AS$37:'VSETKY'!AS$38),IF(COLUMN()=DATA!$H$1+2,SUM(INDIRECT("B$33:"&amp;SUBSTITUTE(ADDRESS(1,COLUMN()-1,4),"1","")&amp;"$33")),""))</f>
        <v/>
      </c>
      <c r="AT33" t="str">
        <f ca="1">IF(COLUMN()&lt;DATA!$H$1+2,SUM(VSETKY!AT$37:'VSETKY'!AT$38),IF(COLUMN()=DATA!$H$1+2,SUM(INDIRECT("B$33:"&amp;SUBSTITUTE(ADDRESS(1,COLUMN()-1,4),"1","")&amp;"$33")),""))</f>
        <v/>
      </c>
      <c r="AU33" t="str">
        <f ca="1">IF(COLUMN()&lt;DATA!$H$1+2,SUM(VSETKY!AU$37:'VSETKY'!AU$38),IF(COLUMN()=DATA!$H$1+2,SUM(INDIRECT("B$33:"&amp;SUBSTITUTE(ADDRESS(1,COLUMN()-1,4),"1","")&amp;"$33")),""))</f>
        <v/>
      </c>
      <c r="AV33" t="str">
        <f ca="1">IF(COLUMN()&lt;DATA!$H$1+2,SUM(VSETKY!AV$37:'VSETKY'!AV$38),IF(COLUMN()=DATA!$H$1+2,SUM(INDIRECT("B$33:"&amp;SUBSTITUTE(ADDRESS(1,COLUMN()-1,4),"1","")&amp;"$33")),""))</f>
        <v/>
      </c>
      <c r="AW33" t="str">
        <f ca="1">IF(COLUMN()&lt;DATA!$H$1+2,SUM(VSETKY!AW$37:'VSETKY'!AW$38),IF(COLUMN()=DATA!$H$1+2,SUM(INDIRECT("B$33:"&amp;SUBSTITUTE(ADDRESS(1,COLUMN()-1,4),"1","")&amp;"$33")),""))</f>
        <v/>
      </c>
      <c r="AX33" t="str">
        <f ca="1">IF(COLUMN()&lt;DATA!$H$1+2,SUM(VSETKY!AX$37:'VSETKY'!AX$38),IF(COLUMN()=DATA!$H$1+2,SUM(INDIRECT("B$33:"&amp;SUBSTITUTE(ADDRESS(1,COLUMN()-1,4),"1","")&amp;"$33")),""))</f>
        <v/>
      </c>
      <c r="AY33" t="str">
        <f ca="1">IF(COLUMN()&lt;DATA!$H$1+2,SUM(VSETKY!AY$37:'VSETKY'!AY$38),IF(COLUMN()=DATA!$H$1+2,SUM(INDIRECT("B$33:"&amp;SUBSTITUTE(ADDRESS(1,COLUMN()-1,4),"1","")&amp;"$33")),""))</f>
        <v/>
      </c>
      <c r="AZ33" t="str">
        <f ca="1">IF(COLUMN()&lt;DATA!$H$1+2,SUM(VSETKY!AZ$37:'VSETKY'!AZ$38),IF(COLUMN()=DATA!$H$1+2,SUM(INDIRECT("B$33:"&amp;SUBSTITUTE(ADDRESS(1,COLUMN()-1,4),"1","")&amp;"$33")),""))</f>
        <v/>
      </c>
      <c r="BA33" t="str">
        <f ca="1">IF(COLUMN()&lt;DATA!$H$1+2,SUM(VSETKY!BA$37:'VSETKY'!BA$38),IF(COLUMN()=DATA!$H$1+2,SUM(INDIRECT("B$33:"&amp;SUBSTITUTE(ADDRESS(1,COLUMN()-1,4),"1","")&amp;"$33")),""))</f>
        <v/>
      </c>
      <c r="BB33" t="str">
        <f ca="1">IF(COLUMN()&lt;DATA!$H$1+2,SUM(VSETKY!BB$37:'VSETKY'!BB$38),IF(COLUMN()=DATA!$H$1+2,SUM(INDIRECT("B$33:"&amp;SUBSTITUTE(ADDRESS(1,COLUMN()-1,4),"1","")&amp;"$33")),""))</f>
        <v/>
      </c>
      <c r="BC33" t="str">
        <f ca="1">IF(COLUMN()&lt;DATA!$H$1+2,SUM(VSETKY!BC$37:'VSETKY'!BC$38),IF(COLUMN()=DATA!$H$1+2,SUM(INDIRECT("B$33:"&amp;SUBSTITUTE(ADDRESS(1,COLUMN()-1,4),"1","")&amp;"$33")),""))</f>
        <v/>
      </c>
      <c r="BD33" t="str">
        <f ca="1">IF(COLUMN()&lt;DATA!$H$1+2,SUM(VSETKY!BD$37:'VSETKY'!BD$38),IF(COLUMN()=DATA!$H$1+2,SUM(INDIRECT("B$33:"&amp;SUBSTITUTE(ADDRESS(1,COLUMN()-1,4),"1","")&amp;"$33")),""))</f>
        <v/>
      </c>
      <c r="BE33" t="str">
        <f ca="1">IF(COLUMN()&lt;DATA!$H$1+2,SUM(VSETKY!BE$37:'VSETKY'!BE$38),IF(COLUMN()=DATA!$H$1+2,SUM(INDIRECT("B$33:"&amp;SUBSTITUTE(ADDRESS(1,COLUMN()-1,4),"1","")&amp;"$33")),""))</f>
        <v/>
      </c>
      <c r="BF33" t="str">
        <f ca="1">IF(COLUMN()&lt;DATA!$H$1+2,SUM(VSETKY!BF$37:'VSETKY'!BF$38),IF(COLUMN()=DATA!$H$1+2,SUM(INDIRECT("B$33:"&amp;SUBSTITUTE(ADDRESS(1,COLUMN()-1,4),"1","")&amp;"$33")),""))</f>
        <v/>
      </c>
      <c r="BG33" t="str">
        <f ca="1">IF(COLUMN()&lt;DATA!$H$1+2,SUM(VSETKY!BG$37:'VSETKY'!BG$38),IF(COLUMN()=DATA!$H$1+2,SUM(INDIRECT("B$33:"&amp;SUBSTITUTE(ADDRESS(1,COLUMN()-1,4),"1","")&amp;"$33")),""))</f>
        <v/>
      </c>
      <c r="BH33" t="str">
        <f ca="1">IF(COLUMN()&lt;DATA!$H$1+2,SUM(VSETKY!BH$37:'VSETKY'!BH$38),IF(COLUMN()=DATA!$H$1+2,SUM(INDIRECT("B$33:"&amp;SUBSTITUTE(ADDRESS(1,COLUMN()-1,4),"1","")&amp;"$33")),""))</f>
        <v/>
      </c>
      <c r="BI33" t="str">
        <f ca="1">IF(COLUMN()&lt;DATA!$H$1+2,SUM(VSETKY!BI$37:'VSETKY'!BI$38),IF(COLUMN()=DATA!$H$1+2,SUM(INDIRECT("B$33:"&amp;SUBSTITUTE(ADDRESS(1,COLUMN()-1,4),"1","")&amp;"$33")),""))</f>
        <v/>
      </c>
      <c r="BJ33" t="str">
        <f ca="1">IF(COLUMN()&lt;DATA!$H$1+2,SUM(VSETKY!BJ$37:'VSETKY'!BJ$38),IF(COLUMN()=DATA!$H$1+2,SUM(INDIRECT("B$33:"&amp;SUBSTITUTE(ADDRESS(1,COLUMN()-1,4),"1","")&amp;"$33")),""))</f>
        <v/>
      </c>
      <c r="BK33" t="str">
        <f ca="1">IF(COLUMN()&lt;DATA!$H$1+2,SUM(VSETKY!BK$37:'VSETKY'!BK$38),IF(COLUMN()=DATA!$H$1+2,SUM(INDIRECT("B$33:"&amp;SUBSTITUTE(ADDRESS(1,COLUMN()-1,4),"1","")&amp;"$33")),""))</f>
        <v/>
      </c>
      <c r="BL33" t="str">
        <f ca="1">IF(COLUMN()&lt;DATA!$H$1+2,SUM(VSETKY!BL$37:'VSETKY'!BL$38),IF(COLUMN()=DATA!$H$1+2,SUM(INDIRECT("B$33:"&amp;SUBSTITUTE(ADDRESS(1,COLUMN()-1,4),"1","")&amp;"$33")),""))</f>
        <v/>
      </c>
      <c r="BM33" t="str">
        <f ca="1">IF(COLUMN()&lt;DATA!$H$1+2,SUM(VSETKY!BM$37:'VSETKY'!BM$38),IF(COLUMN()=DATA!$H$1+2,SUM(INDIRECT("B$33:"&amp;SUBSTITUTE(ADDRESS(1,COLUMN()-1,4),"1","")&amp;"$33")),""))</f>
        <v/>
      </c>
      <c r="BN33" t="str">
        <f ca="1">IF(COLUMN()&lt;DATA!$H$1+2,SUM(VSETKY!BN$37:'VSETKY'!BN$38),IF(COLUMN()=DATA!$H$1+2,SUM(INDIRECT("B$33:"&amp;SUBSTITUTE(ADDRESS(1,COLUMN()-1,4),"1","")&amp;"$33")),""))</f>
        <v/>
      </c>
      <c r="BO33" t="str">
        <f ca="1">IF(COLUMN()&lt;DATA!$H$1+2,SUM(VSETKY!BO$37:'VSETKY'!BO$38),IF(COLUMN()=DATA!$H$1+2,SUM(INDIRECT("B$33:"&amp;SUBSTITUTE(ADDRESS(1,COLUMN()-1,4),"1","")&amp;"$33")),""))</f>
        <v/>
      </c>
      <c r="BP33" t="str">
        <f ca="1">IF(COLUMN()&lt;DATA!$H$1+2,SUM(VSETKY!BP$37:'VSETKY'!BP$38),IF(COLUMN()=DATA!$H$1+2,SUM(INDIRECT("B$33:"&amp;SUBSTITUTE(ADDRESS(1,COLUMN()-1,4),"1","")&amp;"$33")),""))</f>
        <v/>
      </c>
      <c r="BQ33" t="str">
        <f ca="1">IF(COLUMN()&lt;DATA!$H$1+2,SUM(VSETKY!BQ$37:'VSETKY'!BQ$38),IF(COLUMN()=DATA!$H$1+2,SUM(INDIRECT("B$33:"&amp;SUBSTITUTE(ADDRESS(1,COLUMN()-1,4),"1","")&amp;"$33")),""))</f>
        <v/>
      </c>
      <c r="BR33" t="str">
        <f ca="1">IF(COLUMN()&lt;DATA!$H$1+2,SUM(VSETKY!BR$37:'VSETKY'!BR$38),IF(COLUMN()=DATA!$H$1+2,SUM(INDIRECT("B$33:"&amp;SUBSTITUTE(ADDRESS(1,COLUMN()-1,4),"1","")&amp;"$33")),""))</f>
        <v/>
      </c>
      <c r="BS33" t="str">
        <f ca="1">IF(COLUMN()&lt;DATA!$H$1+2,SUM(VSETKY!BS$37:'VSETKY'!BS$38),IF(COLUMN()=DATA!$H$1+2,SUM(INDIRECT("B$33:"&amp;SUBSTITUTE(ADDRESS(1,COLUMN()-1,4),"1","")&amp;"$33")),""))</f>
        <v/>
      </c>
      <c r="BT33" t="str">
        <f ca="1">IF(COLUMN()&lt;DATA!$H$1+2,SUM(VSETKY!BT$37:'VSETKY'!BT$38),IF(COLUMN()=DATA!$H$1+2,SUM(INDIRECT("B$33:"&amp;SUBSTITUTE(ADDRESS(1,COLUMN()-1,4),"1","")&amp;"$33")),""))</f>
        <v/>
      </c>
      <c r="BU33" t="str">
        <f ca="1">IF(COLUMN()&lt;DATA!$H$1+2,SUM(VSETKY!BU$37:'VSETKY'!BU$38),IF(COLUMN()=DATA!$H$1+2,SUM(INDIRECT("B$33:"&amp;SUBSTITUTE(ADDRESS(1,COLUMN()-1,4),"1","")&amp;"$33")),""))</f>
        <v/>
      </c>
      <c r="BV33" t="str">
        <f ca="1">IF(COLUMN()&lt;DATA!$H$1+2,SUM(VSETKY!BV$37:'VSETKY'!BV$38),IF(COLUMN()=DATA!$H$1+2,SUM(INDIRECT("B$33:"&amp;SUBSTITUTE(ADDRESS(1,COLUMN()-1,4),"1","")&amp;"$33")),""))</f>
        <v/>
      </c>
      <c r="BW33" t="str">
        <f ca="1">IF(COLUMN()&lt;DATA!$H$1+2,SUM(VSETKY!BW$37:'VSETKY'!BW$38),IF(COLUMN()=DATA!$H$1+2,SUM(INDIRECT("B$33:"&amp;SUBSTITUTE(ADDRESS(1,COLUMN()-1,4),"1","")&amp;"$33")),""))</f>
        <v/>
      </c>
      <c r="BX33" t="str">
        <f ca="1">IF(COLUMN()&lt;DATA!$H$1+2,SUM(VSETKY!BX$37:'VSETKY'!BX$38),IF(COLUMN()=DATA!$H$1+2,SUM(INDIRECT("B$33:"&amp;SUBSTITUTE(ADDRESS(1,COLUMN()-1,4),"1","")&amp;"$33")),""))</f>
        <v/>
      </c>
      <c r="BY33" t="str">
        <f ca="1">IF(COLUMN()&lt;DATA!$H$1+2,SUM(VSETKY!BY$37:'VSETKY'!BY$38),IF(COLUMN()=DATA!$H$1+2,SUM(INDIRECT("B$33:"&amp;SUBSTITUTE(ADDRESS(1,COLUMN()-1,4),"1","")&amp;"$33")),""))</f>
        <v/>
      </c>
      <c r="BZ33" t="str">
        <f ca="1">IF(COLUMN()&lt;DATA!$H$1+2,SUM(VSETKY!BZ$37:'VSETKY'!BZ$38),IF(COLUMN()=DATA!$H$1+2,SUM(INDIRECT("B$33:"&amp;SUBSTITUTE(ADDRESS(1,COLUMN()-1,4),"1","")&amp;"$33")),""))</f>
        <v/>
      </c>
    </row>
    <row r="34" spans="1:78" ht="15.75" x14ac:dyDescent="0.25">
      <c r="A34" s="43" t="s">
        <v>211</v>
      </c>
      <c r="B34" s="34">
        <f ca="1">IF(COLUMN()&lt;DATA!$H$1+2,VSETKY!B$41,IF(COLUMN()=DATA!$H$1+2,SUM(INDIRECT("B$34:"&amp;SUBSTITUTE(ADDRESS(1,COLUMN()-1,4),"1","")&amp;"$34")),""))</f>
        <v>27</v>
      </c>
      <c r="C34" s="34">
        <f ca="1">IF(COLUMN()&lt;DATA!$H$1+2,VSETKY!C$41,IF(COLUMN()=DATA!$H$1+2,SUM(INDIRECT("B$34:"&amp;SUBSTITUTE(ADDRESS(1,COLUMN()-1,4),"1","")&amp;"$34")),""))</f>
        <v>6</v>
      </c>
      <c r="D34" s="34">
        <f ca="1">IF(COLUMN()&lt;DATA!$H$1+2,VSETKY!D$41,IF(COLUMN()=DATA!$H$1+2,SUM(INDIRECT("B$34:"&amp;SUBSTITUTE(ADDRESS(1,COLUMN()-1,4),"1","")&amp;"$34")),""))</f>
        <v>1</v>
      </c>
      <c r="E34" s="34">
        <f ca="1">IF(COLUMN()&lt;DATA!$H$1+2,VSETKY!E$41,IF(COLUMN()=DATA!$H$1+2,SUM(INDIRECT("B$34:"&amp;SUBSTITUTE(ADDRESS(1,COLUMN()-1,4),"1","")&amp;"$34")),""))</f>
        <v>0</v>
      </c>
      <c r="F34" s="34">
        <f ca="1">IF(COLUMN()&lt;DATA!$H$1+2,VSETKY!F$41,IF(COLUMN()=DATA!$H$1+2,SUM(INDIRECT("B$34:"&amp;SUBSTITUTE(ADDRESS(1,COLUMN()-1,4),"1","")&amp;"$34")),""))</f>
        <v>0</v>
      </c>
      <c r="G34" s="34">
        <f ca="1">IF(COLUMN()&lt;DATA!$H$1+2,VSETKY!G$41,IF(COLUMN()=DATA!$H$1+2,SUM(INDIRECT("B$34:"&amp;SUBSTITUTE(ADDRESS(1,COLUMN()-1,4),"1","")&amp;"$34")),""))</f>
        <v>0</v>
      </c>
      <c r="H34" s="34">
        <f ca="1">IF(COLUMN()&lt;DATA!$H$1+2,VSETKY!H$41,IF(COLUMN()=DATA!$H$1+2,SUM(INDIRECT("B$34:"&amp;SUBSTITUTE(ADDRESS(1,COLUMN()-1,4),"1","")&amp;"$34")),""))</f>
        <v>23</v>
      </c>
      <c r="I34" s="34">
        <f ca="1">IF(COLUMN()&lt;DATA!$H$1+2,VSETKY!I$41,IF(COLUMN()=DATA!$H$1+2,SUM(INDIRECT("B$34:"&amp;SUBSTITUTE(ADDRESS(1,COLUMN()-1,4),"1","")&amp;"$34")),""))</f>
        <v>0</v>
      </c>
      <c r="J34" s="34">
        <f ca="1">IF(COLUMN()&lt;DATA!$H$1+2,VSETKY!J$41,IF(COLUMN()=DATA!$H$1+2,SUM(INDIRECT("B$34:"&amp;SUBSTITUTE(ADDRESS(1,COLUMN()-1,4),"1","")&amp;"$34")),""))</f>
        <v>0</v>
      </c>
      <c r="K34" s="34">
        <f ca="1">IF(COLUMN()&lt;DATA!$H$1+2,VSETKY!K$41,IF(COLUMN()=DATA!$H$1+2,SUM(INDIRECT("B$34:"&amp;SUBSTITUTE(ADDRESS(1,COLUMN()-1,4),"1","")&amp;"$34")),""))</f>
        <v>0</v>
      </c>
      <c r="L34" s="34">
        <f ca="1">IF(COLUMN()&lt;DATA!$H$1+2,VSETKY!L$41,IF(COLUMN()=DATA!$H$1+2,SUM(INDIRECT("B$34:"&amp;SUBSTITUTE(ADDRESS(1,COLUMN()-1,4),"1","")&amp;"$34")),""))</f>
        <v>8</v>
      </c>
      <c r="M34" s="34">
        <f ca="1">IF(COLUMN()&lt;DATA!$H$1+2,VSETKY!M$41,IF(COLUMN()=DATA!$H$1+2,SUM(INDIRECT("B$34:"&amp;SUBSTITUTE(ADDRESS(1,COLUMN()-1,4),"1","")&amp;"$34")),""))</f>
        <v>0</v>
      </c>
      <c r="N34" s="34">
        <f ca="1">IF(COLUMN()&lt;DATA!$H$1+2,VSETKY!N$41,IF(COLUMN()=DATA!$H$1+2,SUM(INDIRECT("B$34:"&amp;SUBSTITUTE(ADDRESS(1,COLUMN()-1,4),"1","")&amp;"$34")),""))</f>
        <v>0</v>
      </c>
      <c r="O34" s="34">
        <f ca="1">IF(COLUMN()&lt;DATA!$H$1+2,VSETKY!O$41,IF(COLUMN()=DATA!$H$1+2,SUM(INDIRECT("B$34:"&amp;SUBSTITUTE(ADDRESS(1,COLUMN()-1,4),"1","")&amp;"$34")),""))</f>
        <v>0</v>
      </c>
      <c r="P34" s="34">
        <f ca="1">IF(COLUMN()&lt;DATA!$H$1+2,VSETKY!P$41,IF(COLUMN()=DATA!$H$1+2,SUM(INDIRECT("B$34:"&amp;SUBSTITUTE(ADDRESS(1,COLUMN()-1,4),"1","")&amp;"$34")),""))</f>
        <v>0</v>
      </c>
      <c r="Q34" s="34">
        <f ca="1">IF(COLUMN()&lt;DATA!$H$1+2,VSETKY!Q$41,IF(COLUMN()=DATA!$H$1+2,SUM(INDIRECT("B$34:"&amp;SUBSTITUTE(ADDRESS(1,COLUMN()-1,4),"1","")&amp;"$34")),""))</f>
        <v>0</v>
      </c>
      <c r="R34" s="34">
        <f ca="1">IF(COLUMN()&lt;DATA!$H$1+2,VSETKY!R$41,IF(COLUMN()=DATA!$H$1+2,SUM(INDIRECT("B$34:"&amp;SUBSTITUTE(ADDRESS(1,COLUMN()-1,4),"1","")&amp;"$34")),""))</f>
        <v>0</v>
      </c>
      <c r="S34" s="34">
        <f ca="1">IF(COLUMN()&lt;DATA!$H$1+2,VSETKY!S$41,IF(COLUMN()=DATA!$H$1+2,SUM(INDIRECT("B$34:"&amp;SUBSTITUTE(ADDRESS(1,COLUMN()-1,4),"1","")&amp;"$34")),""))</f>
        <v>0</v>
      </c>
      <c r="T34" s="34">
        <f ca="1">IF(COLUMN()&lt;DATA!$H$1+2,VSETKY!T$41,IF(COLUMN()=DATA!$H$1+2,SUM(INDIRECT("B$34:"&amp;SUBSTITUTE(ADDRESS(1,COLUMN()-1,4),"1","")&amp;"$34")),""))</f>
        <v>0</v>
      </c>
      <c r="U34" s="34">
        <f ca="1">IF(COLUMN()&lt;DATA!$H$1+2,VSETKY!U$41,IF(COLUMN()=DATA!$H$1+2,SUM(INDIRECT("B$34:"&amp;SUBSTITUTE(ADDRESS(1,COLUMN()-1,4),"1","")&amp;"$34")),""))</f>
        <v>0</v>
      </c>
      <c r="V34" s="34">
        <f ca="1">IF(COLUMN()&lt;DATA!$H$1+2,VSETKY!V$41,IF(COLUMN()=DATA!$H$1+2,SUM(INDIRECT("B$34:"&amp;SUBSTITUTE(ADDRESS(1,COLUMN()-1,4),"1","")&amp;"$34")),""))</f>
        <v>0</v>
      </c>
      <c r="W34" s="34">
        <f ca="1">IF(COLUMN()&lt;DATA!$H$1+2,VSETKY!W$41,IF(COLUMN()=DATA!$H$1+2,SUM(INDIRECT("B$34:"&amp;SUBSTITUTE(ADDRESS(1,COLUMN()-1,4),"1","")&amp;"$34")),""))</f>
        <v>0</v>
      </c>
      <c r="X34" s="34">
        <f ca="1">IF(COLUMN()&lt;DATA!$H$1+2,VSETKY!X$41,IF(COLUMN()=DATA!$H$1+2,SUM(INDIRECT("B$34:"&amp;SUBSTITUTE(ADDRESS(1,COLUMN()-1,4),"1","")&amp;"$34")),""))</f>
        <v>0</v>
      </c>
      <c r="Y34" s="34">
        <f ca="1">IF(COLUMN()&lt;DATA!$H$1+2,VSETKY!Y$41,IF(COLUMN()=DATA!$H$1+2,SUM(INDIRECT("B$34:"&amp;SUBSTITUTE(ADDRESS(1,COLUMN()-1,4),"1","")&amp;"$34")),""))</f>
        <v>6</v>
      </c>
      <c r="Z34" s="34">
        <f ca="1">IF(COLUMN()&lt;DATA!$H$1+2,VSETKY!Z$41,IF(COLUMN()=DATA!$H$1+2,SUM(INDIRECT("B$34:"&amp;SUBSTITUTE(ADDRESS(1,COLUMN()-1,4),"1","")&amp;"$34")),""))</f>
        <v>0</v>
      </c>
      <c r="AA34" s="34">
        <f ca="1">IF(COLUMN()&lt;DATA!$H$1+2,VSETKY!AA$41,IF(COLUMN()=DATA!$H$1+2,SUM(INDIRECT("B$34:"&amp;SUBSTITUTE(ADDRESS(1,COLUMN()-1,4),"1","")&amp;"$34")),""))</f>
        <v>0</v>
      </c>
      <c r="AB34" s="34">
        <f ca="1">IF(COLUMN()&lt;DATA!$H$1+2,VSETKY!AB$41,IF(COLUMN()=DATA!$H$1+2,SUM(INDIRECT("B$34:"&amp;SUBSTITUTE(ADDRESS(1,COLUMN()-1,4),"1","")&amp;"$34")),""))</f>
        <v>0</v>
      </c>
      <c r="AC34" s="34">
        <f ca="1">IF(COLUMN()&lt;DATA!$H$1+2,VSETKY!AC$41,IF(COLUMN()=DATA!$H$1+2,SUM(INDIRECT("B$34:"&amp;SUBSTITUTE(ADDRESS(1,COLUMN()-1,4),"1","")&amp;"$34")),""))</f>
        <v>0</v>
      </c>
      <c r="AD34" s="34">
        <f ca="1">IF(COLUMN()&lt;DATA!$H$1+2,VSETKY!AD$41,IF(COLUMN()=DATA!$H$1+2,SUM(INDIRECT("B$34:"&amp;SUBSTITUTE(ADDRESS(1,COLUMN()-1,4),"1","")&amp;"$34")),""))</f>
        <v>0</v>
      </c>
      <c r="AE34" s="34">
        <f ca="1">IF(COLUMN()&lt;DATA!$H$1+2,VSETKY!AE$41,IF(COLUMN()=DATA!$H$1+2,SUM(INDIRECT("B$34:"&amp;SUBSTITUTE(ADDRESS(1,COLUMN()-1,4),"1","")&amp;"$34")),""))</f>
        <v>0</v>
      </c>
      <c r="AF34" s="34">
        <f ca="1">IF(COLUMN()&lt;DATA!$H$1+2,VSETKY!AF$41,IF(COLUMN()=DATA!$H$1+2,SUM(INDIRECT("B$34:"&amp;SUBSTITUTE(ADDRESS(1,COLUMN()-1,4),"1","")&amp;"$34")),""))</f>
        <v>0</v>
      </c>
      <c r="AG34" s="34">
        <f ca="1">IF(COLUMN()&lt;DATA!$H$1+2,VSETKY!AG$41,IF(COLUMN()=DATA!$H$1+2,SUM(INDIRECT("B$34:"&amp;SUBSTITUTE(ADDRESS(1,COLUMN()-1,4),"1","")&amp;"$34")),""))</f>
        <v>0</v>
      </c>
      <c r="AH34" s="34">
        <f ca="1">IF(COLUMN()&lt;DATA!$H$1+2,VSETKY!AH$41,IF(COLUMN()=DATA!$H$1+2,SUM(INDIRECT("B$34:"&amp;SUBSTITUTE(ADDRESS(1,COLUMN()-1,4),"1","")&amp;"$34")),""))</f>
        <v>0</v>
      </c>
      <c r="AI34" s="34">
        <f ca="1">IF(COLUMN()&lt;DATA!$H$1+2,VSETKY!AI$41,IF(COLUMN()=DATA!$H$1+2,SUM(INDIRECT("B$34:"&amp;SUBSTITUTE(ADDRESS(1,COLUMN()-1,4),"1","")&amp;"$34")),""))</f>
        <v>0</v>
      </c>
      <c r="AJ34" s="34">
        <f ca="1">IF(COLUMN()&lt;DATA!$H$1+2,VSETKY!AJ$41,IF(COLUMN()=DATA!$H$1+2,SUM(INDIRECT("B$34:"&amp;SUBSTITUTE(ADDRESS(1,COLUMN()-1,4),"1","")&amp;"$34")),""))</f>
        <v>0</v>
      </c>
      <c r="AK34" s="34">
        <f ca="1">IF(COLUMN()&lt;DATA!$H$1+2,VSETKY!AK$41,IF(COLUMN()=DATA!$H$1+2,SUM(INDIRECT("B$34:"&amp;SUBSTITUTE(ADDRESS(1,COLUMN()-1,4),"1","")&amp;"$34")),""))</f>
        <v>0</v>
      </c>
      <c r="AL34" s="34">
        <f ca="1">IF(COLUMN()&lt;DATA!$H$1+2,VSETKY!AL$41,IF(COLUMN()=DATA!$H$1+2,SUM(INDIRECT("B$34:"&amp;SUBSTITUTE(ADDRESS(1,COLUMN()-1,4),"1","")&amp;"$34")),""))</f>
        <v>0</v>
      </c>
      <c r="AM34" s="34">
        <f ca="1">IF(COLUMN()&lt;DATA!$H$1+2,VSETKY!AM$41,IF(COLUMN()=DATA!$H$1+2,SUM(INDIRECT("B$34:"&amp;SUBSTITUTE(ADDRESS(1,COLUMN()-1,4),"1","")&amp;"$34")),""))</f>
        <v>0</v>
      </c>
      <c r="AN34" s="44">
        <f ca="1">IF(COLUMN()&lt;DATA!$H$1+2,VSETKY!AN$41,IF(COLUMN()=DATA!$H$1+2,SUM(INDIRECT("B$34:"&amp;SUBSTITUTE(ADDRESS(1,COLUMN()-1,4),"1","")&amp;"$34")),""))</f>
        <v>71</v>
      </c>
      <c r="AO34" t="str">
        <f ca="1">IF(COLUMN()&lt;DATA!$H$1+2,VSETKY!AO$41,IF(COLUMN()=DATA!$H$1+2,SUM(INDIRECT("B$34:"&amp;SUBSTITUTE(ADDRESS(1,COLUMN()-1,4),"1","")&amp;"$34")),""))</f>
        <v/>
      </c>
      <c r="AP34" t="str">
        <f ca="1">IF(COLUMN()&lt;DATA!$H$1+2,VSETKY!AP$41,IF(COLUMN()=DATA!$H$1+2,SUM(INDIRECT("B$34:"&amp;SUBSTITUTE(ADDRESS(1,COLUMN()-1,4),"1","")&amp;"$34")),""))</f>
        <v/>
      </c>
      <c r="AQ34" t="str">
        <f ca="1">IF(COLUMN()&lt;DATA!$H$1+2,VSETKY!AQ$41,IF(COLUMN()=DATA!$H$1+2,SUM(INDIRECT("B$34:"&amp;SUBSTITUTE(ADDRESS(1,COLUMN()-1,4),"1","")&amp;"$34")),""))</f>
        <v/>
      </c>
      <c r="AR34" t="str">
        <f ca="1">IF(COLUMN()&lt;DATA!$H$1+2,VSETKY!AR$41,IF(COLUMN()=DATA!$H$1+2,SUM(INDIRECT("B$34:"&amp;SUBSTITUTE(ADDRESS(1,COLUMN()-1,4),"1","")&amp;"$34")),""))</f>
        <v/>
      </c>
      <c r="AS34" t="str">
        <f ca="1">IF(COLUMN()&lt;DATA!$H$1+2,VSETKY!AS$41,IF(COLUMN()=DATA!$H$1+2,SUM(INDIRECT("B$34:"&amp;SUBSTITUTE(ADDRESS(1,COLUMN()-1,4),"1","")&amp;"$34")),""))</f>
        <v/>
      </c>
      <c r="AT34" t="str">
        <f ca="1">IF(COLUMN()&lt;DATA!$H$1+2,VSETKY!AT$41,IF(COLUMN()=DATA!$H$1+2,SUM(INDIRECT("B$34:"&amp;SUBSTITUTE(ADDRESS(1,COLUMN()-1,4),"1","")&amp;"$34")),""))</f>
        <v/>
      </c>
      <c r="AU34" t="str">
        <f ca="1">IF(COLUMN()&lt;DATA!$H$1+2,VSETKY!AU$41,IF(COLUMN()=DATA!$H$1+2,SUM(INDIRECT("B$34:"&amp;SUBSTITUTE(ADDRESS(1,COLUMN()-1,4),"1","")&amp;"$34")),""))</f>
        <v/>
      </c>
      <c r="AV34" t="str">
        <f ca="1">IF(COLUMN()&lt;DATA!$H$1+2,VSETKY!AV$41,IF(COLUMN()=DATA!$H$1+2,SUM(INDIRECT("B$34:"&amp;SUBSTITUTE(ADDRESS(1,COLUMN()-1,4),"1","")&amp;"$34")),""))</f>
        <v/>
      </c>
      <c r="AW34" t="str">
        <f ca="1">IF(COLUMN()&lt;DATA!$H$1+2,VSETKY!AW$41,IF(COLUMN()=DATA!$H$1+2,SUM(INDIRECT("B$34:"&amp;SUBSTITUTE(ADDRESS(1,COLUMN()-1,4),"1","")&amp;"$34")),""))</f>
        <v/>
      </c>
      <c r="AX34" t="str">
        <f ca="1">IF(COLUMN()&lt;DATA!$H$1+2,VSETKY!AX$41,IF(COLUMN()=DATA!$H$1+2,SUM(INDIRECT("B$34:"&amp;SUBSTITUTE(ADDRESS(1,COLUMN()-1,4),"1","")&amp;"$34")),""))</f>
        <v/>
      </c>
      <c r="AY34" t="str">
        <f ca="1">IF(COLUMN()&lt;DATA!$H$1+2,VSETKY!AY$41,IF(COLUMN()=DATA!$H$1+2,SUM(INDIRECT("B$34:"&amp;SUBSTITUTE(ADDRESS(1,COLUMN()-1,4),"1","")&amp;"$34")),""))</f>
        <v/>
      </c>
      <c r="AZ34" t="str">
        <f ca="1">IF(COLUMN()&lt;DATA!$H$1+2,VSETKY!AZ$41,IF(COLUMN()=DATA!$H$1+2,SUM(INDIRECT("B$34:"&amp;SUBSTITUTE(ADDRESS(1,COLUMN()-1,4),"1","")&amp;"$34")),""))</f>
        <v/>
      </c>
      <c r="BA34" t="str">
        <f ca="1">IF(COLUMN()&lt;DATA!$H$1+2,VSETKY!BA$41,IF(COLUMN()=DATA!$H$1+2,SUM(INDIRECT("B$34:"&amp;SUBSTITUTE(ADDRESS(1,COLUMN()-1,4),"1","")&amp;"$34")),""))</f>
        <v/>
      </c>
      <c r="BB34" t="str">
        <f ca="1">IF(COLUMN()&lt;DATA!$H$1+2,VSETKY!BB$41,IF(COLUMN()=DATA!$H$1+2,SUM(INDIRECT("B$34:"&amp;SUBSTITUTE(ADDRESS(1,COLUMN()-1,4),"1","")&amp;"$34")),""))</f>
        <v/>
      </c>
      <c r="BC34" t="str">
        <f ca="1">IF(COLUMN()&lt;DATA!$H$1+2,VSETKY!BC$41,IF(COLUMN()=DATA!$H$1+2,SUM(INDIRECT("B$34:"&amp;SUBSTITUTE(ADDRESS(1,COLUMN()-1,4),"1","")&amp;"$34")),""))</f>
        <v/>
      </c>
      <c r="BD34" t="str">
        <f ca="1">IF(COLUMN()&lt;DATA!$H$1+2,VSETKY!BD$41,IF(COLUMN()=DATA!$H$1+2,SUM(INDIRECT("B$34:"&amp;SUBSTITUTE(ADDRESS(1,COLUMN()-1,4),"1","")&amp;"$34")),""))</f>
        <v/>
      </c>
      <c r="BE34" t="str">
        <f ca="1">IF(COLUMN()&lt;DATA!$H$1+2,VSETKY!BE$41,IF(COLUMN()=DATA!$H$1+2,SUM(INDIRECT("B$34:"&amp;SUBSTITUTE(ADDRESS(1,COLUMN()-1,4),"1","")&amp;"$34")),""))</f>
        <v/>
      </c>
      <c r="BF34" t="str">
        <f ca="1">IF(COLUMN()&lt;DATA!$H$1+2,VSETKY!BF$41,IF(COLUMN()=DATA!$H$1+2,SUM(INDIRECT("B$34:"&amp;SUBSTITUTE(ADDRESS(1,COLUMN()-1,4),"1","")&amp;"$34")),""))</f>
        <v/>
      </c>
      <c r="BG34" t="str">
        <f ca="1">IF(COLUMN()&lt;DATA!$H$1+2,VSETKY!BG$41,IF(COLUMN()=DATA!$H$1+2,SUM(INDIRECT("B$34:"&amp;SUBSTITUTE(ADDRESS(1,COLUMN()-1,4),"1","")&amp;"$34")),""))</f>
        <v/>
      </c>
      <c r="BH34" t="str">
        <f ca="1">IF(COLUMN()&lt;DATA!$H$1+2,VSETKY!BH$41,IF(COLUMN()=DATA!$H$1+2,SUM(INDIRECT("B$34:"&amp;SUBSTITUTE(ADDRESS(1,COLUMN()-1,4),"1","")&amp;"$34")),""))</f>
        <v/>
      </c>
      <c r="BI34" t="str">
        <f ca="1">IF(COLUMN()&lt;DATA!$H$1+2,VSETKY!BI$41,IF(COLUMN()=DATA!$H$1+2,SUM(INDIRECT("B$34:"&amp;SUBSTITUTE(ADDRESS(1,COLUMN()-1,4),"1","")&amp;"$34")),""))</f>
        <v/>
      </c>
      <c r="BJ34" t="str">
        <f ca="1">IF(COLUMN()&lt;DATA!$H$1+2,VSETKY!BJ$41,IF(COLUMN()=DATA!$H$1+2,SUM(INDIRECT("B$34:"&amp;SUBSTITUTE(ADDRESS(1,COLUMN()-1,4),"1","")&amp;"$34")),""))</f>
        <v/>
      </c>
      <c r="BK34" t="str">
        <f ca="1">IF(COLUMN()&lt;DATA!$H$1+2,VSETKY!BK$41,IF(COLUMN()=DATA!$H$1+2,SUM(INDIRECT("B$34:"&amp;SUBSTITUTE(ADDRESS(1,COLUMN()-1,4),"1","")&amp;"$34")),""))</f>
        <v/>
      </c>
      <c r="BL34" t="str">
        <f ca="1">IF(COLUMN()&lt;DATA!$H$1+2,VSETKY!BL$41,IF(COLUMN()=DATA!$H$1+2,SUM(INDIRECT("B$34:"&amp;SUBSTITUTE(ADDRESS(1,COLUMN()-1,4),"1","")&amp;"$34")),""))</f>
        <v/>
      </c>
      <c r="BM34" t="str">
        <f ca="1">IF(COLUMN()&lt;DATA!$H$1+2,VSETKY!BM$41,IF(COLUMN()=DATA!$H$1+2,SUM(INDIRECT("B$34:"&amp;SUBSTITUTE(ADDRESS(1,COLUMN()-1,4),"1","")&amp;"$34")),""))</f>
        <v/>
      </c>
      <c r="BN34" t="str">
        <f ca="1">IF(COLUMN()&lt;DATA!$H$1+2,VSETKY!BN$41,IF(COLUMN()=DATA!$H$1+2,SUM(INDIRECT("B$34:"&amp;SUBSTITUTE(ADDRESS(1,COLUMN()-1,4),"1","")&amp;"$34")),""))</f>
        <v/>
      </c>
      <c r="BO34" t="str">
        <f ca="1">IF(COLUMN()&lt;DATA!$H$1+2,VSETKY!BO$41,IF(COLUMN()=DATA!$H$1+2,SUM(INDIRECT("B$34:"&amp;SUBSTITUTE(ADDRESS(1,COLUMN()-1,4),"1","")&amp;"$34")),""))</f>
        <v/>
      </c>
      <c r="BP34" t="str">
        <f ca="1">IF(COLUMN()&lt;DATA!$H$1+2,VSETKY!BP$41,IF(COLUMN()=DATA!$H$1+2,SUM(INDIRECT("B$34:"&amp;SUBSTITUTE(ADDRESS(1,COLUMN()-1,4),"1","")&amp;"$34")),""))</f>
        <v/>
      </c>
      <c r="BQ34" t="str">
        <f ca="1">IF(COLUMN()&lt;DATA!$H$1+2,VSETKY!BQ$41,IF(COLUMN()=DATA!$H$1+2,SUM(INDIRECT("B$34:"&amp;SUBSTITUTE(ADDRESS(1,COLUMN()-1,4),"1","")&amp;"$34")),""))</f>
        <v/>
      </c>
      <c r="BR34" t="str">
        <f ca="1">IF(COLUMN()&lt;DATA!$H$1+2,VSETKY!BR$41,IF(COLUMN()=DATA!$H$1+2,SUM(INDIRECT("B$34:"&amp;SUBSTITUTE(ADDRESS(1,COLUMN()-1,4),"1","")&amp;"$34")),""))</f>
        <v/>
      </c>
      <c r="BS34" t="str">
        <f ca="1">IF(COLUMN()&lt;DATA!$H$1+2,VSETKY!BS$41,IF(COLUMN()=DATA!$H$1+2,SUM(INDIRECT("B$34:"&amp;SUBSTITUTE(ADDRESS(1,COLUMN()-1,4),"1","")&amp;"$34")),""))</f>
        <v/>
      </c>
      <c r="BT34" t="str">
        <f ca="1">IF(COLUMN()&lt;DATA!$H$1+2,VSETKY!BT$41,IF(COLUMN()=DATA!$H$1+2,SUM(INDIRECT("B$34:"&amp;SUBSTITUTE(ADDRESS(1,COLUMN()-1,4),"1","")&amp;"$34")),""))</f>
        <v/>
      </c>
      <c r="BU34" t="str">
        <f ca="1">IF(COLUMN()&lt;DATA!$H$1+2,VSETKY!BU$41,IF(COLUMN()=DATA!$H$1+2,SUM(INDIRECT("B$34:"&amp;SUBSTITUTE(ADDRESS(1,COLUMN()-1,4),"1","")&amp;"$34")),""))</f>
        <v/>
      </c>
      <c r="BV34" t="str">
        <f ca="1">IF(COLUMN()&lt;DATA!$H$1+2,VSETKY!BV$41,IF(COLUMN()=DATA!$H$1+2,SUM(INDIRECT("B$34:"&amp;SUBSTITUTE(ADDRESS(1,COLUMN()-1,4),"1","")&amp;"$34")),""))</f>
        <v/>
      </c>
      <c r="BW34" t="str">
        <f ca="1">IF(COLUMN()&lt;DATA!$H$1+2,VSETKY!BW$41,IF(COLUMN()=DATA!$H$1+2,SUM(INDIRECT("B$34:"&amp;SUBSTITUTE(ADDRESS(1,COLUMN()-1,4),"1","")&amp;"$34")),""))</f>
        <v/>
      </c>
      <c r="BX34" t="str">
        <f ca="1">IF(COLUMN()&lt;DATA!$H$1+2,VSETKY!BX$41,IF(COLUMN()=DATA!$H$1+2,SUM(INDIRECT("B$34:"&amp;SUBSTITUTE(ADDRESS(1,COLUMN()-1,4),"1","")&amp;"$34")),""))</f>
        <v/>
      </c>
      <c r="BY34" t="str">
        <f ca="1">IF(COLUMN()&lt;DATA!$H$1+2,VSETKY!BY$41,IF(COLUMN()=DATA!$H$1+2,SUM(INDIRECT("B$34:"&amp;SUBSTITUTE(ADDRESS(1,COLUMN()-1,4),"1","")&amp;"$34")),""))</f>
        <v/>
      </c>
      <c r="BZ34" t="str">
        <f ca="1">IF(COLUMN()&lt;DATA!$H$1+2,VSETKY!BZ$41,IF(COLUMN()=DATA!$H$1+2,SUM(INDIRECT("B$34:"&amp;SUBSTITUTE(ADDRESS(1,COLUMN()-1,4),"1","")&amp;"$34")),""))</f>
        <v/>
      </c>
    </row>
    <row r="35" spans="1:78" ht="31.5" x14ac:dyDescent="0.25">
      <c r="A35" s="43" t="s">
        <v>236</v>
      </c>
      <c r="B35" s="34">
        <f ca="1">IF(COLUMN()&lt;DATA!$H$1+2,SUM(VSETKY!B$42:'VSETKY'!B$43),IF(COLUMN()=DATA!$H$1+2,SUM(INDIRECT("B$35:"&amp;SUBSTITUTE(ADDRESS(1,COLUMN()-1,4),"1","")&amp;"$35")),""))</f>
        <v>16</v>
      </c>
      <c r="C35" s="34">
        <f ca="1">IF(COLUMN()&lt;DATA!$H$1+2,SUM(VSETKY!C$42:'VSETKY'!C$43),IF(COLUMN()=DATA!$H$1+2,SUM(INDIRECT("B$35:"&amp;SUBSTITUTE(ADDRESS(1,COLUMN()-1,4),"1","")&amp;"$35")),""))</f>
        <v>3</v>
      </c>
      <c r="D35" s="34">
        <f ca="1">IF(COLUMN()&lt;DATA!$H$1+2,SUM(VSETKY!D$42:'VSETKY'!D$43),IF(COLUMN()=DATA!$H$1+2,SUM(INDIRECT("B$35:"&amp;SUBSTITUTE(ADDRESS(1,COLUMN()-1,4),"1","")&amp;"$35")),""))</f>
        <v>0</v>
      </c>
      <c r="E35" s="34">
        <f ca="1">IF(COLUMN()&lt;DATA!$H$1+2,SUM(VSETKY!E$42:'VSETKY'!E$43),IF(COLUMN()=DATA!$H$1+2,SUM(INDIRECT("B$35:"&amp;SUBSTITUTE(ADDRESS(1,COLUMN()-1,4),"1","")&amp;"$35")),""))</f>
        <v>0</v>
      </c>
      <c r="F35" s="34">
        <f ca="1">IF(COLUMN()&lt;DATA!$H$1+2,SUM(VSETKY!F$42:'VSETKY'!F$43),IF(COLUMN()=DATA!$H$1+2,SUM(INDIRECT("B$35:"&amp;SUBSTITUTE(ADDRESS(1,COLUMN()-1,4),"1","")&amp;"$35")),""))</f>
        <v>0</v>
      </c>
      <c r="G35" s="34">
        <f ca="1">IF(COLUMN()&lt;DATA!$H$1+2,SUM(VSETKY!G$42:'VSETKY'!G$43),IF(COLUMN()=DATA!$H$1+2,SUM(INDIRECT("B$35:"&amp;SUBSTITUTE(ADDRESS(1,COLUMN()-1,4),"1","")&amp;"$35")),""))</f>
        <v>0</v>
      </c>
      <c r="H35" s="34">
        <f ca="1">IF(COLUMN()&lt;DATA!$H$1+2,SUM(VSETKY!H$42:'VSETKY'!H$43),IF(COLUMN()=DATA!$H$1+2,SUM(INDIRECT("B$35:"&amp;SUBSTITUTE(ADDRESS(1,COLUMN()-1,4),"1","")&amp;"$35")),""))</f>
        <v>10</v>
      </c>
      <c r="I35" s="34">
        <f ca="1">IF(COLUMN()&lt;DATA!$H$1+2,SUM(VSETKY!I$42:'VSETKY'!I$43),IF(COLUMN()=DATA!$H$1+2,SUM(INDIRECT("B$35:"&amp;SUBSTITUTE(ADDRESS(1,COLUMN()-1,4),"1","")&amp;"$35")),""))</f>
        <v>2</v>
      </c>
      <c r="J35" s="34">
        <f ca="1">IF(COLUMN()&lt;DATA!$H$1+2,SUM(VSETKY!J$42:'VSETKY'!J$43),IF(COLUMN()=DATA!$H$1+2,SUM(INDIRECT("B$35:"&amp;SUBSTITUTE(ADDRESS(1,COLUMN()-1,4),"1","")&amp;"$35")),""))</f>
        <v>0</v>
      </c>
      <c r="K35" s="34">
        <f ca="1">IF(COLUMN()&lt;DATA!$H$1+2,SUM(VSETKY!K$42:'VSETKY'!K$43),IF(COLUMN()=DATA!$H$1+2,SUM(INDIRECT("B$35:"&amp;SUBSTITUTE(ADDRESS(1,COLUMN()-1,4),"1","")&amp;"$35")),""))</f>
        <v>0</v>
      </c>
      <c r="L35" s="34">
        <f ca="1">IF(COLUMN()&lt;DATA!$H$1+2,SUM(VSETKY!L$42:'VSETKY'!L$43),IF(COLUMN()=DATA!$H$1+2,SUM(INDIRECT("B$35:"&amp;SUBSTITUTE(ADDRESS(1,COLUMN()-1,4),"1","")&amp;"$35")),""))</f>
        <v>0</v>
      </c>
      <c r="M35" s="34">
        <f ca="1">IF(COLUMN()&lt;DATA!$H$1+2,SUM(VSETKY!M$42:'VSETKY'!M$43),IF(COLUMN()=DATA!$H$1+2,SUM(INDIRECT("B$35:"&amp;SUBSTITUTE(ADDRESS(1,COLUMN()-1,4),"1","")&amp;"$35")),""))</f>
        <v>0</v>
      </c>
      <c r="N35" s="34">
        <f ca="1">IF(COLUMN()&lt;DATA!$H$1+2,SUM(VSETKY!N$42:'VSETKY'!N$43),IF(COLUMN()=DATA!$H$1+2,SUM(INDIRECT("B$35:"&amp;SUBSTITUTE(ADDRESS(1,COLUMN()-1,4),"1","")&amp;"$35")),""))</f>
        <v>0</v>
      </c>
      <c r="O35" s="34">
        <f ca="1">IF(COLUMN()&lt;DATA!$H$1+2,SUM(VSETKY!O$42:'VSETKY'!O$43),IF(COLUMN()=DATA!$H$1+2,SUM(INDIRECT("B$35:"&amp;SUBSTITUTE(ADDRESS(1,COLUMN()-1,4),"1","")&amp;"$35")),""))</f>
        <v>0</v>
      </c>
      <c r="P35" s="34">
        <f ca="1">IF(COLUMN()&lt;DATA!$H$1+2,SUM(VSETKY!P$42:'VSETKY'!P$43),IF(COLUMN()=DATA!$H$1+2,SUM(INDIRECT("B$35:"&amp;SUBSTITUTE(ADDRESS(1,COLUMN()-1,4),"1","")&amp;"$35")),""))</f>
        <v>0</v>
      </c>
      <c r="Q35" s="34">
        <f ca="1">IF(COLUMN()&lt;DATA!$H$1+2,SUM(VSETKY!Q$42:'VSETKY'!Q$43),IF(COLUMN()=DATA!$H$1+2,SUM(INDIRECT("B$35:"&amp;SUBSTITUTE(ADDRESS(1,COLUMN()-1,4),"1","")&amp;"$35")),""))</f>
        <v>0</v>
      </c>
      <c r="R35" s="34">
        <f ca="1">IF(COLUMN()&lt;DATA!$H$1+2,SUM(VSETKY!R$42:'VSETKY'!R$43),IF(COLUMN()=DATA!$H$1+2,SUM(INDIRECT("B$35:"&amp;SUBSTITUTE(ADDRESS(1,COLUMN()-1,4),"1","")&amp;"$35")),""))</f>
        <v>1</v>
      </c>
      <c r="S35" s="34">
        <f ca="1">IF(COLUMN()&lt;DATA!$H$1+2,SUM(VSETKY!S$42:'VSETKY'!S$43),IF(COLUMN()=DATA!$H$1+2,SUM(INDIRECT("B$35:"&amp;SUBSTITUTE(ADDRESS(1,COLUMN()-1,4),"1","")&amp;"$35")),""))</f>
        <v>12</v>
      </c>
      <c r="T35" s="34">
        <f ca="1">IF(COLUMN()&lt;DATA!$H$1+2,SUM(VSETKY!T$42:'VSETKY'!T$43),IF(COLUMN()=DATA!$H$1+2,SUM(INDIRECT("B$35:"&amp;SUBSTITUTE(ADDRESS(1,COLUMN()-1,4),"1","")&amp;"$35")),""))</f>
        <v>0</v>
      </c>
      <c r="U35" s="34">
        <f ca="1">IF(COLUMN()&lt;DATA!$H$1+2,SUM(VSETKY!U$42:'VSETKY'!U$43),IF(COLUMN()=DATA!$H$1+2,SUM(INDIRECT("B$35:"&amp;SUBSTITUTE(ADDRESS(1,COLUMN()-1,4),"1","")&amp;"$35")),""))</f>
        <v>0</v>
      </c>
      <c r="V35" s="34">
        <f ca="1">IF(COLUMN()&lt;DATA!$H$1+2,SUM(VSETKY!V$42:'VSETKY'!V$43),IF(COLUMN()=DATA!$H$1+2,SUM(INDIRECT("B$35:"&amp;SUBSTITUTE(ADDRESS(1,COLUMN()-1,4),"1","")&amp;"$35")),""))</f>
        <v>0</v>
      </c>
      <c r="W35" s="34">
        <f ca="1">IF(COLUMN()&lt;DATA!$H$1+2,SUM(VSETKY!W$42:'VSETKY'!W$43),IF(COLUMN()=DATA!$H$1+2,SUM(INDIRECT("B$35:"&amp;SUBSTITUTE(ADDRESS(1,COLUMN()-1,4),"1","")&amp;"$35")),""))</f>
        <v>0</v>
      </c>
      <c r="X35" s="34">
        <f ca="1">IF(COLUMN()&lt;DATA!$H$1+2,SUM(VSETKY!X$42:'VSETKY'!X$43),IF(COLUMN()=DATA!$H$1+2,SUM(INDIRECT("B$35:"&amp;SUBSTITUTE(ADDRESS(1,COLUMN()-1,4),"1","")&amp;"$35")),""))</f>
        <v>0</v>
      </c>
      <c r="Y35" s="34">
        <f ca="1">IF(COLUMN()&lt;DATA!$H$1+2,SUM(VSETKY!Y$42:'VSETKY'!Y$43),IF(COLUMN()=DATA!$H$1+2,SUM(INDIRECT("B$35:"&amp;SUBSTITUTE(ADDRESS(1,COLUMN()-1,4),"1","")&amp;"$35")),""))</f>
        <v>0</v>
      </c>
      <c r="Z35" s="34">
        <f ca="1">IF(COLUMN()&lt;DATA!$H$1+2,SUM(VSETKY!Z$42:'VSETKY'!Z$43),IF(COLUMN()=DATA!$H$1+2,SUM(INDIRECT("B$35:"&amp;SUBSTITUTE(ADDRESS(1,COLUMN()-1,4),"1","")&amp;"$35")),""))</f>
        <v>0</v>
      </c>
      <c r="AA35" s="34">
        <f ca="1">IF(COLUMN()&lt;DATA!$H$1+2,SUM(VSETKY!AA$42:'VSETKY'!AA$43),IF(COLUMN()=DATA!$H$1+2,SUM(INDIRECT("B$35:"&amp;SUBSTITUTE(ADDRESS(1,COLUMN()-1,4),"1","")&amp;"$35")),""))</f>
        <v>0</v>
      </c>
      <c r="AB35" s="34">
        <f ca="1">IF(COLUMN()&lt;DATA!$H$1+2,SUM(VSETKY!AB$42:'VSETKY'!AB$43),IF(COLUMN()=DATA!$H$1+2,SUM(INDIRECT("B$35:"&amp;SUBSTITUTE(ADDRESS(1,COLUMN()-1,4),"1","")&amp;"$35")),""))</f>
        <v>0</v>
      </c>
      <c r="AC35" s="34">
        <f ca="1">IF(COLUMN()&lt;DATA!$H$1+2,SUM(VSETKY!AC$42:'VSETKY'!AC$43),IF(COLUMN()=DATA!$H$1+2,SUM(INDIRECT("B$35:"&amp;SUBSTITUTE(ADDRESS(1,COLUMN()-1,4),"1","")&amp;"$35")),""))</f>
        <v>0</v>
      </c>
      <c r="AD35" s="34">
        <f ca="1">IF(COLUMN()&lt;DATA!$H$1+2,SUM(VSETKY!AD$42:'VSETKY'!AD$43),IF(COLUMN()=DATA!$H$1+2,SUM(INDIRECT("B$35:"&amp;SUBSTITUTE(ADDRESS(1,COLUMN()-1,4),"1","")&amp;"$35")),""))</f>
        <v>0</v>
      </c>
      <c r="AE35" s="34">
        <f ca="1">IF(COLUMN()&lt;DATA!$H$1+2,SUM(VSETKY!AE$42:'VSETKY'!AE$43),IF(COLUMN()=DATA!$H$1+2,SUM(INDIRECT("B$35:"&amp;SUBSTITUTE(ADDRESS(1,COLUMN()-1,4),"1","")&amp;"$35")),""))</f>
        <v>0</v>
      </c>
      <c r="AF35" s="34">
        <f ca="1">IF(COLUMN()&lt;DATA!$H$1+2,SUM(VSETKY!AF$42:'VSETKY'!AF$43),IF(COLUMN()=DATA!$H$1+2,SUM(INDIRECT("B$35:"&amp;SUBSTITUTE(ADDRESS(1,COLUMN()-1,4),"1","")&amp;"$35")),""))</f>
        <v>0</v>
      </c>
      <c r="AG35" s="34">
        <f ca="1">IF(COLUMN()&lt;DATA!$H$1+2,SUM(VSETKY!AG$42:'VSETKY'!AG$43),IF(COLUMN()=DATA!$H$1+2,SUM(INDIRECT("B$35:"&amp;SUBSTITUTE(ADDRESS(1,COLUMN()-1,4),"1","")&amp;"$35")),""))</f>
        <v>0</v>
      </c>
      <c r="AH35" s="34">
        <f ca="1">IF(COLUMN()&lt;DATA!$H$1+2,SUM(VSETKY!AH$42:'VSETKY'!AH$43),IF(COLUMN()=DATA!$H$1+2,SUM(INDIRECT("B$35:"&amp;SUBSTITUTE(ADDRESS(1,COLUMN()-1,4),"1","")&amp;"$35")),""))</f>
        <v>0</v>
      </c>
      <c r="AI35" s="34">
        <f ca="1">IF(COLUMN()&lt;DATA!$H$1+2,SUM(VSETKY!AI$42:'VSETKY'!AI$43),IF(COLUMN()=DATA!$H$1+2,SUM(INDIRECT("B$35:"&amp;SUBSTITUTE(ADDRESS(1,COLUMN()-1,4),"1","")&amp;"$35")),""))</f>
        <v>0</v>
      </c>
      <c r="AJ35" s="34">
        <f ca="1">IF(COLUMN()&lt;DATA!$H$1+2,SUM(VSETKY!AJ$42:'VSETKY'!AJ$43),IF(COLUMN()=DATA!$H$1+2,SUM(INDIRECT("B$35:"&amp;SUBSTITUTE(ADDRESS(1,COLUMN()-1,4),"1","")&amp;"$35")),""))</f>
        <v>0</v>
      </c>
      <c r="AK35" s="34">
        <f ca="1">IF(COLUMN()&lt;DATA!$H$1+2,SUM(VSETKY!AK$42:'VSETKY'!AK$43),IF(COLUMN()=DATA!$H$1+2,SUM(INDIRECT("B$35:"&amp;SUBSTITUTE(ADDRESS(1,COLUMN()-1,4),"1","")&amp;"$35")),""))</f>
        <v>0</v>
      </c>
      <c r="AL35" s="34">
        <f ca="1">IF(COLUMN()&lt;DATA!$H$1+2,SUM(VSETKY!AL$42:'VSETKY'!AL$43),IF(COLUMN()=DATA!$H$1+2,SUM(INDIRECT("B$35:"&amp;SUBSTITUTE(ADDRESS(1,COLUMN()-1,4),"1","")&amp;"$35")),""))</f>
        <v>0</v>
      </c>
      <c r="AM35" s="34">
        <f ca="1">IF(COLUMN()&lt;DATA!$H$1+2,SUM(VSETKY!AM$42:'VSETKY'!AM$43),IF(COLUMN()=DATA!$H$1+2,SUM(INDIRECT("B$35:"&amp;SUBSTITUTE(ADDRESS(1,COLUMN()-1,4),"1","")&amp;"$35")),""))</f>
        <v>0</v>
      </c>
      <c r="AN35" s="44">
        <f ca="1">IF(COLUMN()&lt;DATA!$H$1+2,SUM(VSETKY!AN$42:'VSETKY'!AN$43),IF(COLUMN()=DATA!$H$1+2,SUM(INDIRECT("B$35:"&amp;SUBSTITUTE(ADDRESS(1,COLUMN()-1,4),"1","")&amp;"$35")),""))</f>
        <v>44</v>
      </c>
      <c r="AO35" t="str">
        <f ca="1">IF(COLUMN()&lt;DATA!$H$1+2,SUM(VSETKY!AO$42:'VSETKY'!AO$43),IF(COLUMN()=DATA!$H$1+2,SUM(INDIRECT("B$35:"&amp;SUBSTITUTE(ADDRESS(1,COLUMN()-1,4),"1","")&amp;"$35")),""))</f>
        <v/>
      </c>
      <c r="AP35" t="str">
        <f ca="1">IF(COLUMN()&lt;DATA!$H$1+2,SUM(VSETKY!AP$42:'VSETKY'!AP$43),IF(COLUMN()=DATA!$H$1+2,SUM(INDIRECT("B$35:"&amp;SUBSTITUTE(ADDRESS(1,COLUMN()-1,4),"1","")&amp;"$35")),""))</f>
        <v/>
      </c>
      <c r="AQ35" t="str">
        <f ca="1">IF(COLUMN()&lt;DATA!$H$1+2,SUM(VSETKY!AQ$42:'VSETKY'!AQ$43),IF(COLUMN()=DATA!$H$1+2,SUM(INDIRECT("B$35:"&amp;SUBSTITUTE(ADDRESS(1,COLUMN()-1,4),"1","")&amp;"$35")),""))</f>
        <v/>
      </c>
      <c r="AR35" t="str">
        <f ca="1">IF(COLUMN()&lt;DATA!$H$1+2,SUM(VSETKY!AR$42:'VSETKY'!AR$43),IF(COLUMN()=DATA!$H$1+2,SUM(INDIRECT("B$35:"&amp;SUBSTITUTE(ADDRESS(1,COLUMN()-1,4),"1","")&amp;"$35")),""))</f>
        <v/>
      </c>
      <c r="AS35" t="str">
        <f ca="1">IF(COLUMN()&lt;DATA!$H$1+2,SUM(VSETKY!AS$42:'VSETKY'!AS$43),IF(COLUMN()=DATA!$H$1+2,SUM(INDIRECT("B$35:"&amp;SUBSTITUTE(ADDRESS(1,COLUMN()-1,4),"1","")&amp;"$35")),""))</f>
        <v/>
      </c>
      <c r="AT35" t="str">
        <f ca="1">IF(COLUMN()&lt;DATA!$H$1+2,SUM(VSETKY!AT$42:'VSETKY'!AT$43),IF(COLUMN()=DATA!$H$1+2,SUM(INDIRECT("B$35:"&amp;SUBSTITUTE(ADDRESS(1,COLUMN()-1,4),"1","")&amp;"$35")),""))</f>
        <v/>
      </c>
      <c r="AU35" t="str">
        <f ca="1">IF(COLUMN()&lt;DATA!$H$1+2,SUM(VSETKY!AU$42:'VSETKY'!AU$43),IF(COLUMN()=DATA!$H$1+2,SUM(INDIRECT("B$35:"&amp;SUBSTITUTE(ADDRESS(1,COLUMN()-1,4),"1","")&amp;"$35")),""))</f>
        <v/>
      </c>
      <c r="AV35" t="str">
        <f ca="1">IF(COLUMN()&lt;DATA!$H$1+2,SUM(VSETKY!AV$42:'VSETKY'!AV$43),IF(COLUMN()=DATA!$H$1+2,SUM(INDIRECT("B$35:"&amp;SUBSTITUTE(ADDRESS(1,COLUMN()-1,4),"1","")&amp;"$35")),""))</f>
        <v/>
      </c>
      <c r="AW35" t="str">
        <f ca="1">IF(COLUMN()&lt;DATA!$H$1+2,SUM(VSETKY!AW$42:'VSETKY'!AW$43),IF(COLUMN()=DATA!$H$1+2,SUM(INDIRECT("B$35:"&amp;SUBSTITUTE(ADDRESS(1,COLUMN()-1,4),"1","")&amp;"$35")),""))</f>
        <v/>
      </c>
      <c r="AX35" t="str">
        <f ca="1">IF(COLUMN()&lt;DATA!$H$1+2,SUM(VSETKY!AX$42:'VSETKY'!AX$43),IF(COLUMN()=DATA!$H$1+2,SUM(INDIRECT("B$35:"&amp;SUBSTITUTE(ADDRESS(1,COLUMN()-1,4),"1","")&amp;"$35")),""))</f>
        <v/>
      </c>
      <c r="AY35" t="str">
        <f ca="1">IF(COLUMN()&lt;DATA!$H$1+2,SUM(VSETKY!AY$42:'VSETKY'!AY$43),IF(COLUMN()=DATA!$H$1+2,SUM(INDIRECT("B$35:"&amp;SUBSTITUTE(ADDRESS(1,COLUMN()-1,4),"1","")&amp;"$35")),""))</f>
        <v/>
      </c>
      <c r="AZ35" t="str">
        <f ca="1">IF(COLUMN()&lt;DATA!$H$1+2,SUM(VSETKY!AZ$42:'VSETKY'!AZ$43),IF(COLUMN()=DATA!$H$1+2,SUM(INDIRECT("B$35:"&amp;SUBSTITUTE(ADDRESS(1,COLUMN()-1,4),"1","")&amp;"$35")),""))</f>
        <v/>
      </c>
      <c r="BA35" t="str">
        <f ca="1">IF(COLUMN()&lt;DATA!$H$1+2,SUM(VSETKY!BA$42:'VSETKY'!BA$43),IF(COLUMN()=DATA!$H$1+2,SUM(INDIRECT("B$35:"&amp;SUBSTITUTE(ADDRESS(1,COLUMN()-1,4),"1","")&amp;"$35")),""))</f>
        <v/>
      </c>
      <c r="BB35" t="str">
        <f ca="1">IF(COLUMN()&lt;DATA!$H$1+2,SUM(VSETKY!BB$42:'VSETKY'!BB$43),IF(COLUMN()=DATA!$H$1+2,SUM(INDIRECT("B$35:"&amp;SUBSTITUTE(ADDRESS(1,COLUMN()-1,4),"1","")&amp;"$35")),""))</f>
        <v/>
      </c>
      <c r="BC35" t="str">
        <f ca="1">IF(COLUMN()&lt;DATA!$H$1+2,SUM(VSETKY!BC$42:'VSETKY'!BC$43),IF(COLUMN()=DATA!$H$1+2,SUM(INDIRECT("B$35:"&amp;SUBSTITUTE(ADDRESS(1,COLUMN()-1,4),"1","")&amp;"$35")),""))</f>
        <v/>
      </c>
      <c r="BD35" t="str">
        <f ca="1">IF(COLUMN()&lt;DATA!$H$1+2,SUM(VSETKY!BD$42:'VSETKY'!BD$43),IF(COLUMN()=DATA!$H$1+2,SUM(INDIRECT("B$35:"&amp;SUBSTITUTE(ADDRESS(1,COLUMN()-1,4),"1","")&amp;"$35")),""))</f>
        <v/>
      </c>
      <c r="BE35" t="str">
        <f ca="1">IF(COLUMN()&lt;DATA!$H$1+2,SUM(VSETKY!BE$42:'VSETKY'!BE$43),IF(COLUMN()=DATA!$H$1+2,SUM(INDIRECT("B$35:"&amp;SUBSTITUTE(ADDRESS(1,COLUMN()-1,4),"1","")&amp;"$35")),""))</f>
        <v/>
      </c>
      <c r="BF35" t="str">
        <f ca="1">IF(COLUMN()&lt;DATA!$H$1+2,SUM(VSETKY!BF$42:'VSETKY'!BF$43),IF(COLUMN()=DATA!$H$1+2,SUM(INDIRECT("B$35:"&amp;SUBSTITUTE(ADDRESS(1,COLUMN()-1,4),"1","")&amp;"$35")),""))</f>
        <v/>
      </c>
      <c r="BG35" t="str">
        <f ca="1">IF(COLUMN()&lt;DATA!$H$1+2,SUM(VSETKY!BG$42:'VSETKY'!BG$43),IF(COLUMN()=DATA!$H$1+2,SUM(INDIRECT("B$35:"&amp;SUBSTITUTE(ADDRESS(1,COLUMN()-1,4),"1","")&amp;"$35")),""))</f>
        <v/>
      </c>
      <c r="BH35" t="str">
        <f ca="1">IF(COLUMN()&lt;DATA!$H$1+2,SUM(VSETKY!BH$42:'VSETKY'!BH$43),IF(COLUMN()=DATA!$H$1+2,SUM(INDIRECT("B$35:"&amp;SUBSTITUTE(ADDRESS(1,COLUMN()-1,4),"1","")&amp;"$35")),""))</f>
        <v/>
      </c>
      <c r="BI35" t="str">
        <f ca="1">IF(COLUMN()&lt;DATA!$H$1+2,SUM(VSETKY!BI$42:'VSETKY'!BI$43),IF(COLUMN()=DATA!$H$1+2,SUM(INDIRECT("B$35:"&amp;SUBSTITUTE(ADDRESS(1,COLUMN()-1,4),"1","")&amp;"$35")),""))</f>
        <v/>
      </c>
      <c r="BJ35" t="str">
        <f ca="1">IF(COLUMN()&lt;DATA!$H$1+2,SUM(VSETKY!BJ$42:'VSETKY'!BJ$43),IF(COLUMN()=DATA!$H$1+2,SUM(INDIRECT("B$35:"&amp;SUBSTITUTE(ADDRESS(1,COLUMN()-1,4),"1","")&amp;"$35")),""))</f>
        <v/>
      </c>
      <c r="BK35" t="str">
        <f ca="1">IF(COLUMN()&lt;DATA!$H$1+2,SUM(VSETKY!BK$42:'VSETKY'!BK$43),IF(COLUMN()=DATA!$H$1+2,SUM(INDIRECT("B$35:"&amp;SUBSTITUTE(ADDRESS(1,COLUMN()-1,4),"1","")&amp;"$35")),""))</f>
        <v/>
      </c>
      <c r="BL35" t="str">
        <f ca="1">IF(COLUMN()&lt;DATA!$H$1+2,SUM(VSETKY!BL$42:'VSETKY'!BL$43),IF(COLUMN()=DATA!$H$1+2,SUM(INDIRECT("B$35:"&amp;SUBSTITUTE(ADDRESS(1,COLUMN()-1,4),"1","")&amp;"$35")),""))</f>
        <v/>
      </c>
      <c r="BM35" t="str">
        <f ca="1">IF(COLUMN()&lt;DATA!$H$1+2,SUM(VSETKY!BM$42:'VSETKY'!BM$43),IF(COLUMN()=DATA!$H$1+2,SUM(INDIRECT("B$35:"&amp;SUBSTITUTE(ADDRESS(1,COLUMN()-1,4),"1","")&amp;"$35")),""))</f>
        <v/>
      </c>
      <c r="BN35" t="str">
        <f ca="1">IF(COLUMN()&lt;DATA!$H$1+2,SUM(VSETKY!BN$42:'VSETKY'!BN$43),IF(COLUMN()=DATA!$H$1+2,SUM(INDIRECT("B$35:"&amp;SUBSTITUTE(ADDRESS(1,COLUMN()-1,4),"1","")&amp;"$35")),""))</f>
        <v/>
      </c>
      <c r="BO35" t="str">
        <f ca="1">IF(COLUMN()&lt;DATA!$H$1+2,SUM(VSETKY!BO$42:'VSETKY'!BO$43),IF(COLUMN()=DATA!$H$1+2,SUM(INDIRECT("B$35:"&amp;SUBSTITUTE(ADDRESS(1,COLUMN()-1,4),"1","")&amp;"$35")),""))</f>
        <v/>
      </c>
      <c r="BP35" t="str">
        <f ca="1">IF(COLUMN()&lt;DATA!$H$1+2,SUM(VSETKY!BP$42:'VSETKY'!BP$43),IF(COLUMN()=DATA!$H$1+2,SUM(INDIRECT("B$35:"&amp;SUBSTITUTE(ADDRESS(1,COLUMN()-1,4),"1","")&amp;"$35")),""))</f>
        <v/>
      </c>
      <c r="BQ35" t="str">
        <f ca="1">IF(COLUMN()&lt;DATA!$H$1+2,SUM(VSETKY!BQ$42:'VSETKY'!BQ$43),IF(COLUMN()=DATA!$H$1+2,SUM(INDIRECT("B$35:"&amp;SUBSTITUTE(ADDRESS(1,COLUMN()-1,4),"1","")&amp;"$35")),""))</f>
        <v/>
      </c>
      <c r="BR35" t="str">
        <f ca="1">IF(COLUMN()&lt;DATA!$H$1+2,SUM(VSETKY!BR$42:'VSETKY'!BR$43),IF(COLUMN()=DATA!$H$1+2,SUM(INDIRECT("B$35:"&amp;SUBSTITUTE(ADDRESS(1,COLUMN()-1,4),"1","")&amp;"$35")),""))</f>
        <v/>
      </c>
      <c r="BS35" t="str">
        <f ca="1">IF(COLUMN()&lt;DATA!$H$1+2,SUM(VSETKY!BS$42:'VSETKY'!BS$43),IF(COLUMN()=DATA!$H$1+2,SUM(INDIRECT("B$35:"&amp;SUBSTITUTE(ADDRESS(1,COLUMN()-1,4),"1","")&amp;"$35")),""))</f>
        <v/>
      </c>
      <c r="BT35" t="str">
        <f ca="1">IF(COLUMN()&lt;DATA!$H$1+2,SUM(VSETKY!BT$42:'VSETKY'!BT$43),IF(COLUMN()=DATA!$H$1+2,SUM(INDIRECT("B$35:"&amp;SUBSTITUTE(ADDRESS(1,COLUMN()-1,4),"1","")&amp;"$35")),""))</f>
        <v/>
      </c>
      <c r="BU35" t="str">
        <f ca="1">IF(COLUMN()&lt;DATA!$H$1+2,SUM(VSETKY!BU$42:'VSETKY'!BU$43),IF(COLUMN()=DATA!$H$1+2,SUM(INDIRECT("B$35:"&amp;SUBSTITUTE(ADDRESS(1,COLUMN()-1,4),"1","")&amp;"$35")),""))</f>
        <v/>
      </c>
      <c r="BV35" t="str">
        <f ca="1">IF(COLUMN()&lt;DATA!$H$1+2,SUM(VSETKY!BV$42:'VSETKY'!BV$43),IF(COLUMN()=DATA!$H$1+2,SUM(INDIRECT("B$35:"&amp;SUBSTITUTE(ADDRESS(1,COLUMN()-1,4),"1","")&amp;"$35")),""))</f>
        <v/>
      </c>
      <c r="BW35" t="str">
        <f ca="1">IF(COLUMN()&lt;DATA!$H$1+2,SUM(VSETKY!BW$42:'VSETKY'!BW$43),IF(COLUMN()=DATA!$H$1+2,SUM(INDIRECT("B$35:"&amp;SUBSTITUTE(ADDRESS(1,COLUMN()-1,4),"1","")&amp;"$35")),""))</f>
        <v/>
      </c>
      <c r="BX35" t="str">
        <f ca="1">IF(COLUMN()&lt;DATA!$H$1+2,SUM(VSETKY!BX$42:'VSETKY'!BX$43),IF(COLUMN()=DATA!$H$1+2,SUM(INDIRECT("B$35:"&amp;SUBSTITUTE(ADDRESS(1,COLUMN()-1,4),"1","")&amp;"$35")),""))</f>
        <v/>
      </c>
      <c r="BY35" t="str">
        <f ca="1">IF(COLUMN()&lt;DATA!$H$1+2,SUM(VSETKY!BY$42:'VSETKY'!BY$43),IF(COLUMN()=DATA!$H$1+2,SUM(INDIRECT("B$35:"&amp;SUBSTITUTE(ADDRESS(1,COLUMN()-1,4),"1","")&amp;"$35")),""))</f>
        <v/>
      </c>
      <c r="BZ35" t="str">
        <f ca="1">IF(COLUMN()&lt;DATA!$H$1+2,SUM(VSETKY!BZ$42:'VSETKY'!BZ$43),IF(COLUMN()=DATA!$H$1+2,SUM(INDIRECT("B$35:"&amp;SUBSTITUTE(ADDRESS(1,COLUMN()-1,4),"1","")&amp;"$35")),""))</f>
        <v/>
      </c>
    </row>
    <row r="36" spans="1:78" ht="15.75" x14ac:dyDescent="0.25">
      <c r="A36" s="43" t="s">
        <v>217</v>
      </c>
      <c r="B36" s="34">
        <f ca="1">IF(COLUMN()&lt;DATA!$H$1+2,SUM(VSETKY!B$46:'VSETKY'!B$47),IF(COLUMN()=DATA!$H$1+2,SUM(INDIRECT("B$36:"&amp;SUBSTITUTE(ADDRESS(1,COLUMN()-1,4),"1","")&amp;"$36")),""))</f>
        <v>427</v>
      </c>
      <c r="C36" s="34">
        <f ca="1">IF(COLUMN()&lt;DATA!$H$1+2,SUM(VSETKY!C$46:'VSETKY'!C$47),IF(COLUMN()=DATA!$H$1+2,SUM(INDIRECT("B$36:"&amp;SUBSTITUTE(ADDRESS(1,COLUMN()-1,4),"1","")&amp;"$36")),""))</f>
        <v>122</v>
      </c>
      <c r="D36" s="34">
        <f ca="1">IF(COLUMN()&lt;DATA!$H$1+2,SUM(VSETKY!D$46:'VSETKY'!D$47),IF(COLUMN()=DATA!$H$1+2,SUM(INDIRECT("B$36:"&amp;SUBSTITUTE(ADDRESS(1,COLUMN()-1,4),"1","")&amp;"$36")),""))</f>
        <v>130</v>
      </c>
      <c r="E36" s="34">
        <f ca="1">IF(COLUMN()&lt;DATA!$H$1+2,SUM(VSETKY!E$46:'VSETKY'!E$47),IF(COLUMN()=DATA!$H$1+2,SUM(INDIRECT("B$36:"&amp;SUBSTITUTE(ADDRESS(1,COLUMN()-1,4),"1","")&amp;"$36")),""))</f>
        <v>63</v>
      </c>
      <c r="F36" s="34">
        <f ca="1">IF(COLUMN()&lt;DATA!$H$1+2,SUM(VSETKY!F$46:'VSETKY'!F$47),IF(COLUMN()=DATA!$H$1+2,SUM(INDIRECT("B$36:"&amp;SUBSTITUTE(ADDRESS(1,COLUMN()-1,4),"1","")&amp;"$36")),""))</f>
        <v>108</v>
      </c>
      <c r="G36" s="34">
        <f ca="1">IF(COLUMN()&lt;DATA!$H$1+2,SUM(VSETKY!G$46:'VSETKY'!G$47),IF(COLUMN()=DATA!$H$1+2,SUM(INDIRECT("B$36:"&amp;SUBSTITUTE(ADDRESS(1,COLUMN()-1,4),"1","")&amp;"$36")),""))</f>
        <v>155</v>
      </c>
      <c r="H36" s="34">
        <f ca="1">IF(COLUMN()&lt;DATA!$H$1+2,SUM(VSETKY!H$46:'VSETKY'!H$47),IF(COLUMN()=DATA!$H$1+2,SUM(INDIRECT("B$36:"&amp;SUBSTITUTE(ADDRESS(1,COLUMN()-1,4),"1","")&amp;"$36")),""))</f>
        <v>69</v>
      </c>
      <c r="I36" s="34">
        <f ca="1">IF(COLUMN()&lt;DATA!$H$1+2,SUM(VSETKY!I$46:'VSETKY'!I$47),IF(COLUMN()=DATA!$H$1+2,SUM(INDIRECT("B$36:"&amp;SUBSTITUTE(ADDRESS(1,COLUMN()-1,4),"1","")&amp;"$36")),""))</f>
        <v>63</v>
      </c>
      <c r="J36" s="34">
        <f ca="1">IF(COLUMN()&lt;DATA!$H$1+2,SUM(VSETKY!J$46:'VSETKY'!J$47),IF(COLUMN()=DATA!$H$1+2,SUM(INDIRECT("B$36:"&amp;SUBSTITUTE(ADDRESS(1,COLUMN()-1,4),"1","")&amp;"$36")),""))</f>
        <v>32</v>
      </c>
      <c r="K36" s="34">
        <f ca="1">IF(COLUMN()&lt;DATA!$H$1+2,SUM(VSETKY!K$46:'VSETKY'!K$47),IF(COLUMN()=DATA!$H$1+2,SUM(INDIRECT("B$36:"&amp;SUBSTITUTE(ADDRESS(1,COLUMN()-1,4),"1","")&amp;"$36")),""))</f>
        <v>37</v>
      </c>
      <c r="L36" s="34">
        <f ca="1">IF(COLUMN()&lt;DATA!$H$1+2,SUM(VSETKY!L$46:'VSETKY'!L$47),IF(COLUMN()=DATA!$H$1+2,SUM(INDIRECT("B$36:"&amp;SUBSTITUTE(ADDRESS(1,COLUMN()-1,4),"1","")&amp;"$36")),""))</f>
        <v>4</v>
      </c>
      <c r="M36" s="34">
        <f ca="1">IF(COLUMN()&lt;DATA!$H$1+2,SUM(VSETKY!M$46:'VSETKY'!M$47),IF(COLUMN()=DATA!$H$1+2,SUM(INDIRECT("B$36:"&amp;SUBSTITUTE(ADDRESS(1,COLUMN()-1,4),"1","")&amp;"$36")),""))</f>
        <v>91</v>
      </c>
      <c r="N36" s="34">
        <f ca="1">IF(COLUMN()&lt;DATA!$H$1+2,SUM(VSETKY!N$46:'VSETKY'!N$47),IF(COLUMN()=DATA!$H$1+2,SUM(INDIRECT("B$36:"&amp;SUBSTITUTE(ADDRESS(1,COLUMN()-1,4),"1","")&amp;"$36")),""))</f>
        <v>209</v>
      </c>
      <c r="O36" s="34">
        <f ca="1">IF(COLUMN()&lt;DATA!$H$1+2,SUM(VSETKY!O$46:'VSETKY'!O$47),IF(COLUMN()=DATA!$H$1+2,SUM(INDIRECT("B$36:"&amp;SUBSTITUTE(ADDRESS(1,COLUMN()-1,4),"1","")&amp;"$36")),""))</f>
        <v>35</v>
      </c>
      <c r="P36" s="34">
        <f ca="1">IF(COLUMN()&lt;DATA!$H$1+2,SUM(VSETKY!P$46:'VSETKY'!P$47),IF(COLUMN()=DATA!$H$1+2,SUM(INDIRECT("B$36:"&amp;SUBSTITUTE(ADDRESS(1,COLUMN()-1,4),"1","")&amp;"$36")),""))</f>
        <v>38</v>
      </c>
      <c r="Q36" s="34">
        <f ca="1">IF(COLUMN()&lt;DATA!$H$1+2,SUM(VSETKY!Q$46:'VSETKY'!Q$47),IF(COLUMN()=DATA!$H$1+2,SUM(INDIRECT("B$36:"&amp;SUBSTITUTE(ADDRESS(1,COLUMN()-1,4),"1","")&amp;"$36")),""))</f>
        <v>30</v>
      </c>
      <c r="R36" s="34">
        <f ca="1">IF(COLUMN()&lt;DATA!$H$1+2,SUM(VSETKY!R$46:'VSETKY'!R$47),IF(COLUMN()=DATA!$H$1+2,SUM(INDIRECT("B$36:"&amp;SUBSTITUTE(ADDRESS(1,COLUMN()-1,4),"1","")&amp;"$36")),""))</f>
        <v>31</v>
      </c>
      <c r="S36" s="34">
        <f ca="1">IF(COLUMN()&lt;DATA!$H$1+2,SUM(VSETKY!S$46:'VSETKY'!S$47),IF(COLUMN()=DATA!$H$1+2,SUM(INDIRECT("B$36:"&amp;SUBSTITUTE(ADDRESS(1,COLUMN()-1,4),"1","")&amp;"$36")),""))</f>
        <v>55</v>
      </c>
      <c r="T36" s="34">
        <f ca="1">IF(COLUMN()&lt;DATA!$H$1+2,SUM(VSETKY!T$46:'VSETKY'!T$47),IF(COLUMN()=DATA!$H$1+2,SUM(INDIRECT("B$36:"&amp;SUBSTITUTE(ADDRESS(1,COLUMN()-1,4),"1","")&amp;"$36")),""))</f>
        <v>9</v>
      </c>
      <c r="U36" s="34">
        <f ca="1">IF(COLUMN()&lt;DATA!$H$1+2,SUM(VSETKY!U$46:'VSETKY'!U$47),IF(COLUMN()=DATA!$H$1+2,SUM(INDIRECT("B$36:"&amp;SUBSTITUTE(ADDRESS(1,COLUMN()-1,4),"1","")&amp;"$36")),""))</f>
        <v>170</v>
      </c>
      <c r="V36" s="34">
        <f ca="1">IF(COLUMN()&lt;DATA!$H$1+2,SUM(VSETKY!V$46:'VSETKY'!V$47),IF(COLUMN()=DATA!$H$1+2,SUM(INDIRECT("B$36:"&amp;SUBSTITUTE(ADDRESS(1,COLUMN()-1,4),"1","")&amp;"$36")),""))</f>
        <v>2</v>
      </c>
      <c r="W36" s="34">
        <f ca="1">IF(COLUMN()&lt;DATA!$H$1+2,SUM(VSETKY!W$46:'VSETKY'!W$47),IF(COLUMN()=DATA!$H$1+2,SUM(INDIRECT("B$36:"&amp;SUBSTITUTE(ADDRESS(1,COLUMN()-1,4),"1","")&amp;"$36")),""))</f>
        <v>0</v>
      </c>
      <c r="X36" s="34">
        <f ca="1">IF(COLUMN()&lt;DATA!$H$1+2,SUM(VSETKY!X$46:'VSETKY'!X$47),IF(COLUMN()=DATA!$H$1+2,SUM(INDIRECT("B$36:"&amp;SUBSTITUTE(ADDRESS(1,COLUMN()-1,4),"1","")&amp;"$36")),""))</f>
        <v>0</v>
      </c>
      <c r="Y36" s="34">
        <f ca="1">IF(COLUMN()&lt;DATA!$H$1+2,SUM(VSETKY!Y$46:'VSETKY'!Y$47),IF(COLUMN()=DATA!$H$1+2,SUM(INDIRECT("B$36:"&amp;SUBSTITUTE(ADDRESS(1,COLUMN()-1,4),"1","")&amp;"$36")),""))</f>
        <v>19</v>
      </c>
      <c r="Z36" s="34">
        <f ca="1">IF(COLUMN()&lt;DATA!$H$1+2,SUM(VSETKY!Z$46:'VSETKY'!Z$47),IF(COLUMN()=DATA!$H$1+2,SUM(INDIRECT("B$36:"&amp;SUBSTITUTE(ADDRESS(1,COLUMN()-1,4),"1","")&amp;"$36")),""))</f>
        <v>16</v>
      </c>
      <c r="AA36" s="34">
        <f ca="1">IF(COLUMN()&lt;DATA!$H$1+2,SUM(VSETKY!AA$46:'VSETKY'!AA$47),IF(COLUMN()=DATA!$H$1+2,SUM(INDIRECT("B$36:"&amp;SUBSTITUTE(ADDRESS(1,COLUMN()-1,4),"1","")&amp;"$36")),""))</f>
        <v>1</v>
      </c>
      <c r="AB36" s="34">
        <f ca="1">IF(COLUMN()&lt;DATA!$H$1+2,SUM(VSETKY!AB$46:'VSETKY'!AB$47),IF(COLUMN()=DATA!$H$1+2,SUM(INDIRECT("B$36:"&amp;SUBSTITUTE(ADDRESS(1,COLUMN()-1,4),"1","")&amp;"$36")),""))</f>
        <v>0</v>
      </c>
      <c r="AC36" s="34">
        <f ca="1">IF(COLUMN()&lt;DATA!$H$1+2,SUM(VSETKY!AC$46:'VSETKY'!AC$47),IF(COLUMN()=DATA!$H$1+2,SUM(INDIRECT("B$36:"&amp;SUBSTITUTE(ADDRESS(1,COLUMN()-1,4),"1","")&amp;"$36")),""))</f>
        <v>0</v>
      </c>
      <c r="AD36" s="34">
        <f ca="1">IF(COLUMN()&lt;DATA!$H$1+2,SUM(VSETKY!AD$46:'VSETKY'!AD$47),IF(COLUMN()=DATA!$H$1+2,SUM(INDIRECT("B$36:"&amp;SUBSTITUTE(ADDRESS(1,COLUMN()-1,4),"1","")&amp;"$36")),""))</f>
        <v>0</v>
      </c>
      <c r="AE36" s="34">
        <f ca="1">IF(COLUMN()&lt;DATA!$H$1+2,SUM(VSETKY!AE$46:'VSETKY'!AE$47),IF(COLUMN()=DATA!$H$1+2,SUM(INDIRECT("B$36:"&amp;SUBSTITUTE(ADDRESS(1,COLUMN()-1,4),"1","")&amp;"$36")),""))</f>
        <v>0</v>
      </c>
      <c r="AF36" s="34">
        <f ca="1">IF(COLUMN()&lt;DATA!$H$1+2,SUM(VSETKY!AF$46:'VSETKY'!AF$47),IF(COLUMN()=DATA!$H$1+2,SUM(INDIRECT("B$36:"&amp;SUBSTITUTE(ADDRESS(1,COLUMN()-1,4),"1","")&amp;"$36")),""))</f>
        <v>34</v>
      </c>
      <c r="AG36" s="34">
        <f ca="1">IF(COLUMN()&lt;DATA!$H$1+2,SUM(VSETKY!AG$46:'VSETKY'!AG$47),IF(COLUMN()=DATA!$H$1+2,SUM(INDIRECT("B$36:"&amp;SUBSTITUTE(ADDRESS(1,COLUMN()-1,4),"1","")&amp;"$36")),""))</f>
        <v>1</v>
      </c>
      <c r="AH36" s="34">
        <f ca="1">IF(COLUMN()&lt;DATA!$H$1+2,SUM(VSETKY!AH$46:'VSETKY'!AH$47),IF(COLUMN()=DATA!$H$1+2,SUM(INDIRECT("B$36:"&amp;SUBSTITUTE(ADDRESS(1,COLUMN()-1,4),"1","")&amp;"$36")),""))</f>
        <v>2</v>
      </c>
      <c r="AI36" s="34">
        <f ca="1">IF(COLUMN()&lt;DATA!$H$1+2,SUM(VSETKY!AI$46:'VSETKY'!AI$47),IF(COLUMN()=DATA!$H$1+2,SUM(INDIRECT("B$36:"&amp;SUBSTITUTE(ADDRESS(1,COLUMN()-1,4),"1","")&amp;"$36")),""))</f>
        <v>0</v>
      </c>
      <c r="AJ36" s="34">
        <f ca="1">IF(COLUMN()&lt;DATA!$H$1+2,SUM(VSETKY!AJ$46:'VSETKY'!AJ$47),IF(COLUMN()=DATA!$H$1+2,SUM(INDIRECT("B$36:"&amp;SUBSTITUTE(ADDRESS(1,COLUMN()-1,4),"1","")&amp;"$36")),""))</f>
        <v>0</v>
      </c>
      <c r="AK36" s="34">
        <f ca="1">IF(COLUMN()&lt;DATA!$H$1+2,SUM(VSETKY!AK$46:'VSETKY'!AK$47),IF(COLUMN()=DATA!$H$1+2,SUM(INDIRECT("B$36:"&amp;SUBSTITUTE(ADDRESS(1,COLUMN()-1,4),"1","")&amp;"$36")),""))</f>
        <v>0</v>
      </c>
      <c r="AL36" s="34">
        <f ca="1">IF(COLUMN()&lt;DATA!$H$1+2,SUM(VSETKY!AL$46:'VSETKY'!AL$47),IF(COLUMN()=DATA!$H$1+2,SUM(INDIRECT("B$36:"&amp;SUBSTITUTE(ADDRESS(1,COLUMN()-1,4),"1","")&amp;"$36")),""))</f>
        <v>0</v>
      </c>
      <c r="AM36" s="34">
        <f ca="1">IF(COLUMN()&lt;DATA!$H$1+2,SUM(VSETKY!AM$46:'VSETKY'!AM$47),IF(COLUMN()=DATA!$H$1+2,SUM(INDIRECT("B$36:"&amp;SUBSTITUTE(ADDRESS(1,COLUMN()-1,4),"1","")&amp;"$36")),""))</f>
        <v>0</v>
      </c>
      <c r="AN36" s="44">
        <f ca="1">IF(COLUMN()&lt;DATA!$H$1+2,SUM(VSETKY!AN$46:'VSETKY'!AN$47),IF(COLUMN()=DATA!$H$1+2,SUM(INDIRECT("B$36:"&amp;SUBSTITUTE(ADDRESS(1,COLUMN()-1,4),"1","")&amp;"$36")),""))</f>
        <v>1953</v>
      </c>
      <c r="AO36" t="str">
        <f ca="1">IF(COLUMN()&lt;DATA!$H$1+2,SUM(VSETKY!AO$46:'VSETKY'!AO$47),IF(COLUMN()=DATA!$H$1+2,SUM(INDIRECT("B$36:"&amp;SUBSTITUTE(ADDRESS(1,COLUMN()-1,4),"1","")&amp;"$36")),""))</f>
        <v/>
      </c>
      <c r="AP36" t="str">
        <f ca="1">IF(COLUMN()&lt;DATA!$H$1+2,SUM(VSETKY!AP$46:'VSETKY'!AP$47),IF(COLUMN()=DATA!$H$1+2,SUM(INDIRECT("B$36:"&amp;SUBSTITUTE(ADDRESS(1,COLUMN()-1,4),"1","")&amp;"$36")),""))</f>
        <v/>
      </c>
      <c r="AQ36" t="str">
        <f ca="1">IF(COLUMN()&lt;DATA!$H$1+2,SUM(VSETKY!AQ$46:'VSETKY'!AQ$47),IF(COLUMN()=DATA!$H$1+2,SUM(INDIRECT("B$36:"&amp;SUBSTITUTE(ADDRESS(1,COLUMN()-1,4),"1","")&amp;"$36")),""))</f>
        <v/>
      </c>
      <c r="AR36" t="str">
        <f ca="1">IF(COLUMN()&lt;DATA!$H$1+2,SUM(VSETKY!AR$46:'VSETKY'!AR$47),IF(COLUMN()=DATA!$H$1+2,SUM(INDIRECT("B$36:"&amp;SUBSTITUTE(ADDRESS(1,COLUMN()-1,4),"1","")&amp;"$36")),""))</f>
        <v/>
      </c>
      <c r="AS36" t="str">
        <f ca="1">IF(COLUMN()&lt;DATA!$H$1+2,SUM(VSETKY!AS$46:'VSETKY'!AS$47),IF(COLUMN()=DATA!$H$1+2,SUM(INDIRECT("B$36:"&amp;SUBSTITUTE(ADDRESS(1,COLUMN()-1,4),"1","")&amp;"$36")),""))</f>
        <v/>
      </c>
      <c r="AT36" t="str">
        <f ca="1">IF(COLUMN()&lt;DATA!$H$1+2,SUM(VSETKY!AT$46:'VSETKY'!AT$47),IF(COLUMN()=DATA!$H$1+2,SUM(INDIRECT("B$36:"&amp;SUBSTITUTE(ADDRESS(1,COLUMN()-1,4),"1","")&amp;"$36")),""))</f>
        <v/>
      </c>
      <c r="AU36" t="str">
        <f ca="1">IF(COLUMN()&lt;DATA!$H$1+2,SUM(VSETKY!AU$46:'VSETKY'!AU$47),IF(COLUMN()=DATA!$H$1+2,SUM(INDIRECT("B$36:"&amp;SUBSTITUTE(ADDRESS(1,COLUMN()-1,4),"1","")&amp;"$36")),""))</f>
        <v/>
      </c>
      <c r="AV36" t="str">
        <f ca="1">IF(COLUMN()&lt;DATA!$H$1+2,SUM(VSETKY!AV$46:'VSETKY'!AV$47),IF(COLUMN()=DATA!$H$1+2,SUM(INDIRECT("B$36:"&amp;SUBSTITUTE(ADDRESS(1,COLUMN()-1,4),"1","")&amp;"$36")),""))</f>
        <v/>
      </c>
      <c r="AW36" t="str">
        <f ca="1">IF(COLUMN()&lt;DATA!$H$1+2,SUM(VSETKY!AW$46:'VSETKY'!AW$47),IF(COLUMN()=DATA!$H$1+2,SUM(INDIRECT("B$36:"&amp;SUBSTITUTE(ADDRESS(1,COLUMN()-1,4),"1","")&amp;"$36")),""))</f>
        <v/>
      </c>
      <c r="AX36" t="str">
        <f ca="1">IF(COLUMN()&lt;DATA!$H$1+2,SUM(VSETKY!AX$46:'VSETKY'!AX$47),IF(COLUMN()=DATA!$H$1+2,SUM(INDIRECT("B$36:"&amp;SUBSTITUTE(ADDRESS(1,COLUMN()-1,4),"1","")&amp;"$36")),""))</f>
        <v/>
      </c>
      <c r="AY36" t="str">
        <f ca="1">IF(COLUMN()&lt;DATA!$H$1+2,SUM(VSETKY!AY$46:'VSETKY'!AY$47),IF(COLUMN()=DATA!$H$1+2,SUM(INDIRECT("B$36:"&amp;SUBSTITUTE(ADDRESS(1,COLUMN()-1,4),"1","")&amp;"$36")),""))</f>
        <v/>
      </c>
      <c r="AZ36" t="str">
        <f ca="1">IF(COLUMN()&lt;DATA!$H$1+2,SUM(VSETKY!AZ$46:'VSETKY'!AZ$47),IF(COLUMN()=DATA!$H$1+2,SUM(INDIRECT("B$36:"&amp;SUBSTITUTE(ADDRESS(1,COLUMN()-1,4),"1","")&amp;"$36")),""))</f>
        <v/>
      </c>
      <c r="BA36" t="str">
        <f ca="1">IF(COLUMN()&lt;DATA!$H$1+2,SUM(VSETKY!BA$46:'VSETKY'!BA$47),IF(COLUMN()=DATA!$H$1+2,SUM(INDIRECT("B$36:"&amp;SUBSTITUTE(ADDRESS(1,COLUMN()-1,4),"1","")&amp;"$36")),""))</f>
        <v/>
      </c>
      <c r="BB36" t="str">
        <f ca="1">IF(COLUMN()&lt;DATA!$H$1+2,SUM(VSETKY!BB$46:'VSETKY'!BB$47),IF(COLUMN()=DATA!$H$1+2,SUM(INDIRECT("B$36:"&amp;SUBSTITUTE(ADDRESS(1,COLUMN()-1,4),"1","")&amp;"$36")),""))</f>
        <v/>
      </c>
      <c r="BC36" t="str">
        <f ca="1">IF(COLUMN()&lt;DATA!$H$1+2,SUM(VSETKY!BC$46:'VSETKY'!BC$47),IF(COLUMN()=DATA!$H$1+2,SUM(INDIRECT("B$36:"&amp;SUBSTITUTE(ADDRESS(1,COLUMN()-1,4),"1","")&amp;"$36")),""))</f>
        <v/>
      </c>
      <c r="BD36" t="str">
        <f ca="1">IF(COLUMN()&lt;DATA!$H$1+2,SUM(VSETKY!BD$46:'VSETKY'!BD$47),IF(COLUMN()=DATA!$H$1+2,SUM(INDIRECT("B$36:"&amp;SUBSTITUTE(ADDRESS(1,COLUMN()-1,4),"1","")&amp;"$36")),""))</f>
        <v/>
      </c>
      <c r="BE36" t="str">
        <f ca="1">IF(COLUMN()&lt;DATA!$H$1+2,SUM(VSETKY!BE$46:'VSETKY'!BE$47),IF(COLUMN()=DATA!$H$1+2,SUM(INDIRECT("B$36:"&amp;SUBSTITUTE(ADDRESS(1,COLUMN()-1,4),"1","")&amp;"$36")),""))</f>
        <v/>
      </c>
      <c r="BF36" t="str">
        <f ca="1">IF(COLUMN()&lt;DATA!$H$1+2,SUM(VSETKY!BF$46:'VSETKY'!BF$47),IF(COLUMN()=DATA!$H$1+2,SUM(INDIRECT("B$36:"&amp;SUBSTITUTE(ADDRESS(1,COLUMN()-1,4),"1","")&amp;"$36")),""))</f>
        <v/>
      </c>
      <c r="BG36" t="str">
        <f ca="1">IF(COLUMN()&lt;DATA!$H$1+2,SUM(VSETKY!BG$46:'VSETKY'!BG$47),IF(COLUMN()=DATA!$H$1+2,SUM(INDIRECT("B$36:"&amp;SUBSTITUTE(ADDRESS(1,COLUMN()-1,4),"1","")&amp;"$36")),""))</f>
        <v/>
      </c>
      <c r="BH36" t="str">
        <f ca="1">IF(COLUMN()&lt;DATA!$H$1+2,SUM(VSETKY!BH$46:'VSETKY'!BH$47),IF(COLUMN()=DATA!$H$1+2,SUM(INDIRECT("B$36:"&amp;SUBSTITUTE(ADDRESS(1,COLUMN()-1,4),"1","")&amp;"$36")),""))</f>
        <v/>
      </c>
      <c r="BI36" t="str">
        <f ca="1">IF(COLUMN()&lt;DATA!$H$1+2,SUM(VSETKY!BI$46:'VSETKY'!BI$47),IF(COLUMN()=DATA!$H$1+2,SUM(INDIRECT("B$36:"&amp;SUBSTITUTE(ADDRESS(1,COLUMN()-1,4),"1","")&amp;"$36")),""))</f>
        <v/>
      </c>
      <c r="BJ36" t="str">
        <f ca="1">IF(COLUMN()&lt;DATA!$H$1+2,SUM(VSETKY!BJ$46:'VSETKY'!BJ$47),IF(COLUMN()=DATA!$H$1+2,SUM(INDIRECT("B$36:"&amp;SUBSTITUTE(ADDRESS(1,COLUMN()-1,4),"1","")&amp;"$36")),""))</f>
        <v/>
      </c>
      <c r="BK36" t="str">
        <f ca="1">IF(COLUMN()&lt;DATA!$H$1+2,SUM(VSETKY!BK$46:'VSETKY'!BK$47),IF(COLUMN()=DATA!$H$1+2,SUM(INDIRECT("B$36:"&amp;SUBSTITUTE(ADDRESS(1,COLUMN()-1,4),"1","")&amp;"$36")),""))</f>
        <v/>
      </c>
      <c r="BL36" t="str">
        <f ca="1">IF(COLUMN()&lt;DATA!$H$1+2,SUM(VSETKY!BL$46:'VSETKY'!BL$47),IF(COLUMN()=DATA!$H$1+2,SUM(INDIRECT("B$36:"&amp;SUBSTITUTE(ADDRESS(1,COLUMN()-1,4),"1","")&amp;"$36")),""))</f>
        <v/>
      </c>
      <c r="BM36" t="str">
        <f ca="1">IF(COLUMN()&lt;DATA!$H$1+2,SUM(VSETKY!BM$46:'VSETKY'!BM$47),IF(COLUMN()=DATA!$H$1+2,SUM(INDIRECT("B$36:"&amp;SUBSTITUTE(ADDRESS(1,COLUMN()-1,4),"1","")&amp;"$36")),""))</f>
        <v/>
      </c>
      <c r="BN36" t="str">
        <f ca="1">IF(COLUMN()&lt;DATA!$H$1+2,SUM(VSETKY!BN$46:'VSETKY'!BN$47),IF(COLUMN()=DATA!$H$1+2,SUM(INDIRECT("B$36:"&amp;SUBSTITUTE(ADDRESS(1,COLUMN()-1,4),"1","")&amp;"$36")),""))</f>
        <v/>
      </c>
      <c r="BO36" t="str">
        <f ca="1">IF(COLUMN()&lt;DATA!$H$1+2,SUM(VSETKY!BO$46:'VSETKY'!BO$47),IF(COLUMN()=DATA!$H$1+2,SUM(INDIRECT("B$36:"&amp;SUBSTITUTE(ADDRESS(1,COLUMN()-1,4),"1","")&amp;"$36")),""))</f>
        <v/>
      </c>
      <c r="BP36" t="str">
        <f ca="1">IF(COLUMN()&lt;DATA!$H$1+2,SUM(VSETKY!BP$46:'VSETKY'!BP$47),IF(COLUMN()=DATA!$H$1+2,SUM(INDIRECT("B$36:"&amp;SUBSTITUTE(ADDRESS(1,COLUMN()-1,4),"1","")&amp;"$36")),""))</f>
        <v/>
      </c>
      <c r="BQ36" t="str">
        <f ca="1">IF(COLUMN()&lt;DATA!$H$1+2,SUM(VSETKY!BQ$46:'VSETKY'!BQ$47),IF(COLUMN()=DATA!$H$1+2,SUM(INDIRECT("B$36:"&amp;SUBSTITUTE(ADDRESS(1,COLUMN()-1,4),"1","")&amp;"$36")),""))</f>
        <v/>
      </c>
      <c r="BR36" t="str">
        <f ca="1">IF(COLUMN()&lt;DATA!$H$1+2,SUM(VSETKY!BR$46:'VSETKY'!BR$47),IF(COLUMN()=DATA!$H$1+2,SUM(INDIRECT("B$36:"&amp;SUBSTITUTE(ADDRESS(1,COLUMN()-1,4),"1","")&amp;"$36")),""))</f>
        <v/>
      </c>
      <c r="BS36" t="str">
        <f ca="1">IF(COLUMN()&lt;DATA!$H$1+2,SUM(VSETKY!BS$46:'VSETKY'!BS$47),IF(COLUMN()=DATA!$H$1+2,SUM(INDIRECT("B$36:"&amp;SUBSTITUTE(ADDRESS(1,COLUMN()-1,4),"1","")&amp;"$36")),""))</f>
        <v/>
      </c>
      <c r="BT36" t="str">
        <f ca="1">IF(COLUMN()&lt;DATA!$H$1+2,SUM(VSETKY!BT$46:'VSETKY'!BT$47),IF(COLUMN()=DATA!$H$1+2,SUM(INDIRECT("B$36:"&amp;SUBSTITUTE(ADDRESS(1,COLUMN()-1,4),"1","")&amp;"$36")),""))</f>
        <v/>
      </c>
      <c r="BU36" t="str">
        <f ca="1">IF(COLUMN()&lt;DATA!$H$1+2,SUM(VSETKY!BU$46:'VSETKY'!BU$47),IF(COLUMN()=DATA!$H$1+2,SUM(INDIRECT("B$36:"&amp;SUBSTITUTE(ADDRESS(1,COLUMN()-1,4),"1","")&amp;"$36")),""))</f>
        <v/>
      </c>
      <c r="BV36" t="str">
        <f ca="1">IF(COLUMN()&lt;DATA!$H$1+2,SUM(VSETKY!BV$46:'VSETKY'!BV$47),IF(COLUMN()=DATA!$H$1+2,SUM(INDIRECT("B$36:"&amp;SUBSTITUTE(ADDRESS(1,COLUMN()-1,4),"1","")&amp;"$36")),""))</f>
        <v/>
      </c>
      <c r="BW36" t="str">
        <f ca="1">IF(COLUMN()&lt;DATA!$H$1+2,SUM(VSETKY!BW$46:'VSETKY'!BW$47),IF(COLUMN()=DATA!$H$1+2,SUM(INDIRECT("B$36:"&amp;SUBSTITUTE(ADDRESS(1,COLUMN()-1,4),"1","")&amp;"$36")),""))</f>
        <v/>
      </c>
      <c r="BX36" t="str">
        <f ca="1">IF(COLUMN()&lt;DATA!$H$1+2,SUM(VSETKY!BX$46:'VSETKY'!BX$47),IF(COLUMN()=DATA!$H$1+2,SUM(INDIRECT("B$36:"&amp;SUBSTITUTE(ADDRESS(1,COLUMN()-1,4),"1","")&amp;"$36")),""))</f>
        <v/>
      </c>
      <c r="BY36" t="str">
        <f ca="1">IF(COLUMN()&lt;DATA!$H$1+2,SUM(VSETKY!BY$46:'VSETKY'!BY$47),IF(COLUMN()=DATA!$H$1+2,SUM(INDIRECT("B$36:"&amp;SUBSTITUTE(ADDRESS(1,COLUMN()-1,4),"1","")&amp;"$36")),""))</f>
        <v/>
      </c>
      <c r="BZ36" t="str">
        <f ca="1">IF(COLUMN()&lt;DATA!$H$1+2,SUM(VSETKY!BZ$46:'VSETKY'!BZ$47),IF(COLUMN()=DATA!$H$1+2,SUM(INDIRECT("B$36:"&amp;SUBSTITUTE(ADDRESS(1,COLUMN()-1,4),"1","")&amp;"$36")),""))</f>
        <v/>
      </c>
    </row>
    <row r="37" spans="1:78" ht="15.75" x14ac:dyDescent="0.25">
      <c r="A37" s="43" t="s">
        <v>223</v>
      </c>
      <c r="B37" s="34">
        <f ca="1">IF(COLUMN()&lt;DATA!$H$1+2,SUM(VSETKY!B$50:'VSETKY'!B$51),IF(COLUMN()=DATA!$H$1+2,SUM(INDIRECT("B$37:"&amp;SUBSTITUTE(ADDRESS(1,COLUMN()-1,4),"1","")&amp;"$37")),""))</f>
        <v>0</v>
      </c>
      <c r="C37" s="34">
        <f ca="1">IF(COLUMN()&lt;DATA!$H$1+2,SUM(VSETKY!C$50:'VSETKY'!C$51),IF(COLUMN()=DATA!$H$1+2,SUM(INDIRECT("B$37:"&amp;SUBSTITUTE(ADDRESS(1,COLUMN()-1,4),"1","")&amp;"$37")),""))</f>
        <v>0</v>
      </c>
      <c r="D37" s="34">
        <f ca="1">IF(COLUMN()&lt;DATA!$H$1+2,SUM(VSETKY!D$50:'VSETKY'!D$51),IF(COLUMN()=DATA!$H$1+2,SUM(INDIRECT("B$37:"&amp;SUBSTITUTE(ADDRESS(1,COLUMN()-1,4),"1","")&amp;"$37")),""))</f>
        <v>0</v>
      </c>
      <c r="E37" s="34">
        <f ca="1">IF(COLUMN()&lt;DATA!$H$1+2,SUM(VSETKY!E$50:'VSETKY'!E$51),IF(COLUMN()=DATA!$H$1+2,SUM(INDIRECT("B$37:"&amp;SUBSTITUTE(ADDRESS(1,COLUMN()-1,4),"1","")&amp;"$37")),""))</f>
        <v>0</v>
      </c>
      <c r="F37" s="34">
        <f ca="1">IF(COLUMN()&lt;DATA!$H$1+2,SUM(VSETKY!F$50:'VSETKY'!F$51),IF(COLUMN()=DATA!$H$1+2,SUM(INDIRECT("B$37:"&amp;SUBSTITUTE(ADDRESS(1,COLUMN()-1,4),"1","")&amp;"$37")),""))</f>
        <v>0</v>
      </c>
      <c r="G37" s="34">
        <f ca="1">IF(COLUMN()&lt;DATA!$H$1+2,SUM(VSETKY!G$50:'VSETKY'!G$51),IF(COLUMN()=DATA!$H$1+2,SUM(INDIRECT("B$37:"&amp;SUBSTITUTE(ADDRESS(1,COLUMN()-1,4),"1","")&amp;"$37")),""))</f>
        <v>0</v>
      </c>
      <c r="H37" s="34">
        <f ca="1">IF(COLUMN()&lt;DATA!$H$1+2,SUM(VSETKY!H$50:'VSETKY'!H$51),IF(COLUMN()=DATA!$H$1+2,SUM(INDIRECT("B$37:"&amp;SUBSTITUTE(ADDRESS(1,COLUMN()-1,4),"1","")&amp;"$37")),""))</f>
        <v>0</v>
      </c>
      <c r="I37" s="34">
        <f ca="1">IF(COLUMN()&lt;DATA!$H$1+2,SUM(VSETKY!I$50:'VSETKY'!I$51),IF(COLUMN()=DATA!$H$1+2,SUM(INDIRECT("B$37:"&amp;SUBSTITUTE(ADDRESS(1,COLUMN()-1,4),"1","")&amp;"$37")),""))</f>
        <v>0</v>
      </c>
      <c r="J37" s="34">
        <f ca="1">IF(COLUMN()&lt;DATA!$H$1+2,SUM(VSETKY!J$50:'VSETKY'!J$51),IF(COLUMN()=DATA!$H$1+2,SUM(INDIRECT("B$37:"&amp;SUBSTITUTE(ADDRESS(1,COLUMN()-1,4),"1","")&amp;"$37")),""))</f>
        <v>0</v>
      </c>
      <c r="K37" s="34">
        <f ca="1">IF(COLUMN()&lt;DATA!$H$1+2,SUM(VSETKY!K$50:'VSETKY'!K$51),IF(COLUMN()=DATA!$H$1+2,SUM(INDIRECT("B$37:"&amp;SUBSTITUTE(ADDRESS(1,COLUMN()-1,4),"1","")&amp;"$37")),""))</f>
        <v>0</v>
      </c>
      <c r="L37" s="34">
        <f ca="1">IF(COLUMN()&lt;DATA!$H$1+2,SUM(VSETKY!L$50:'VSETKY'!L$51),IF(COLUMN()=DATA!$H$1+2,SUM(INDIRECT("B$37:"&amp;SUBSTITUTE(ADDRESS(1,COLUMN()-1,4),"1","")&amp;"$37")),""))</f>
        <v>0</v>
      </c>
      <c r="M37" s="34">
        <f ca="1">IF(COLUMN()&lt;DATA!$H$1+2,SUM(VSETKY!M$50:'VSETKY'!M$51),IF(COLUMN()=DATA!$H$1+2,SUM(INDIRECT("B$37:"&amp;SUBSTITUTE(ADDRESS(1,COLUMN()-1,4),"1","")&amp;"$37")),""))</f>
        <v>0</v>
      </c>
      <c r="N37" s="34">
        <f ca="1">IF(COLUMN()&lt;DATA!$H$1+2,SUM(VSETKY!N$50:'VSETKY'!N$51),IF(COLUMN()=DATA!$H$1+2,SUM(INDIRECT("B$37:"&amp;SUBSTITUTE(ADDRESS(1,COLUMN()-1,4),"1","")&amp;"$37")),""))</f>
        <v>0</v>
      </c>
      <c r="O37" s="34">
        <f ca="1">IF(COLUMN()&lt;DATA!$H$1+2,SUM(VSETKY!O$50:'VSETKY'!O$51),IF(COLUMN()=DATA!$H$1+2,SUM(INDIRECT("B$37:"&amp;SUBSTITUTE(ADDRESS(1,COLUMN()-1,4),"1","")&amp;"$37")),""))</f>
        <v>0</v>
      </c>
      <c r="P37" s="34">
        <f ca="1">IF(COLUMN()&lt;DATA!$H$1+2,SUM(VSETKY!P$50:'VSETKY'!P$51),IF(COLUMN()=DATA!$H$1+2,SUM(INDIRECT("B$37:"&amp;SUBSTITUTE(ADDRESS(1,COLUMN()-1,4),"1","")&amp;"$37")),""))</f>
        <v>0</v>
      </c>
      <c r="Q37" s="34">
        <f ca="1">IF(COLUMN()&lt;DATA!$H$1+2,SUM(VSETKY!Q$50:'VSETKY'!Q$51),IF(COLUMN()=DATA!$H$1+2,SUM(INDIRECT("B$37:"&amp;SUBSTITUTE(ADDRESS(1,COLUMN()-1,4),"1","")&amp;"$37")),""))</f>
        <v>0</v>
      </c>
      <c r="R37" s="34">
        <f ca="1">IF(COLUMN()&lt;DATA!$H$1+2,SUM(VSETKY!R$50:'VSETKY'!R$51),IF(COLUMN()=DATA!$H$1+2,SUM(INDIRECT("B$37:"&amp;SUBSTITUTE(ADDRESS(1,COLUMN()-1,4),"1","")&amp;"$37")),""))</f>
        <v>0</v>
      </c>
      <c r="S37" s="34">
        <f ca="1">IF(COLUMN()&lt;DATA!$H$1+2,SUM(VSETKY!S$50:'VSETKY'!S$51),IF(COLUMN()=DATA!$H$1+2,SUM(INDIRECT("B$37:"&amp;SUBSTITUTE(ADDRESS(1,COLUMN()-1,4),"1","")&amp;"$37")),""))</f>
        <v>0</v>
      </c>
      <c r="T37" s="34">
        <f ca="1">IF(COLUMN()&lt;DATA!$H$1+2,SUM(VSETKY!T$50:'VSETKY'!T$51),IF(COLUMN()=DATA!$H$1+2,SUM(INDIRECT("B$37:"&amp;SUBSTITUTE(ADDRESS(1,COLUMN()-1,4),"1","")&amp;"$37")),""))</f>
        <v>0</v>
      </c>
      <c r="U37" s="34">
        <f ca="1">IF(COLUMN()&lt;DATA!$H$1+2,SUM(VSETKY!U$50:'VSETKY'!U$51),IF(COLUMN()=DATA!$H$1+2,SUM(INDIRECT("B$37:"&amp;SUBSTITUTE(ADDRESS(1,COLUMN()-1,4),"1","")&amp;"$37")),""))</f>
        <v>0</v>
      </c>
      <c r="V37" s="34">
        <f ca="1">IF(COLUMN()&lt;DATA!$H$1+2,SUM(VSETKY!V$50:'VSETKY'!V$51),IF(COLUMN()=DATA!$H$1+2,SUM(INDIRECT("B$37:"&amp;SUBSTITUTE(ADDRESS(1,COLUMN()-1,4),"1","")&amp;"$37")),""))</f>
        <v>0</v>
      </c>
      <c r="W37" s="34">
        <f ca="1">IF(COLUMN()&lt;DATA!$H$1+2,SUM(VSETKY!W$50:'VSETKY'!W$51),IF(COLUMN()=DATA!$H$1+2,SUM(INDIRECT("B$37:"&amp;SUBSTITUTE(ADDRESS(1,COLUMN()-1,4),"1","")&amp;"$37")),""))</f>
        <v>0</v>
      </c>
      <c r="X37" s="34">
        <f ca="1">IF(COLUMN()&lt;DATA!$H$1+2,SUM(VSETKY!X$50:'VSETKY'!X$51),IF(COLUMN()=DATA!$H$1+2,SUM(INDIRECT("B$37:"&amp;SUBSTITUTE(ADDRESS(1,COLUMN()-1,4),"1","")&amp;"$37")),""))</f>
        <v>0</v>
      </c>
      <c r="Y37" s="34">
        <f ca="1">IF(COLUMN()&lt;DATA!$H$1+2,SUM(VSETKY!Y$50:'VSETKY'!Y$51),IF(COLUMN()=DATA!$H$1+2,SUM(INDIRECT("B$37:"&amp;SUBSTITUTE(ADDRESS(1,COLUMN()-1,4),"1","")&amp;"$37")),""))</f>
        <v>0</v>
      </c>
      <c r="Z37" s="34">
        <f ca="1">IF(COLUMN()&lt;DATA!$H$1+2,SUM(VSETKY!Z$50:'VSETKY'!Z$51),IF(COLUMN()=DATA!$H$1+2,SUM(INDIRECT("B$37:"&amp;SUBSTITUTE(ADDRESS(1,COLUMN()-1,4),"1","")&amp;"$37")),""))</f>
        <v>0</v>
      </c>
      <c r="AA37" s="34">
        <f ca="1">IF(COLUMN()&lt;DATA!$H$1+2,SUM(VSETKY!AA$50:'VSETKY'!AA$51),IF(COLUMN()=DATA!$H$1+2,SUM(INDIRECT("B$37:"&amp;SUBSTITUTE(ADDRESS(1,COLUMN()-1,4),"1","")&amp;"$37")),""))</f>
        <v>0</v>
      </c>
      <c r="AB37" s="34">
        <f ca="1">IF(COLUMN()&lt;DATA!$H$1+2,SUM(VSETKY!AB$50:'VSETKY'!AB$51),IF(COLUMN()=DATA!$H$1+2,SUM(INDIRECT("B$37:"&amp;SUBSTITUTE(ADDRESS(1,COLUMN()-1,4),"1","")&amp;"$37")),""))</f>
        <v>0</v>
      </c>
      <c r="AC37" s="34">
        <f ca="1">IF(COLUMN()&lt;DATA!$H$1+2,SUM(VSETKY!AC$50:'VSETKY'!AC$51),IF(COLUMN()=DATA!$H$1+2,SUM(INDIRECT("B$37:"&amp;SUBSTITUTE(ADDRESS(1,COLUMN()-1,4),"1","")&amp;"$37")),""))</f>
        <v>0</v>
      </c>
      <c r="AD37" s="34">
        <f ca="1">IF(COLUMN()&lt;DATA!$H$1+2,SUM(VSETKY!AD$50:'VSETKY'!AD$51),IF(COLUMN()=DATA!$H$1+2,SUM(INDIRECT("B$37:"&amp;SUBSTITUTE(ADDRESS(1,COLUMN()-1,4),"1","")&amp;"$37")),""))</f>
        <v>0</v>
      </c>
      <c r="AE37" s="34">
        <f ca="1">IF(COLUMN()&lt;DATA!$H$1+2,SUM(VSETKY!AE$50:'VSETKY'!AE$51),IF(COLUMN()=DATA!$H$1+2,SUM(INDIRECT("B$37:"&amp;SUBSTITUTE(ADDRESS(1,COLUMN()-1,4),"1","")&amp;"$37")),""))</f>
        <v>0</v>
      </c>
      <c r="AF37" s="34">
        <f ca="1">IF(COLUMN()&lt;DATA!$H$1+2,SUM(VSETKY!AF$50:'VSETKY'!AF$51),IF(COLUMN()=DATA!$H$1+2,SUM(INDIRECT("B$37:"&amp;SUBSTITUTE(ADDRESS(1,COLUMN()-1,4),"1","")&amp;"$37")),""))</f>
        <v>0</v>
      </c>
      <c r="AG37" s="34">
        <f ca="1">IF(COLUMN()&lt;DATA!$H$1+2,SUM(VSETKY!AG$50:'VSETKY'!AG$51),IF(COLUMN()=DATA!$H$1+2,SUM(INDIRECT("B$37:"&amp;SUBSTITUTE(ADDRESS(1,COLUMN()-1,4),"1","")&amp;"$37")),""))</f>
        <v>0</v>
      </c>
      <c r="AH37" s="34">
        <f ca="1">IF(COLUMN()&lt;DATA!$H$1+2,SUM(VSETKY!AH$50:'VSETKY'!AH$51),IF(COLUMN()=DATA!$H$1+2,SUM(INDIRECT("B$37:"&amp;SUBSTITUTE(ADDRESS(1,COLUMN()-1,4),"1","")&amp;"$37")),""))</f>
        <v>0</v>
      </c>
      <c r="AI37" s="34">
        <f ca="1">IF(COLUMN()&lt;DATA!$H$1+2,SUM(VSETKY!AI$50:'VSETKY'!AI$51),IF(COLUMN()=DATA!$H$1+2,SUM(INDIRECT("B$37:"&amp;SUBSTITUTE(ADDRESS(1,COLUMN()-1,4),"1","")&amp;"$37")),""))</f>
        <v>0</v>
      </c>
      <c r="AJ37" s="34">
        <f ca="1">IF(COLUMN()&lt;DATA!$H$1+2,SUM(VSETKY!AJ$50:'VSETKY'!AJ$51),IF(COLUMN()=DATA!$H$1+2,SUM(INDIRECT("B$37:"&amp;SUBSTITUTE(ADDRESS(1,COLUMN()-1,4),"1","")&amp;"$37")),""))</f>
        <v>0</v>
      </c>
      <c r="AK37" s="34">
        <f ca="1">IF(COLUMN()&lt;DATA!$H$1+2,SUM(VSETKY!AK$50:'VSETKY'!AK$51),IF(COLUMN()=DATA!$H$1+2,SUM(INDIRECT("B$37:"&amp;SUBSTITUTE(ADDRESS(1,COLUMN()-1,4),"1","")&amp;"$37")),""))</f>
        <v>0</v>
      </c>
      <c r="AL37" s="34">
        <f ca="1">IF(COLUMN()&lt;DATA!$H$1+2,SUM(VSETKY!AL$50:'VSETKY'!AL$51),IF(COLUMN()=DATA!$H$1+2,SUM(INDIRECT("B$37:"&amp;SUBSTITUTE(ADDRESS(1,COLUMN()-1,4),"1","")&amp;"$37")),""))</f>
        <v>0</v>
      </c>
      <c r="AM37" s="34">
        <f ca="1">IF(COLUMN()&lt;DATA!$H$1+2,SUM(VSETKY!AM$50:'VSETKY'!AM$51),IF(COLUMN()=DATA!$H$1+2,SUM(INDIRECT("B$37:"&amp;SUBSTITUTE(ADDRESS(1,COLUMN()-1,4),"1","")&amp;"$37")),""))</f>
        <v>0</v>
      </c>
      <c r="AN37" s="44">
        <f ca="1">IF(COLUMN()&lt;DATA!$H$1+2,SUM(VSETKY!AN$50:'VSETKY'!AN$51),IF(COLUMN()=DATA!$H$1+2,SUM(INDIRECT("B$37:"&amp;SUBSTITUTE(ADDRESS(1,COLUMN()-1,4),"1","")&amp;"$37")),""))</f>
        <v>0</v>
      </c>
      <c r="AO37" t="str">
        <f ca="1">IF(COLUMN()&lt;DATA!$H$1+2,SUM(VSETKY!AO$50:'VSETKY'!AO$51),IF(COLUMN()=DATA!$H$1+2,SUM(INDIRECT("B$37:"&amp;SUBSTITUTE(ADDRESS(1,COLUMN()-1,4),"1","")&amp;"$37")),""))</f>
        <v/>
      </c>
      <c r="AP37" t="str">
        <f ca="1">IF(COLUMN()&lt;DATA!$H$1+2,SUM(VSETKY!AP$50:'VSETKY'!AP$51),IF(COLUMN()=DATA!$H$1+2,SUM(INDIRECT("B$37:"&amp;SUBSTITUTE(ADDRESS(1,COLUMN()-1,4),"1","")&amp;"$37")),""))</f>
        <v/>
      </c>
      <c r="AQ37" t="str">
        <f ca="1">IF(COLUMN()&lt;DATA!$H$1+2,SUM(VSETKY!AQ$50:'VSETKY'!AQ$51),IF(COLUMN()=DATA!$H$1+2,SUM(INDIRECT("B$37:"&amp;SUBSTITUTE(ADDRESS(1,COLUMN()-1,4),"1","")&amp;"$37")),""))</f>
        <v/>
      </c>
      <c r="AR37" t="str">
        <f ca="1">IF(COLUMN()&lt;DATA!$H$1+2,SUM(VSETKY!AR$50:'VSETKY'!AR$51),IF(COLUMN()=DATA!$H$1+2,SUM(INDIRECT("B$37:"&amp;SUBSTITUTE(ADDRESS(1,COLUMN()-1,4),"1","")&amp;"$37")),""))</f>
        <v/>
      </c>
      <c r="AS37" t="str">
        <f ca="1">IF(COLUMN()&lt;DATA!$H$1+2,SUM(VSETKY!AS$50:'VSETKY'!AS$51),IF(COLUMN()=DATA!$H$1+2,SUM(INDIRECT("B$37:"&amp;SUBSTITUTE(ADDRESS(1,COLUMN()-1,4),"1","")&amp;"$37")),""))</f>
        <v/>
      </c>
      <c r="AT37" t="str">
        <f ca="1">IF(COLUMN()&lt;DATA!$H$1+2,SUM(VSETKY!AT$50:'VSETKY'!AT$51),IF(COLUMN()=DATA!$H$1+2,SUM(INDIRECT("B$37:"&amp;SUBSTITUTE(ADDRESS(1,COLUMN()-1,4),"1","")&amp;"$37")),""))</f>
        <v/>
      </c>
      <c r="AU37" t="str">
        <f ca="1">IF(COLUMN()&lt;DATA!$H$1+2,SUM(VSETKY!AU$50:'VSETKY'!AU$51),IF(COLUMN()=DATA!$H$1+2,SUM(INDIRECT("B$37:"&amp;SUBSTITUTE(ADDRESS(1,COLUMN()-1,4),"1","")&amp;"$37")),""))</f>
        <v/>
      </c>
      <c r="AV37" t="str">
        <f ca="1">IF(COLUMN()&lt;DATA!$H$1+2,SUM(VSETKY!AV$50:'VSETKY'!AV$51),IF(COLUMN()=DATA!$H$1+2,SUM(INDIRECT("B$37:"&amp;SUBSTITUTE(ADDRESS(1,COLUMN()-1,4),"1","")&amp;"$37")),""))</f>
        <v/>
      </c>
      <c r="AW37" t="str">
        <f ca="1">IF(COLUMN()&lt;DATA!$H$1+2,SUM(VSETKY!AW$50:'VSETKY'!AW$51),IF(COLUMN()=DATA!$H$1+2,SUM(INDIRECT("B$37:"&amp;SUBSTITUTE(ADDRESS(1,COLUMN()-1,4),"1","")&amp;"$37")),""))</f>
        <v/>
      </c>
      <c r="AX37" t="str">
        <f ca="1">IF(COLUMN()&lt;DATA!$H$1+2,SUM(VSETKY!AX$50:'VSETKY'!AX$51),IF(COLUMN()=DATA!$H$1+2,SUM(INDIRECT("B$37:"&amp;SUBSTITUTE(ADDRESS(1,COLUMN()-1,4),"1","")&amp;"$37")),""))</f>
        <v/>
      </c>
      <c r="AY37" t="str">
        <f ca="1">IF(COLUMN()&lt;DATA!$H$1+2,SUM(VSETKY!AY$50:'VSETKY'!AY$51),IF(COLUMN()=DATA!$H$1+2,SUM(INDIRECT("B$37:"&amp;SUBSTITUTE(ADDRESS(1,COLUMN()-1,4),"1","")&amp;"$37")),""))</f>
        <v/>
      </c>
      <c r="AZ37" t="str">
        <f ca="1">IF(COLUMN()&lt;DATA!$H$1+2,SUM(VSETKY!AZ$50:'VSETKY'!AZ$51),IF(COLUMN()=DATA!$H$1+2,SUM(INDIRECT("B$37:"&amp;SUBSTITUTE(ADDRESS(1,COLUMN()-1,4),"1","")&amp;"$37")),""))</f>
        <v/>
      </c>
      <c r="BA37" t="str">
        <f ca="1">IF(COLUMN()&lt;DATA!$H$1+2,SUM(VSETKY!BA$50:'VSETKY'!BA$51),IF(COLUMN()=DATA!$H$1+2,SUM(INDIRECT("B$37:"&amp;SUBSTITUTE(ADDRESS(1,COLUMN()-1,4),"1","")&amp;"$37")),""))</f>
        <v/>
      </c>
      <c r="BB37" t="str">
        <f ca="1">IF(COLUMN()&lt;DATA!$H$1+2,SUM(VSETKY!BB$50:'VSETKY'!BB$51),IF(COLUMN()=DATA!$H$1+2,SUM(INDIRECT("B$37:"&amp;SUBSTITUTE(ADDRESS(1,COLUMN()-1,4),"1","")&amp;"$37")),""))</f>
        <v/>
      </c>
      <c r="BC37" t="str">
        <f ca="1">IF(COLUMN()&lt;DATA!$H$1+2,SUM(VSETKY!BC$50:'VSETKY'!BC$51),IF(COLUMN()=DATA!$H$1+2,SUM(INDIRECT("B$37:"&amp;SUBSTITUTE(ADDRESS(1,COLUMN()-1,4),"1","")&amp;"$37")),""))</f>
        <v/>
      </c>
      <c r="BD37" t="str">
        <f ca="1">IF(COLUMN()&lt;DATA!$H$1+2,SUM(VSETKY!BD$50:'VSETKY'!BD$51),IF(COLUMN()=DATA!$H$1+2,SUM(INDIRECT("B$37:"&amp;SUBSTITUTE(ADDRESS(1,COLUMN()-1,4),"1","")&amp;"$37")),""))</f>
        <v/>
      </c>
      <c r="BE37" t="str">
        <f ca="1">IF(COLUMN()&lt;DATA!$H$1+2,SUM(VSETKY!BE$50:'VSETKY'!BE$51),IF(COLUMN()=DATA!$H$1+2,SUM(INDIRECT("B$37:"&amp;SUBSTITUTE(ADDRESS(1,COLUMN()-1,4),"1","")&amp;"$37")),""))</f>
        <v/>
      </c>
      <c r="BF37" t="str">
        <f ca="1">IF(COLUMN()&lt;DATA!$H$1+2,SUM(VSETKY!BF$50:'VSETKY'!BF$51),IF(COLUMN()=DATA!$H$1+2,SUM(INDIRECT("B$37:"&amp;SUBSTITUTE(ADDRESS(1,COLUMN()-1,4),"1","")&amp;"$37")),""))</f>
        <v/>
      </c>
      <c r="BG37" t="str">
        <f ca="1">IF(COLUMN()&lt;DATA!$H$1+2,SUM(VSETKY!BG$50:'VSETKY'!BG$51),IF(COLUMN()=DATA!$H$1+2,SUM(INDIRECT("B$37:"&amp;SUBSTITUTE(ADDRESS(1,COLUMN()-1,4),"1","")&amp;"$37")),""))</f>
        <v/>
      </c>
      <c r="BH37" t="str">
        <f ca="1">IF(COLUMN()&lt;DATA!$H$1+2,SUM(VSETKY!BH$50:'VSETKY'!BH$51),IF(COLUMN()=DATA!$H$1+2,SUM(INDIRECT("B$37:"&amp;SUBSTITUTE(ADDRESS(1,COLUMN()-1,4),"1","")&amp;"$37")),""))</f>
        <v/>
      </c>
      <c r="BI37" t="str">
        <f ca="1">IF(COLUMN()&lt;DATA!$H$1+2,SUM(VSETKY!BI$50:'VSETKY'!BI$51),IF(COLUMN()=DATA!$H$1+2,SUM(INDIRECT("B$37:"&amp;SUBSTITUTE(ADDRESS(1,COLUMN()-1,4),"1","")&amp;"$37")),""))</f>
        <v/>
      </c>
      <c r="BJ37" t="str">
        <f ca="1">IF(COLUMN()&lt;DATA!$H$1+2,SUM(VSETKY!BJ$50:'VSETKY'!BJ$51),IF(COLUMN()=DATA!$H$1+2,SUM(INDIRECT("B$37:"&amp;SUBSTITUTE(ADDRESS(1,COLUMN()-1,4),"1","")&amp;"$37")),""))</f>
        <v/>
      </c>
      <c r="BK37" t="str">
        <f ca="1">IF(COLUMN()&lt;DATA!$H$1+2,SUM(VSETKY!BK$50:'VSETKY'!BK$51),IF(COLUMN()=DATA!$H$1+2,SUM(INDIRECT("B$37:"&amp;SUBSTITUTE(ADDRESS(1,COLUMN()-1,4),"1","")&amp;"$37")),""))</f>
        <v/>
      </c>
      <c r="BL37" t="str">
        <f ca="1">IF(COLUMN()&lt;DATA!$H$1+2,SUM(VSETKY!BL$50:'VSETKY'!BL$51),IF(COLUMN()=DATA!$H$1+2,SUM(INDIRECT("B$37:"&amp;SUBSTITUTE(ADDRESS(1,COLUMN()-1,4),"1","")&amp;"$37")),""))</f>
        <v/>
      </c>
      <c r="BM37" t="str">
        <f ca="1">IF(COLUMN()&lt;DATA!$H$1+2,SUM(VSETKY!BM$50:'VSETKY'!BM$51),IF(COLUMN()=DATA!$H$1+2,SUM(INDIRECT("B$37:"&amp;SUBSTITUTE(ADDRESS(1,COLUMN()-1,4),"1","")&amp;"$37")),""))</f>
        <v/>
      </c>
      <c r="BN37" t="str">
        <f ca="1">IF(COLUMN()&lt;DATA!$H$1+2,SUM(VSETKY!BN$50:'VSETKY'!BN$51),IF(COLUMN()=DATA!$H$1+2,SUM(INDIRECT("B$37:"&amp;SUBSTITUTE(ADDRESS(1,COLUMN()-1,4),"1","")&amp;"$37")),""))</f>
        <v/>
      </c>
      <c r="BO37" t="str">
        <f ca="1">IF(COLUMN()&lt;DATA!$H$1+2,SUM(VSETKY!BO$50:'VSETKY'!BO$51),IF(COLUMN()=DATA!$H$1+2,SUM(INDIRECT("B$37:"&amp;SUBSTITUTE(ADDRESS(1,COLUMN()-1,4),"1","")&amp;"$37")),""))</f>
        <v/>
      </c>
      <c r="BP37" t="str">
        <f ca="1">IF(COLUMN()&lt;DATA!$H$1+2,SUM(VSETKY!BP$50:'VSETKY'!BP$51),IF(COLUMN()=DATA!$H$1+2,SUM(INDIRECT("B$37:"&amp;SUBSTITUTE(ADDRESS(1,COLUMN()-1,4),"1","")&amp;"$37")),""))</f>
        <v/>
      </c>
      <c r="BQ37" t="str">
        <f ca="1">IF(COLUMN()&lt;DATA!$H$1+2,SUM(VSETKY!BQ$50:'VSETKY'!BQ$51),IF(COLUMN()=DATA!$H$1+2,SUM(INDIRECT("B$37:"&amp;SUBSTITUTE(ADDRESS(1,COLUMN()-1,4),"1","")&amp;"$37")),""))</f>
        <v/>
      </c>
      <c r="BR37" t="str">
        <f ca="1">IF(COLUMN()&lt;DATA!$H$1+2,SUM(VSETKY!BR$50:'VSETKY'!BR$51),IF(COLUMN()=DATA!$H$1+2,SUM(INDIRECT("B$37:"&amp;SUBSTITUTE(ADDRESS(1,COLUMN()-1,4),"1","")&amp;"$37")),""))</f>
        <v/>
      </c>
      <c r="BS37" t="str">
        <f ca="1">IF(COLUMN()&lt;DATA!$H$1+2,SUM(VSETKY!BS$50:'VSETKY'!BS$51),IF(COLUMN()=DATA!$H$1+2,SUM(INDIRECT("B$37:"&amp;SUBSTITUTE(ADDRESS(1,COLUMN()-1,4),"1","")&amp;"$37")),""))</f>
        <v/>
      </c>
      <c r="BT37" t="str">
        <f ca="1">IF(COLUMN()&lt;DATA!$H$1+2,SUM(VSETKY!BT$50:'VSETKY'!BT$51),IF(COLUMN()=DATA!$H$1+2,SUM(INDIRECT("B$37:"&amp;SUBSTITUTE(ADDRESS(1,COLUMN()-1,4),"1","")&amp;"$37")),""))</f>
        <v/>
      </c>
      <c r="BU37" t="str">
        <f ca="1">IF(COLUMN()&lt;DATA!$H$1+2,SUM(VSETKY!BU$50:'VSETKY'!BU$51),IF(COLUMN()=DATA!$H$1+2,SUM(INDIRECT("B$37:"&amp;SUBSTITUTE(ADDRESS(1,COLUMN()-1,4),"1","")&amp;"$37")),""))</f>
        <v/>
      </c>
      <c r="BV37" t="str">
        <f ca="1">IF(COLUMN()&lt;DATA!$H$1+2,SUM(VSETKY!BV$50:'VSETKY'!BV$51),IF(COLUMN()=DATA!$H$1+2,SUM(INDIRECT("B$37:"&amp;SUBSTITUTE(ADDRESS(1,COLUMN()-1,4),"1","")&amp;"$37")),""))</f>
        <v/>
      </c>
      <c r="BW37" t="str">
        <f ca="1">IF(COLUMN()&lt;DATA!$H$1+2,SUM(VSETKY!BW$50:'VSETKY'!BW$51),IF(COLUMN()=DATA!$H$1+2,SUM(INDIRECT("B$37:"&amp;SUBSTITUTE(ADDRESS(1,COLUMN()-1,4),"1","")&amp;"$37")),""))</f>
        <v/>
      </c>
      <c r="BX37" t="str">
        <f ca="1">IF(COLUMN()&lt;DATA!$H$1+2,SUM(VSETKY!BX$50:'VSETKY'!BX$51),IF(COLUMN()=DATA!$H$1+2,SUM(INDIRECT("B$37:"&amp;SUBSTITUTE(ADDRESS(1,COLUMN()-1,4),"1","")&amp;"$37")),""))</f>
        <v/>
      </c>
      <c r="BY37" t="str">
        <f ca="1">IF(COLUMN()&lt;DATA!$H$1+2,SUM(VSETKY!BY$50:'VSETKY'!BY$51),IF(COLUMN()=DATA!$H$1+2,SUM(INDIRECT("B$37:"&amp;SUBSTITUTE(ADDRESS(1,COLUMN()-1,4),"1","")&amp;"$37")),""))</f>
        <v/>
      </c>
      <c r="BZ37" t="str">
        <f ca="1">IF(COLUMN()&lt;DATA!$H$1+2,SUM(VSETKY!BZ$50:'VSETKY'!BZ$51),IF(COLUMN()=DATA!$H$1+2,SUM(INDIRECT("B$37:"&amp;SUBSTITUTE(ADDRESS(1,COLUMN()-1,4),"1","")&amp;"$37")),""))</f>
        <v/>
      </c>
    </row>
    <row r="38" spans="1:78" ht="15.75" x14ac:dyDescent="0.25">
      <c r="A38" s="43" t="s">
        <v>181</v>
      </c>
      <c r="B38" s="46">
        <f ca="1">IF(COLUMN()&lt;DATA!$H$1+2,SUM(VSETKY!B$52:'VSETKY'!B$53),IF(COLUMN()=DATA!$H$1+2,SUM(INDIRECT("B$38:"&amp;SUBSTITUTE(ADDRESS(1,COLUMN()-1,4),"1","")&amp;"$38")),""))</f>
        <v>269</v>
      </c>
      <c r="C38" s="46">
        <f ca="1">IF(COLUMN()&lt;DATA!$H$1+2,SUM(VSETKY!C$52:'VSETKY'!C$53),IF(COLUMN()=DATA!$H$1+2,SUM(INDIRECT("B$38:"&amp;SUBSTITUTE(ADDRESS(1,COLUMN()-1,4),"1","")&amp;"$38")),""))</f>
        <v>41</v>
      </c>
      <c r="D38" s="46">
        <f ca="1">IF(COLUMN()&lt;DATA!$H$1+2,SUM(VSETKY!D$52:'VSETKY'!D$53),IF(COLUMN()=DATA!$H$1+2,SUM(INDIRECT("B$38:"&amp;SUBSTITUTE(ADDRESS(1,COLUMN()-1,4),"1","")&amp;"$38")),""))</f>
        <v>47</v>
      </c>
      <c r="E38" s="46">
        <f ca="1">IF(COLUMN()&lt;DATA!$H$1+2,SUM(VSETKY!E$52:'VSETKY'!E$53),IF(COLUMN()=DATA!$H$1+2,SUM(INDIRECT("B$38:"&amp;SUBSTITUTE(ADDRESS(1,COLUMN()-1,4),"1","")&amp;"$38")),""))</f>
        <v>62</v>
      </c>
      <c r="F38" s="46">
        <f ca="1">IF(COLUMN()&lt;DATA!$H$1+2,SUM(VSETKY!F$52:'VSETKY'!F$53),IF(COLUMN()=DATA!$H$1+2,SUM(INDIRECT("B$38:"&amp;SUBSTITUTE(ADDRESS(1,COLUMN()-1,4),"1","")&amp;"$38")),""))</f>
        <v>10</v>
      </c>
      <c r="G38" s="46">
        <f ca="1">IF(COLUMN()&lt;DATA!$H$1+2,SUM(VSETKY!G$52:'VSETKY'!G$53),IF(COLUMN()=DATA!$H$1+2,SUM(INDIRECT("B$38:"&amp;SUBSTITUTE(ADDRESS(1,COLUMN()-1,4),"1","")&amp;"$38")),""))</f>
        <v>31</v>
      </c>
      <c r="H38" s="46">
        <f ca="1">IF(COLUMN()&lt;DATA!$H$1+2,SUM(VSETKY!H$52:'VSETKY'!H$53),IF(COLUMN()=DATA!$H$1+2,SUM(INDIRECT("B$38:"&amp;SUBSTITUTE(ADDRESS(1,COLUMN()-1,4),"1","")&amp;"$38")),""))</f>
        <v>54</v>
      </c>
      <c r="I38" s="46">
        <f ca="1">IF(COLUMN()&lt;DATA!$H$1+2,SUM(VSETKY!I$52:'VSETKY'!I$53),IF(COLUMN()=DATA!$H$1+2,SUM(INDIRECT("B$38:"&amp;SUBSTITUTE(ADDRESS(1,COLUMN()-1,4),"1","")&amp;"$38")),""))</f>
        <v>33</v>
      </c>
      <c r="J38" s="46">
        <f ca="1">IF(COLUMN()&lt;DATA!$H$1+2,SUM(VSETKY!J$52:'VSETKY'!J$53),IF(COLUMN()=DATA!$H$1+2,SUM(INDIRECT("B$38:"&amp;SUBSTITUTE(ADDRESS(1,COLUMN()-1,4),"1","")&amp;"$38")),""))</f>
        <v>14</v>
      </c>
      <c r="K38" s="46">
        <f ca="1">IF(COLUMN()&lt;DATA!$H$1+2,SUM(VSETKY!K$52:'VSETKY'!K$53),IF(COLUMN()=DATA!$H$1+2,SUM(INDIRECT("B$38:"&amp;SUBSTITUTE(ADDRESS(1,COLUMN()-1,4),"1","")&amp;"$38")),""))</f>
        <v>31</v>
      </c>
      <c r="L38" s="46">
        <f ca="1">IF(COLUMN()&lt;DATA!$H$1+2,SUM(VSETKY!L$52:'VSETKY'!L$53),IF(COLUMN()=DATA!$H$1+2,SUM(INDIRECT("B$38:"&amp;SUBSTITUTE(ADDRESS(1,COLUMN()-1,4),"1","")&amp;"$38")),""))</f>
        <v>2</v>
      </c>
      <c r="M38" s="46">
        <f ca="1">IF(COLUMN()&lt;DATA!$H$1+2,SUM(VSETKY!M$52:'VSETKY'!M$53),IF(COLUMN()=DATA!$H$1+2,SUM(INDIRECT("B$38:"&amp;SUBSTITUTE(ADDRESS(1,COLUMN()-1,4),"1","")&amp;"$38")),""))</f>
        <v>5</v>
      </c>
      <c r="N38" s="46">
        <f ca="1">IF(COLUMN()&lt;DATA!$H$1+2,SUM(VSETKY!N$52:'VSETKY'!N$53),IF(COLUMN()=DATA!$H$1+2,SUM(INDIRECT("B$38:"&amp;SUBSTITUTE(ADDRESS(1,COLUMN()-1,4),"1","")&amp;"$38")),""))</f>
        <v>21</v>
      </c>
      <c r="O38" s="46">
        <f ca="1">IF(COLUMN()&lt;DATA!$H$1+2,SUM(VSETKY!O$52:'VSETKY'!O$53),IF(COLUMN()=DATA!$H$1+2,SUM(INDIRECT("B$38:"&amp;SUBSTITUTE(ADDRESS(1,COLUMN()-1,4),"1","")&amp;"$38")),""))</f>
        <v>13</v>
      </c>
      <c r="P38" s="46">
        <f ca="1">IF(COLUMN()&lt;DATA!$H$1+2,SUM(VSETKY!P$52:'VSETKY'!P$53),IF(COLUMN()=DATA!$H$1+2,SUM(INDIRECT("B$38:"&amp;SUBSTITUTE(ADDRESS(1,COLUMN()-1,4),"1","")&amp;"$38")),""))</f>
        <v>20</v>
      </c>
      <c r="Q38" s="46">
        <f ca="1">IF(COLUMN()&lt;DATA!$H$1+2,SUM(VSETKY!Q$52:'VSETKY'!Q$53),IF(COLUMN()=DATA!$H$1+2,SUM(INDIRECT("B$38:"&amp;SUBSTITUTE(ADDRESS(1,COLUMN()-1,4),"1","")&amp;"$38")),""))</f>
        <v>6</v>
      </c>
      <c r="R38" s="46">
        <f ca="1">IF(COLUMN()&lt;DATA!$H$1+2,SUM(VSETKY!R$52:'VSETKY'!R$53),IF(COLUMN()=DATA!$H$1+2,SUM(INDIRECT("B$38:"&amp;SUBSTITUTE(ADDRESS(1,COLUMN()-1,4),"1","")&amp;"$38")),""))</f>
        <v>23</v>
      </c>
      <c r="S38" s="46">
        <f ca="1">IF(COLUMN()&lt;DATA!$H$1+2,SUM(VSETKY!S$52:'VSETKY'!S$53),IF(COLUMN()=DATA!$H$1+2,SUM(INDIRECT("B$38:"&amp;SUBSTITUTE(ADDRESS(1,COLUMN()-1,4),"1","")&amp;"$38")),""))</f>
        <v>21</v>
      </c>
      <c r="T38" s="46">
        <f ca="1">IF(COLUMN()&lt;DATA!$H$1+2,SUM(VSETKY!T$52:'VSETKY'!T$53),IF(COLUMN()=DATA!$H$1+2,SUM(INDIRECT("B$38:"&amp;SUBSTITUTE(ADDRESS(1,COLUMN()-1,4),"1","")&amp;"$38")),""))</f>
        <v>19</v>
      </c>
      <c r="U38" s="46">
        <f ca="1">IF(COLUMN()&lt;DATA!$H$1+2,SUM(VSETKY!U$52:'VSETKY'!U$53),IF(COLUMN()=DATA!$H$1+2,SUM(INDIRECT("B$38:"&amp;SUBSTITUTE(ADDRESS(1,COLUMN()-1,4),"1","")&amp;"$38")),""))</f>
        <v>106</v>
      </c>
      <c r="V38" s="46">
        <f ca="1">IF(COLUMN()&lt;DATA!$H$1+2,SUM(VSETKY!V$52:'VSETKY'!V$53),IF(COLUMN()=DATA!$H$1+2,SUM(INDIRECT("B$38:"&amp;SUBSTITUTE(ADDRESS(1,COLUMN()-1,4),"1","")&amp;"$38")),""))</f>
        <v>4</v>
      </c>
      <c r="W38" s="46">
        <f ca="1">IF(COLUMN()&lt;DATA!$H$1+2,SUM(VSETKY!W$52:'VSETKY'!W$53),IF(COLUMN()=DATA!$H$1+2,SUM(INDIRECT("B$38:"&amp;SUBSTITUTE(ADDRESS(1,COLUMN()-1,4),"1","")&amp;"$38")),""))</f>
        <v>0</v>
      </c>
      <c r="X38" s="46">
        <f ca="1">IF(COLUMN()&lt;DATA!$H$1+2,SUM(VSETKY!X$52:'VSETKY'!X$53),IF(COLUMN()=DATA!$H$1+2,SUM(INDIRECT("B$38:"&amp;SUBSTITUTE(ADDRESS(1,COLUMN()-1,4),"1","")&amp;"$38")),""))</f>
        <v>0</v>
      </c>
      <c r="Y38" s="46">
        <f ca="1">IF(COLUMN()&lt;DATA!$H$1+2,SUM(VSETKY!Y$52:'VSETKY'!Y$53),IF(COLUMN()=DATA!$H$1+2,SUM(INDIRECT("B$38:"&amp;SUBSTITUTE(ADDRESS(1,COLUMN()-1,4),"1","")&amp;"$38")),""))</f>
        <v>20</v>
      </c>
      <c r="Z38" s="46">
        <f ca="1">IF(COLUMN()&lt;DATA!$H$1+2,SUM(VSETKY!Z$52:'VSETKY'!Z$53),IF(COLUMN()=DATA!$H$1+2,SUM(INDIRECT("B$38:"&amp;SUBSTITUTE(ADDRESS(1,COLUMN()-1,4),"1","")&amp;"$38")),""))</f>
        <v>3</v>
      </c>
      <c r="AA38" s="46">
        <f ca="1">IF(COLUMN()&lt;DATA!$H$1+2,SUM(VSETKY!AA$52:'VSETKY'!AA$53),IF(COLUMN()=DATA!$H$1+2,SUM(INDIRECT("B$38:"&amp;SUBSTITUTE(ADDRESS(1,COLUMN()-1,4),"1","")&amp;"$38")),""))</f>
        <v>2</v>
      </c>
      <c r="AB38" s="46">
        <f ca="1">IF(COLUMN()&lt;DATA!$H$1+2,SUM(VSETKY!AB$52:'VSETKY'!AB$53),IF(COLUMN()=DATA!$H$1+2,SUM(INDIRECT("B$38:"&amp;SUBSTITUTE(ADDRESS(1,COLUMN()-1,4),"1","")&amp;"$38")),""))</f>
        <v>0</v>
      </c>
      <c r="AC38" s="46">
        <f ca="1">IF(COLUMN()&lt;DATA!$H$1+2,SUM(VSETKY!AC$52:'VSETKY'!AC$53),IF(COLUMN()=DATA!$H$1+2,SUM(INDIRECT("B$38:"&amp;SUBSTITUTE(ADDRESS(1,COLUMN()-1,4),"1","")&amp;"$38")),""))</f>
        <v>0</v>
      </c>
      <c r="AD38" s="46">
        <f ca="1">IF(COLUMN()&lt;DATA!$H$1+2,SUM(VSETKY!AD$52:'VSETKY'!AD$53),IF(COLUMN()=DATA!$H$1+2,SUM(INDIRECT("B$38:"&amp;SUBSTITUTE(ADDRESS(1,COLUMN()-1,4),"1","")&amp;"$38")),""))</f>
        <v>2</v>
      </c>
      <c r="AE38" s="46">
        <f ca="1">IF(COLUMN()&lt;DATA!$H$1+2,SUM(VSETKY!AE$52:'VSETKY'!AE$53),IF(COLUMN()=DATA!$H$1+2,SUM(INDIRECT("B$38:"&amp;SUBSTITUTE(ADDRESS(1,COLUMN()-1,4),"1","")&amp;"$38")),""))</f>
        <v>0</v>
      </c>
      <c r="AF38" s="46">
        <f ca="1">IF(COLUMN()&lt;DATA!$H$1+2,SUM(VSETKY!AF$52:'VSETKY'!AF$53),IF(COLUMN()=DATA!$H$1+2,SUM(INDIRECT("B$38:"&amp;SUBSTITUTE(ADDRESS(1,COLUMN()-1,4),"1","")&amp;"$38")),""))</f>
        <v>3</v>
      </c>
      <c r="AG38" s="46">
        <f ca="1">IF(COLUMN()&lt;DATA!$H$1+2,SUM(VSETKY!AG$52:'VSETKY'!AG$53),IF(COLUMN()=DATA!$H$1+2,SUM(INDIRECT("B$38:"&amp;SUBSTITUTE(ADDRESS(1,COLUMN()-1,4),"1","")&amp;"$38")),""))</f>
        <v>0</v>
      </c>
      <c r="AH38" s="46">
        <f ca="1">IF(COLUMN()&lt;DATA!$H$1+2,SUM(VSETKY!AH$52:'VSETKY'!AH$53),IF(COLUMN()=DATA!$H$1+2,SUM(INDIRECT("B$38:"&amp;SUBSTITUTE(ADDRESS(1,COLUMN()-1,4),"1","")&amp;"$38")),""))</f>
        <v>2</v>
      </c>
      <c r="AI38" s="46">
        <f ca="1">IF(COLUMN()&lt;DATA!$H$1+2,SUM(VSETKY!AI$52:'VSETKY'!AI$53),IF(COLUMN()=DATA!$H$1+2,SUM(INDIRECT("B$38:"&amp;SUBSTITUTE(ADDRESS(1,COLUMN()-1,4),"1","")&amp;"$38")),""))</f>
        <v>0</v>
      </c>
      <c r="AJ38" s="46">
        <f ca="1">IF(COLUMN()&lt;DATA!$H$1+2,SUM(VSETKY!AJ$52:'VSETKY'!AJ$53),IF(COLUMN()=DATA!$H$1+2,SUM(INDIRECT("B$38:"&amp;SUBSTITUTE(ADDRESS(1,COLUMN()-1,4),"1","")&amp;"$38")),""))</f>
        <v>0</v>
      </c>
      <c r="AK38" s="46">
        <f ca="1">IF(COLUMN()&lt;DATA!$H$1+2,SUM(VSETKY!AK$52:'VSETKY'!AK$53),IF(COLUMN()=DATA!$H$1+2,SUM(INDIRECT("B$38:"&amp;SUBSTITUTE(ADDRESS(1,COLUMN()-1,4),"1","")&amp;"$38")),""))</f>
        <v>0</v>
      </c>
      <c r="AL38" s="46">
        <f ca="1">IF(COLUMN()&lt;DATA!$H$1+2,SUM(VSETKY!AL$52:'VSETKY'!AL$53),IF(COLUMN()=DATA!$H$1+2,SUM(INDIRECT("B$38:"&amp;SUBSTITUTE(ADDRESS(1,COLUMN()-1,4),"1","")&amp;"$38")),""))</f>
        <v>0</v>
      </c>
      <c r="AM38" s="46">
        <f ca="1">IF(COLUMN()&lt;DATA!$H$1+2,SUM(VSETKY!AM$52:'VSETKY'!AM$53),IF(COLUMN()=DATA!$H$1+2,SUM(INDIRECT("B$38:"&amp;SUBSTITUTE(ADDRESS(1,COLUMN()-1,4),"1","")&amp;"$38")),""))</f>
        <v>0</v>
      </c>
      <c r="AN38" s="44">
        <f ca="1">IF(COLUMN()&lt;DATA!$H$1+2,SUM(VSETKY!AN$52:'VSETKY'!AN$53),IF(COLUMN()=DATA!$H$1+2,SUM(INDIRECT("B$38:"&amp;SUBSTITUTE(ADDRESS(1,COLUMN()-1,4),"1","")&amp;"$38")),""))</f>
        <v>864</v>
      </c>
      <c r="AO38" s="29" t="str">
        <f ca="1">IF(COLUMN()&lt;DATA!$H$1+2,SUM(VSETKY!AO$52:'VSETKY'!AO$53),IF(COLUMN()=DATA!$H$1+2,SUM(INDIRECT("B$38:"&amp;SUBSTITUTE(ADDRESS(1,COLUMN()-1,4),"1","")&amp;"$38")),""))</f>
        <v/>
      </c>
      <c r="AP38" s="29" t="str">
        <f ca="1">IF(COLUMN()&lt;DATA!$H$1+2,SUM(VSETKY!AP$52:'VSETKY'!AP$53),IF(COLUMN()=DATA!$H$1+2,SUM(INDIRECT("B$38:"&amp;SUBSTITUTE(ADDRESS(1,COLUMN()-1,4),"1","")&amp;"$38")),""))</f>
        <v/>
      </c>
      <c r="AQ38" s="29" t="str">
        <f ca="1">IF(COLUMN()&lt;DATA!$H$1+2,SUM(VSETKY!AQ$52:'VSETKY'!AQ$53),IF(COLUMN()=DATA!$H$1+2,SUM(INDIRECT("B$38:"&amp;SUBSTITUTE(ADDRESS(1,COLUMN()-1,4),"1","")&amp;"$38")),""))</f>
        <v/>
      </c>
      <c r="AR38" s="29" t="str">
        <f ca="1">IF(COLUMN()&lt;DATA!$H$1+2,SUM(VSETKY!AR$52:'VSETKY'!AR$53),IF(COLUMN()=DATA!$H$1+2,SUM(INDIRECT("B$38:"&amp;SUBSTITUTE(ADDRESS(1,COLUMN()-1,4),"1","")&amp;"$38")),""))</f>
        <v/>
      </c>
      <c r="AS38" s="29" t="str">
        <f ca="1">IF(COLUMN()&lt;DATA!$H$1+2,SUM(VSETKY!AS$52:'VSETKY'!AS$53),IF(COLUMN()=DATA!$H$1+2,SUM(INDIRECT("B$38:"&amp;SUBSTITUTE(ADDRESS(1,COLUMN()-1,4),"1","")&amp;"$38")),""))</f>
        <v/>
      </c>
      <c r="AT38" s="29" t="str">
        <f ca="1">IF(COLUMN()&lt;DATA!$H$1+2,SUM(VSETKY!AT$52:'VSETKY'!AT$53),IF(COLUMN()=DATA!$H$1+2,SUM(INDIRECT("B$38:"&amp;SUBSTITUTE(ADDRESS(1,COLUMN()-1,4),"1","")&amp;"$38")),""))</f>
        <v/>
      </c>
      <c r="AU38" s="29" t="str">
        <f ca="1">IF(COLUMN()&lt;DATA!$H$1+2,SUM(VSETKY!AU$52:'VSETKY'!AU$53),IF(COLUMN()=DATA!$H$1+2,SUM(INDIRECT("B$38:"&amp;SUBSTITUTE(ADDRESS(1,COLUMN()-1,4),"1","")&amp;"$38")),""))</f>
        <v/>
      </c>
      <c r="AV38" s="29" t="str">
        <f ca="1">IF(COLUMN()&lt;DATA!$H$1+2,SUM(VSETKY!AV$52:'VSETKY'!AV$53),IF(COLUMN()=DATA!$H$1+2,SUM(INDIRECT("B$38:"&amp;SUBSTITUTE(ADDRESS(1,COLUMN()-1,4),"1","")&amp;"$38")),""))</f>
        <v/>
      </c>
      <c r="AW38" s="29" t="str">
        <f ca="1">IF(COLUMN()&lt;DATA!$H$1+2,SUM(VSETKY!AW$52:'VSETKY'!AW$53),IF(COLUMN()=DATA!$H$1+2,SUM(INDIRECT("B$38:"&amp;SUBSTITUTE(ADDRESS(1,COLUMN()-1,4),"1","")&amp;"$38")),""))</f>
        <v/>
      </c>
      <c r="AX38" s="29" t="str">
        <f ca="1">IF(COLUMN()&lt;DATA!$H$1+2,SUM(VSETKY!AX$52:'VSETKY'!AX$53),IF(COLUMN()=DATA!$H$1+2,SUM(INDIRECT("B$38:"&amp;SUBSTITUTE(ADDRESS(1,COLUMN()-1,4),"1","")&amp;"$38")),""))</f>
        <v/>
      </c>
      <c r="AY38" s="29" t="str">
        <f ca="1">IF(COLUMN()&lt;DATA!$H$1+2,SUM(VSETKY!AY$52:'VSETKY'!AY$53),IF(COLUMN()=DATA!$H$1+2,SUM(INDIRECT("B$38:"&amp;SUBSTITUTE(ADDRESS(1,COLUMN()-1,4),"1","")&amp;"$38")),""))</f>
        <v/>
      </c>
      <c r="AZ38" s="29" t="str">
        <f ca="1">IF(COLUMN()&lt;DATA!$H$1+2,SUM(VSETKY!AZ$52:'VSETKY'!AZ$53),IF(COLUMN()=DATA!$H$1+2,SUM(INDIRECT("B$38:"&amp;SUBSTITUTE(ADDRESS(1,COLUMN()-1,4),"1","")&amp;"$38")),""))</f>
        <v/>
      </c>
      <c r="BA38" s="29" t="str">
        <f ca="1">IF(COLUMN()&lt;DATA!$H$1+2,SUM(VSETKY!BA$52:'VSETKY'!BA$53),IF(COLUMN()=DATA!$H$1+2,SUM(INDIRECT("B$38:"&amp;SUBSTITUTE(ADDRESS(1,COLUMN()-1,4),"1","")&amp;"$38")),""))</f>
        <v/>
      </c>
      <c r="BB38" s="29" t="str">
        <f ca="1">IF(COLUMN()&lt;DATA!$H$1+2,SUM(VSETKY!BB$52:'VSETKY'!BB$53),IF(COLUMN()=DATA!$H$1+2,SUM(INDIRECT("B$38:"&amp;SUBSTITUTE(ADDRESS(1,COLUMN()-1,4),"1","")&amp;"$38")),""))</f>
        <v/>
      </c>
      <c r="BC38" s="29" t="str">
        <f ca="1">IF(COLUMN()&lt;DATA!$H$1+2,SUM(VSETKY!BC$52:'VSETKY'!BC$53),IF(COLUMN()=DATA!$H$1+2,SUM(INDIRECT("B$38:"&amp;SUBSTITUTE(ADDRESS(1,COLUMN()-1,4),"1","")&amp;"$38")),""))</f>
        <v/>
      </c>
      <c r="BD38" s="29" t="str">
        <f ca="1">IF(COLUMN()&lt;DATA!$H$1+2,SUM(VSETKY!BD$52:'VSETKY'!BD$53),IF(COLUMN()=DATA!$H$1+2,SUM(INDIRECT("B$38:"&amp;SUBSTITUTE(ADDRESS(1,COLUMN()-1,4),"1","")&amp;"$38")),""))</f>
        <v/>
      </c>
      <c r="BE38" s="29" t="str">
        <f ca="1">IF(COLUMN()&lt;DATA!$H$1+2,SUM(VSETKY!BE$52:'VSETKY'!BE$53),IF(COLUMN()=DATA!$H$1+2,SUM(INDIRECT("B$38:"&amp;SUBSTITUTE(ADDRESS(1,COLUMN()-1,4),"1","")&amp;"$38")),""))</f>
        <v/>
      </c>
      <c r="BF38" s="29" t="str">
        <f ca="1">IF(COLUMN()&lt;DATA!$H$1+2,SUM(VSETKY!BF$52:'VSETKY'!BF$53),IF(COLUMN()=DATA!$H$1+2,SUM(INDIRECT("B$38:"&amp;SUBSTITUTE(ADDRESS(1,COLUMN()-1,4),"1","")&amp;"$38")),""))</f>
        <v/>
      </c>
      <c r="BG38" s="29" t="str">
        <f ca="1">IF(COLUMN()&lt;DATA!$H$1+2,SUM(VSETKY!BG$52:'VSETKY'!BG$53),IF(COLUMN()=DATA!$H$1+2,SUM(INDIRECT("B$38:"&amp;SUBSTITUTE(ADDRESS(1,COLUMN()-1,4),"1","")&amp;"$38")),""))</f>
        <v/>
      </c>
      <c r="BH38" s="29" t="str">
        <f ca="1">IF(COLUMN()&lt;DATA!$H$1+2,SUM(VSETKY!BH$52:'VSETKY'!BH$53),IF(COLUMN()=DATA!$H$1+2,SUM(INDIRECT("B$38:"&amp;SUBSTITUTE(ADDRESS(1,COLUMN()-1,4),"1","")&amp;"$38")),""))</f>
        <v/>
      </c>
      <c r="BI38" s="29" t="str">
        <f ca="1">IF(COLUMN()&lt;DATA!$H$1+2,SUM(VSETKY!BI$52:'VSETKY'!BI$53),IF(COLUMN()=DATA!$H$1+2,SUM(INDIRECT("B$38:"&amp;SUBSTITUTE(ADDRESS(1,COLUMN()-1,4),"1","")&amp;"$38")),""))</f>
        <v/>
      </c>
      <c r="BJ38" s="29" t="str">
        <f ca="1">IF(COLUMN()&lt;DATA!$H$1+2,SUM(VSETKY!BJ$52:'VSETKY'!BJ$53),IF(COLUMN()=DATA!$H$1+2,SUM(INDIRECT("B$38:"&amp;SUBSTITUTE(ADDRESS(1,COLUMN()-1,4),"1","")&amp;"$38")),""))</f>
        <v/>
      </c>
      <c r="BK38" s="29" t="str">
        <f ca="1">IF(COLUMN()&lt;DATA!$H$1+2,SUM(VSETKY!BK$52:'VSETKY'!BK$53),IF(COLUMN()=DATA!$H$1+2,SUM(INDIRECT("B$38:"&amp;SUBSTITUTE(ADDRESS(1,COLUMN()-1,4),"1","")&amp;"$38")),""))</f>
        <v/>
      </c>
      <c r="BL38" s="29" t="str">
        <f ca="1">IF(COLUMN()&lt;DATA!$H$1+2,SUM(VSETKY!BL$52:'VSETKY'!BL$53),IF(COLUMN()=DATA!$H$1+2,SUM(INDIRECT("B$38:"&amp;SUBSTITUTE(ADDRESS(1,COLUMN()-1,4),"1","")&amp;"$38")),""))</f>
        <v/>
      </c>
      <c r="BM38" s="29" t="str">
        <f ca="1">IF(COLUMN()&lt;DATA!$H$1+2,SUM(VSETKY!BM$52:'VSETKY'!BM$53),IF(COLUMN()=DATA!$H$1+2,SUM(INDIRECT("B$38:"&amp;SUBSTITUTE(ADDRESS(1,COLUMN()-1,4),"1","")&amp;"$38")),""))</f>
        <v/>
      </c>
      <c r="BN38" s="29" t="str">
        <f ca="1">IF(COLUMN()&lt;DATA!$H$1+2,SUM(VSETKY!BN$52:'VSETKY'!BN$53),IF(COLUMN()=DATA!$H$1+2,SUM(INDIRECT("B$38:"&amp;SUBSTITUTE(ADDRESS(1,COLUMN()-1,4),"1","")&amp;"$38")),""))</f>
        <v/>
      </c>
      <c r="BO38" s="29" t="str">
        <f ca="1">IF(COLUMN()&lt;DATA!$H$1+2,SUM(VSETKY!BO$52:'VSETKY'!BO$53),IF(COLUMN()=DATA!$H$1+2,SUM(INDIRECT("B$38:"&amp;SUBSTITUTE(ADDRESS(1,COLUMN()-1,4),"1","")&amp;"$38")),""))</f>
        <v/>
      </c>
      <c r="BP38" s="29" t="str">
        <f ca="1">IF(COLUMN()&lt;DATA!$H$1+2,SUM(VSETKY!BP$52:'VSETKY'!BP$53),IF(COLUMN()=DATA!$H$1+2,SUM(INDIRECT("B$38:"&amp;SUBSTITUTE(ADDRESS(1,COLUMN()-1,4),"1","")&amp;"$38")),""))</f>
        <v/>
      </c>
      <c r="BQ38" s="29" t="str">
        <f ca="1">IF(COLUMN()&lt;DATA!$H$1+2,SUM(VSETKY!BQ$52:'VSETKY'!BQ$53),IF(COLUMN()=DATA!$H$1+2,SUM(INDIRECT("B$38:"&amp;SUBSTITUTE(ADDRESS(1,COLUMN()-1,4),"1","")&amp;"$38")),""))</f>
        <v/>
      </c>
      <c r="BR38" s="29" t="str">
        <f ca="1">IF(COLUMN()&lt;DATA!$H$1+2,SUM(VSETKY!BR$52:'VSETKY'!BR$53),IF(COLUMN()=DATA!$H$1+2,SUM(INDIRECT("B$38:"&amp;SUBSTITUTE(ADDRESS(1,COLUMN()-1,4),"1","")&amp;"$38")),""))</f>
        <v/>
      </c>
      <c r="BS38" s="29" t="str">
        <f ca="1">IF(COLUMN()&lt;DATA!$H$1+2,SUM(VSETKY!BS$52:'VSETKY'!BS$53),IF(COLUMN()=DATA!$H$1+2,SUM(INDIRECT("B$38:"&amp;SUBSTITUTE(ADDRESS(1,COLUMN()-1,4),"1","")&amp;"$38")),""))</f>
        <v/>
      </c>
      <c r="BT38" s="29" t="str">
        <f ca="1">IF(COLUMN()&lt;DATA!$H$1+2,SUM(VSETKY!BT$52:'VSETKY'!BT$53),IF(COLUMN()=DATA!$H$1+2,SUM(INDIRECT("B$38:"&amp;SUBSTITUTE(ADDRESS(1,COLUMN()-1,4),"1","")&amp;"$38")),""))</f>
        <v/>
      </c>
      <c r="BU38" s="29" t="str">
        <f ca="1">IF(COLUMN()&lt;DATA!$H$1+2,SUM(VSETKY!BU$52:'VSETKY'!BU$53),IF(COLUMN()=DATA!$H$1+2,SUM(INDIRECT("B$38:"&amp;SUBSTITUTE(ADDRESS(1,COLUMN()-1,4),"1","")&amp;"$38")),""))</f>
        <v/>
      </c>
      <c r="BV38" s="29" t="str">
        <f ca="1">IF(COLUMN()&lt;DATA!$H$1+2,SUM(VSETKY!BV$52:'VSETKY'!BV$53),IF(COLUMN()=DATA!$H$1+2,SUM(INDIRECT("B$38:"&amp;SUBSTITUTE(ADDRESS(1,COLUMN()-1,4),"1","")&amp;"$38")),""))</f>
        <v/>
      </c>
      <c r="BW38" s="29" t="str">
        <f ca="1">IF(COLUMN()&lt;DATA!$H$1+2,SUM(VSETKY!BW$52:'VSETKY'!BW$53),IF(COLUMN()=DATA!$H$1+2,SUM(INDIRECT("B$38:"&amp;SUBSTITUTE(ADDRESS(1,COLUMN()-1,4),"1","")&amp;"$38")),""))</f>
        <v/>
      </c>
      <c r="BX38" s="29" t="str">
        <f ca="1">IF(COLUMN()&lt;DATA!$H$1+2,SUM(VSETKY!BX$52:'VSETKY'!BX$53),IF(COLUMN()=DATA!$H$1+2,SUM(INDIRECT("B$38:"&amp;SUBSTITUTE(ADDRESS(1,COLUMN()-1,4),"1","")&amp;"$38")),""))</f>
        <v/>
      </c>
      <c r="BY38" s="29" t="str">
        <f ca="1">IF(COLUMN()&lt;DATA!$H$1+2,SUM(VSETKY!BY$52:'VSETKY'!BY$53),IF(COLUMN()=DATA!$H$1+2,SUM(INDIRECT("B$38:"&amp;SUBSTITUTE(ADDRESS(1,COLUMN()-1,4),"1","")&amp;"$38")),""))</f>
        <v/>
      </c>
      <c r="BZ38" s="29" t="str">
        <f ca="1">IF(COLUMN()&lt;DATA!$H$1+2,SUM(VSETKY!BZ$52:'VSETKY'!BZ$53),IF(COLUMN()=DATA!$H$1+2,SUM(INDIRECT("B$38:"&amp;SUBSTITUTE(ADDRESS(1,COLUMN()-1,4),"1","")&amp;"$38")),""))</f>
        <v/>
      </c>
    </row>
    <row r="39" spans="1:78" ht="15.75" x14ac:dyDescent="0.25">
      <c r="A39" s="43" t="s">
        <v>226</v>
      </c>
      <c r="B39" s="34">
        <f ca="1">IF(COLUMN()&lt;DATA!$H$1+2,SUM(VSETKY!B$54:'VSETKY'!B$55),IF(COLUMN()=DATA!$H$1+2,SUM(INDIRECT("B$39:"&amp;SUBSTITUTE(ADDRESS(1,COLUMN()-1,4),"1","")&amp;"$39")),""))</f>
        <v>130</v>
      </c>
      <c r="C39" s="34">
        <f ca="1">IF(COLUMN()&lt;DATA!$H$1+2,SUM(VSETKY!C$54:'VSETKY'!C$55),IF(COLUMN()=DATA!$H$1+2,SUM(INDIRECT("B$39:"&amp;SUBSTITUTE(ADDRESS(1,COLUMN()-1,4),"1","")&amp;"$39")),""))</f>
        <v>49</v>
      </c>
      <c r="D39" s="34">
        <f ca="1">IF(COLUMN()&lt;DATA!$H$1+2,SUM(VSETKY!D$54:'VSETKY'!D$55),IF(COLUMN()=DATA!$H$1+2,SUM(INDIRECT("B$39:"&amp;SUBSTITUTE(ADDRESS(1,COLUMN()-1,4),"1","")&amp;"$39")),""))</f>
        <v>6</v>
      </c>
      <c r="E39" s="34">
        <f ca="1">IF(COLUMN()&lt;DATA!$H$1+2,SUM(VSETKY!E$54:'VSETKY'!E$55),IF(COLUMN()=DATA!$H$1+2,SUM(INDIRECT("B$39:"&amp;SUBSTITUTE(ADDRESS(1,COLUMN()-1,4),"1","")&amp;"$39")),""))</f>
        <v>3</v>
      </c>
      <c r="F39" s="34">
        <f ca="1">IF(COLUMN()&lt;DATA!$H$1+2,SUM(VSETKY!F$54:'VSETKY'!F$55),IF(COLUMN()=DATA!$H$1+2,SUM(INDIRECT("B$39:"&amp;SUBSTITUTE(ADDRESS(1,COLUMN()-1,4),"1","")&amp;"$39")),""))</f>
        <v>12</v>
      </c>
      <c r="G39" s="34">
        <f ca="1">IF(COLUMN()&lt;DATA!$H$1+2,SUM(VSETKY!G$54:'VSETKY'!G$55),IF(COLUMN()=DATA!$H$1+2,SUM(INDIRECT("B$39:"&amp;SUBSTITUTE(ADDRESS(1,COLUMN()-1,4),"1","")&amp;"$39")),""))</f>
        <v>0</v>
      </c>
      <c r="H39" s="34">
        <f ca="1">IF(COLUMN()&lt;DATA!$H$1+2,SUM(VSETKY!H$54:'VSETKY'!H$55),IF(COLUMN()=DATA!$H$1+2,SUM(INDIRECT("B$39:"&amp;SUBSTITUTE(ADDRESS(1,COLUMN()-1,4),"1","")&amp;"$39")),""))</f>
        <v>1</v>
      </c>
      <c r="I39" s="34">
        <f ca="1">IF(COLUMN()&lt;DATA!$H$1+2,SUM(VSETKY!I$54:'VSETKY'!I$55),IF(COLUMN()=DATA!$H$1+2,SUM(INDIRECT("B$39:"&amp;SUBSTITUTE(ADDRESS(1,COLUMN()-1,4),"1","")&amp;"$39")),""))</f>
        <v>15</v>
      </c>
      <c r="J39" s="34">
        <f ca="1">IF(COLUMN()&lt;DATA!$H$1+2,SUM(VSETKY!J$54:'VSETKY'!J$55),IF(COLUMN()=DATA!$H$1+2,SUM(INDIRECT("B$39:"&amp;SUBSTITUTE(ADDRESS(1,COLUMN()-1,4),"1","")&amp;"$39")),""))</f>
        <v>19</v>
      </c>
      <c r="K39" s="34">
        <f ca="1">IF(COLUMN()&lt;DATA!$H$1+2,SUM(VSETKY!K$54:'VSETKY'!K$55),IF(COLUMN()=DATA!$H$1+2,SUM(INDIRECT("B$39:"&amp;SUBSTITUTE(ADDRESS(1,COLUMN()-1,4),"1","")&amp;"$39")),""))</f>
        <v>0</v>
      </c>
      <c r="L39" s="34">
        <f ca="1">IF(COLUMN()&lt;DATA!$H$1+2,SUM(VSETKY!L$54:'VSETKY'!L$55),IF(COLUMN()=DATA!$H$1+2,SUM(INDIRECT("B$39:"&amp;SUBSTITUTE(ADDRESS(1,COLUMN()-1,4),"1","")&amp;"$39")),""))</f>
        <v>13</v>
      </c>
      <c r="M39" s="34">
        <f ca="1">IF(COLUMN()&lt;DATA!$H$1+2,SUM(VSETKY!M$54:'VSETKY'!M$55),IF(COLUMN()=DATA!$H$1+2,SUM(INDIRECT("B$39:"&amp;SUBSTITUTE(ADDRESS(1,COLUMN()-1,4),"1","")&amp;"$39")),""))</f>
        <v>1</v>
      </c>
      <c r="N39" s="34">
        <f ca="1">IF(COLUMN()&lt;DATA!$H$1+2,SUM(VSETKY!N$54:'VSETKY'!N$55),IF(COLUMN()=DATA!$H$1+2,SUM(INDIRECT("B$39:"&amp;SUBSTITUTE(ADDRESS(1,COLUMN()-1,4),"1","")&amp;"$39")),""))</f>
        <v>11</v>
      </c>
      <c r="O39" s="34">
        <f ca="1">IF(COLUMN()&lt;DATA!$H$1+2,SUM(VSETKY!O$54:'VSETKY'!O$55),IF(COLUMN()=DATA!$H$1+2,SUM(INDIRECT("B$39:"&amp;SUBSTITUTE(ADDRESS(1,COLUMN()-1,4),"1","")&amp;"$39")),""))</f>
        <v>5</v>
      </c>
      <c r="P39" s="34">
        <f ca="1">IF(COLUMN()&lt;DATA!$H$1+2,SUM(VSETKY!P$54:'VSETKY'!P$55),IF(COLUMN()=DATA!$H$1+2,SUM(INDIRECT("B$39:"&amp;SUBSTITUTE(ADDRESS(1,COLUMN()-1,4),"1","")&amp;"$39")),""))</f>
        <v>0</v>
      </c>
      <c r="Q39" s="34">
        <f ca="1">IF(COLUMN()&lt;DATA!$H$1+2,SUM(VSETKY!Q$54:'VSETKY'!Q$55),IF(COLUMN()=DATA!$H$1+2,SUM(INDIRECT("B$39:"&amp;SUBSTITUTE(ADDRESS(1,COLUMN()-1,4),"1","")&amp;"$39")),""))</f>
        <v>0</v>
      </c>
      <c r="R39" s="34">
        <f ca="1">IF(COLUMN()&lt;DATA!$H$1+2,SUM(VSETKY!R$54:'VSETKY'!R$55),IF(COLUMN()=DATA!$H$1+2,SUM(INDIRECT("B$39:"&amp;SUBSTITUTE(ADDRESS(1,COLUMN()-1,4),"1","")&amp;"$39")),""))</f>
        <v>0</v>
      </c>
      <c r="S39" s="34">
        <f ca="1">IF(COLUMN()&lt;DATA!$H$1+2,SUM(VSETKY!S$54:'VSETKY'!S$55),IF(COLUMN()=DATA!$H$1+2,SUM(INDIRECT("B$39:"&amp;SUBSTITUTE(ADDRESS(1,COLUMN()-1,4),"1","")&amp;"$39")),""))</f>
        <v>1</v>
      </c>
      <c r="T39" s="34">
        <f ca="1">IF(COLUMN()&lt;DATA!$H$1+2,SUM(VSETKY!T$54:'VSETKY'!T$55),IF(COLUMN()=DATA!$H$1+2,SUM(INDIRECT("B$39:"&amp;SUBSTITUTE(ADDRESS(1,COLUMN()-1,4),"1","")&amp;"$39")),""))</f>
        <v>0</v>
      </c>
      <c r="U39" s="34">
        <f ca="1">IF(COLUMN()&lt;DATA!$H$1+2,SUM(VSETKY!U$54:'VSETKY'!U$55),IF(COLUMN()=DATA!$H$1+2,SUM(INDIRECT("B$39:"&amp;SUBSTITUTE(ADDRESS(1,COLUMN()-1,4),"1","")&amp;"$39")),""))</f>
        <v>44</v>
      </c>
      <c r="V39" s="34">
        <f ca="1">IF(COLUMN()&lt;DATA!$H$1+2,SUM(VSETKY!V$54:'VSETKY'!V$55),IF(COLUMN()=DATA!$H$1+2,SUM(INDIRECT("B$39:"&amp;SUBSTITUTE(ADDRESS(1,COLUMN()-1,4),"1","")&amp;"$39")),""))</f>
        <v>0</v>
      </c>
      <c r="W39" s="34">
        <f ca="1">IF(COLUMN()&lt;DATA!$H$1+2,SUM(VSETKY!W$54:'VSETKY'!W$55),IF(COLUMN()=DATA!$H$1+2,SUM(INDIRECT("B$39:"&amp;SUBSTITUTE(ADDRESS(1,COLUMN()-1,4),"1","")&amp;"$39")),""))</f>
        <v>0</v>
      </c>
      <c r="X39" s="34">
        <f ca="1">IF(COLUMN()&lt;DATA!$H$1+2,SUM(VSETKY!X$54:'VSETKY'!X$55),IF(COLUMN()=DATA!$H$1+2,SUM(INDIRECT("B$39:"&amp;SUBSTITUTE(ADDRESS(1,COLUMN()-1,4),"1","")&amp;"$39")),""))</f>
        <v>0</v>
      </c>
      <c r="Y39" s="34">
        <f ca="1">IF(COLUMN()&lt;DATA!$H$1+2,SUM(VSETKY!Y$54:'VSETKY'!Y$55),IF(COLUMN()=DATA!$H$1+2,SUM(INDIRECT("B$39:"&amp;SUBSTITUTE(ADDRESS(1,COLUMN()-1,4),"1","")&amp;"$39")),""))</f>
        <v>0</v>
      </c>
      <c r="Z39" s="34">
        <f ca="1">IF(COLUMN()&lt;DATA!$H$1+2,SUM(VSETKY!Z$54:'VSETKY'!Z$55),IF(COLUMN()=DATA!$H$1+2,SUM(INDIRECT("B$39:"&amp;SUBSTITUTE(ADDRESS(1,COLUMN()-1,4),"1","")&amp;"$39")),""))</f>
        <v>0</v>
      </c>
      <c r="AA39" s="34">
        <f ca="1">IF(COLUMN()&lt;DATA!$H$1+2,SUM(VSETKY!AA$54:'VSETKY'!AA$55),IF(COLUMN()=DATA!$H$1+2,SUM(INDIRECT("B$39:"&amp;SUBSTITUTE(ADDRESS(1,COLUMN()-1,4),"1","")&amp;"$39")),""))</f>
        <v>2</v>
      </c>
      <c r="AB39" s="34">
        <f ca="1">IF(COLUMN()&lt;DATA!$H$1+2,SUM(VSETKY!AB$54:'VSETKY'!AB$55),IF(COLUMN()=DATA!$H$1+2,SUM(INDIRECT("B$39:"&amp;SUBSTITUTE(ADDRESS(1,COLUMN()-1,4),"1","")&amp;"$39")),""))</f>
        <v>0</v>
      </c>
      <c r="AC39" s="34">
        <f ca="1">IF(COLUMN()&lt;DATA!$H$1+2,SUM(VSETKY!AC$54:'VSETKY'!AC$55),IF(COLUMN()=DATA!$H$1+2,SUM(INDIRECT("B$39:"&amp;SUBSTITUTE(ADDRESS(1,COLUMN()-1,4),"1","")&amp;"$39")),""))</f>
        <v>0</v>
      </c>
      <c r="AD39" s="34">
        <f ca="1">IF(COLUMN()&lt;DATA!$H$1+2,SUM(VSETKY!AD$54:'VSETKY'!AD$55),IF(COLUMN()=DATA!$H$1+2,SUM(INDIRECT("B$39:"&amp;SUBSTITUTE(ADDRESS(1,COLUMN()-1,4),"1","")&amp;"$39")),""))</f>
        <v>0</v>
      </c>
      <c r="AE39" s="34">
        <f ca="1">IF(COLUMN()&lt;DATA!$H$1+2,SUM(VSETKY!AE$54:'VSETKY'!AE$55),IF(COLUMN()=DATA!$H$1+2,SUM(INDIRECT("B$39:"&amp;SUBSTITUTE(ADDRESS(1,COLUMN()-1,4),"1","")&amp;"$39")),""))</f>
        <v>0</v>
      </c>
      <c r="AF39" s="34">
        <f ca="1">IF(COLUMN()&lt;DATA!$H$1+2,SUM(VSETKY!AF$54:'VSETKY'!AF$55),IF(COLUMN()=DATA!$H$1+2,SUM(INDIRECT("B$39:"&amp;SUBSTITUTE(ADDRESS(1,COLUMN()-1,4),"1","")&amp;"$39")),""))</f>
        <v>4</v>
      </c>
      <c r="AG39" s="34">
        <f ca="1">IF(COLUMN()&lt;DATA!$H$1+2,SUM(VSETKY!AG$54:'VSETKY'!AG$55),IF(COLUMN()=DATA!$H$1+2,SUM(INDIRECT("B$39:"&amp;SUBSTITUTE(ADDRESS(1,COLUMN()-1,4),"1","")&amp;"$39")),""))</f>
        <v>0</v>
      </c>
      <c r="AH39" s="34">
        <f ca="1">IF(COLUMN()&lt;DATA!$H$1+2,SUM(VSETKY!AH$54:'VSETKY'!AH$55),IF(COLUMN()=DATA!$H$1+2,SUM(INDIRECT("B$39:"&amp;SUBSTITUTE(ADDRESS(1,COLUMN()-1,4),"1","")&amp;"$39")),""))</f>
        <v>0</v>
      </c>
      <c r="AI39" s="34">
        <f ca="1">IF(COLUMN()&lt;DATA!$H$1+2,SUM(VSETKY!AI$54:'VSETKY'!AI$55),IF(COLUMN()=DATA!$H$1+2,SUM(INDIRECT("B$39:"&amp;SUBSTITUTE(ADDRESS(1,COLUMN()-1,4),"1","")&amp;"$39")),""))</f>
        <v>0</v>
      </c>
      <c r="AJ39" s="34">
        <f ca="1">IF(COLUMN()&lt;DATA!$H$1+2,SUM(VSETKY!AJ$54:'VSETKY'!AJ$55),IF(COLUMN()=DATA!$H$1+2,SUM(INDIRECT("B$39:"&amp;SUBSTITUTE(ADDRESS(1,COLUMN()-1,4),"1","")&amp;"$39")),""))</f>
        <v>0</v>
      </c>
      <c r="AK39" s="34">
        <f ca="1">IF(COLUMN()&lt;DATA!$H$1+2,SUM(VSETKY!AK$54:'VSETKY'!AK$55),IF(COLUMN()=DATA!$H$1+2,SUM(INDIRECT("B$39:"&amp;SUBSTITUTE(ADDRESS(1,COLUMN()-1,4),"1","")&amp;"$39")),""))</f>
        <v>0</v>
      </c>
      <c r="AL39" s="34">
        <f ca="1">IF(COLUMN()&lt;DATA!$H$1+2,SUM(VSETKY!AL$54:'VSETKY'!AL$55),IF(COLUMN()=DATA!$H$1+2,SUM(INDIRECT("B$39:"&amp;SUBSTITUTE(ADDRESS(1,COLUMN()-1,4),"1","")&amp;"$39")),""))</f>
        <v>0</v>
      </c>
      <c r="AM39" s="34">
        <f ca="1">IF(COLUMN()&lt;DATA!$H$1+2,SUM(VSETKY!AM$54:'VSETKY'!AM$55),IF(COLUMN()=DATA!$H$1+2,SUM(INDIRECT("B$39:"&amp;SUBSTITUTE(ADDRESS(1,COLUMN()-1,4),"1","")&amp;"$39")),""))</f>
        <v>0</v>
      </c>
      <c r="AN39" s="44">
        <f ca="1">IF(COLUMN()&lt;DATA!$H$1+2,SUM(VSETKY!AN$54:'VSETKY'!AN$55),IF(COLUMN()=DATA!$H$1+2,SUM(INDIRECT("B$39:"&amp;SUBSTITUTE(ADDRESS(1,COLUMN()-1,4),"1","")&amp;"$39")),""))</f>
        <v>316</v>
      </c>
      <c r="AO39" t="str">
        <f ca="1">IF(COLUMN()&lt;DATA!$H$1+2,SUM(VSETKY!AO$54:'VSETKY'!AO$55),IF(COLUMN()=DATA!$H$1+2,SUM(INDIRECT("B$39:"&amp;SUBSTITUTE(ADDRESS(1,COLUMN()-1,4),"1","")&amp;"$39")),""))</f>
        <v/>
      </c>
      <c r="AP39" t="str">
        <f ca="1">IF(COLUMN()&lt;DATA!$H$1+2,SUM(VSETKY!AP$54:'VSETKY'!AP$55),IF(COLUMN()=DATA!$H$1+2,SUM(INDIRECT("B$39:"&amp;SUBSTITUTE(ADDRESS(1,COLUMN()-1,4),"1","")&amp;"$39")),""))</f>
        <v/>
      </c>
      <c r="AQ39" t="str">
        <f ca="1">IF(COLUMN()&lt;DATA!$H$1+2,SUM(VSETKY!AQ$54:'VSETKY'!AQ$55),IF(COLUMN()=DATA!$H$1+2,SUM(INDIRECT("B$39:"&amp;SUBSTITUTE(ADDRESS(1,COLUMN()-1,4),"1","")&amp;"$39")),""))</f>
        <v/>
      </c>
      <c r="AR39" t="str">
        <f ca="1">IF(COLUMN()&lt;DATA!$H$1+2,SUM(VSETKY!AR$54:'VSETKY'!AR$55),IF(COLUMN()=DATA!$H$1+2,SUM(INDIRECT("B$39:"&amp;SUBSTITUTE(ADDRESS(1,COLUMN()-1,4),"1","")&amp;"$39")),""))</f>
        <v/>
      </c>
      <c r="AS39" t="str">
        <f ca="1">IF(COLUMN()&lt;DATA!$H$1+2,SUM(VSETKY!AS$54:'VSETKY'!AS$55),IF(COLUMN()=DATA!$H$1+2,SUM(INDIRECT("B$39:"&amp;SUBSTITUTE(ADDRESS(1,COLUMN()-1,4),"1","")&amp;"$39")),""))</f>
        <v/>
      </c>
      <c r="AT39" t="str">
        <f ca="1">IF(COLUMN()&lt;DATA!$H$1+2,SUM(VSETKY!AT$54:'VSETKY'!AT$55),IF(COLUMN()=DATA!$H$1+2,SUM(INDIRECT("B$39:"&amp;SUBSTITUTE(ADDRESS(1,COLUMN()-1,4),"1","")&amp;"$39")),""))</f>
        <v/>
      </c>
      <c r="AU39" t="str">
        <f ca="1">IF(COLUMN()&lt;DATA!$H$1+2,SUM(VSETKY!AU$54:'VSETKY'!AU$55),IF(COLUMN()=DATA!$H$1+2,SUM(INDIRECT("B$39:"&amp;SUBSTITUTE(ADDRESS(1,COLUMN()-1,4),"1","")&amp;"$39")),""))</f>
        <v/>
      </c>
      <c r="AV39" t="str">
        <f ca="1">IF(COLUMN()&lt;DATA!$H$1+2,SUM(VSETKY!AV$54:'VSETKY'!AV$55),IF(COLUMN()=DATA!$H$1+2,SUM(INDIRECT("B$39:"&amp;SUBSTITUTE(ADDRESS(1,COLUMN()-1,4),"1","")&amp;"$39")),""))</f>
        <v/>
      </c>
      <c r="AW39" t="str">
        <f ca="1">IF(COLUMN()&lt;DATA!$H$1+2,SUM(VSETKY!AW$54:'VSETKY'!AW$55),IF(COLUMN()=DATA!$H$1+2,SUM(INDIRECT("B$39:"&amp;SUBSTITUTE(ADDRESS(1,COLUMN()-1,4),"1","")&amp;"$39")),""))</f>
        <v/>
      </c>
      <c r="AX39" t="str">
        <f ca="1">IF(COLUMN()&lt;DATA!$H$1+2,SUM(VSETKY!AX$54:'VSETKY'!AX$55),IF(COLUMN()=DATA!$H$1+2,SUM(INDIRECT("B$39:"&amp;SUBSTITUTE(ADDRESS(1,COLUMN()-1,4),"1","")&amp;"$39")),""))</f>
        <v/>
      </c>
      <c r="AY39" t="str">
        <f ca="1">IF(COLUMN()&lt;DATA!$H$1+2,SUM(VSETKY!AY$54:'VSETKY'!AY$55),IF(COLUMN()=DATA!$H$1+2,SUM(INDIRECT("B$39:"&amp;SUBSTITUTE(ADDRESS(1,COLUMN()-1,4),"1","")&amp;"$39")),""))</f>
        <v/>
      </c>
      <c r="AZ39" t="str">
        <f ca="1">IF(COLUMN()&lt;DATA!$H$1+2,SUM(VSETKY!AZ$54:'VSETKY'!AZ$55),IF(COLUMN()=DATA!$H$1+2,SUM(INDIRECT("B$39:"&amp;SUBSTITUTE(ADDRESS(1,COLUMN()-1,4),"1","")&amp;"$39")),""))</f>
        <v/>
      </c>
      <c r="BA39" t="str">
        <f ca="1">IF(COLUMN()&lt;DATA!$H$1+2,SUM(VSETKY!BA$54:'VSETKY'!BA$55),IF(COLUMN()=DATA!$H$1+2,SUM(INDIRECT("B$39:"&amp;SUBSTITUTE(ADDRESS(1,COLUMN()-1,4),"1","")&amp;"$39")),""))</f>
        <v/>
      </c>
      <c r="BB39" t="str">
        <f ca="1">IF(COLUMN()&lt;DATA!$H$1+2,SUM(VSETKY!BB$54:'VSETKY'!BB$55),IF(COLUMN()=DATA!$H$1+2,SUM(INDIRECT("B$39:"&amp;SUBSTITUTE(ADDRESS(1,COLUMN()-1,4),"1","")&amp;"$39")),""))</f>
        <v/>
      </c>
      <c r="BC39" t="str">
        <f ca="1">IF(COLUMN()&lt;DATA!$H$1+2,SUM(VSETKY!BC$54:'VSETKY'!BC$55),IF(COLUMN()=DATA!$H$1+2,SUM(INDIRECT("B$39:"&amp;SUBSTITUTE(ADDRESS(1,COLUMN()-1,4),"1","")&amp;"$39")),""))</f>
        <v/>
      </c>
      <c r="BD39" t="str">
        <f ca="1">IF(COLUMN()&lt;DATA!$H$1+2,SUM(VSETKY!BD$54:'VSETKY'!BD$55),IF(COLUMN()=DATA!$H$1+2,SUM(INDIRECT("B$39:"&amp;SUBSTITUTE(ADDRESS(1,COLUMN()-1,4),"1","")&amp;"$39")),""))</f>
        <v/>
      </c>
      <c r="BE39" t="str">
        <f ca="1">IF(COLUMN()&lt;DATA!$H$1+2,SUM(VSETKY!BE$54:'VSETKY'!BE$55),IF(COLUMN()=DATA!$H$1+2,SUM(INDIRECT("B$39:"&amp;SUBSTITUTE(ADDRESS(1,COLUMN()-1,4),"1","")&amp;"$39")),""))</f>
        <v/>
      </c>
      <c r="BF39" t="str">
        <f ca="1">IF(COLUMN()&lt;DATA!$H$1+2,SUM(VSETKY!BF$54:'VSETKY'!BF$55),IF(COLUMN()=DATA!$H$1+2,SUM(INDIRECT("B$39:"&amp;SUBSTITUTE(ADDRESS(1,COLUMN()-1,4),"1","")&amp;"$39")),""))</f>
        <v/>
      </c>
      <c r="BG39" t="str">
        <f ca="1">IF(COLUMN()&lt;DATA!$H$1+2,SUM(VSETKY!BG$54:'VSETKY'!BG$55),IF(COLUMN()=DATA!$H$1+2,SUM(INDIRECT("B$39:"&amp;SUBSTITUTE(ADDRESS(1,COLUMN()-1,4),"1","")&amp;"$39")),""))</f>
        <v/>
      </c>
      <c r="BH39" t="str">
        <f ca="1">IF(COLUMN()&lt;DATA!$H$1+2,SUM(VSETKY!BH$54:'VSETKY'!BH$55),IF(COLUMN()=DATA!$H$1+2,SUM(INDIRECT("B$39:"&amp;SUBSTITUTE(ADDRESS(1,COLUMN()-1,4),"1","")&amp;"$39")),""))</f>
        <v/>
      </c>
      <c r="BI39" t="str">
        <f ca="1">IF(COLUMN()&lt;DATA!$H$1+2,SUM(VSETKY!BI$54:'VSETKY'!BI$55),IF(COLUMN()=DATA!$H$1+2,SUM(INDIRECT("B$39:"&amp;SUBSTITUTE(ADDRESS(1,COLUMN()-1,4),"1","")&amp;"$39")),""))</f>
        <v/>
      </c>
      <c r="BJ39" t="str">
        <f ca="1">IF(COLUMN()&lt;DATA!$H$1+2,SUM(VSETKY!BJ$54:'VSETKY'!BJ$55),IF(COLUMN()=DATA!$H$1+2,SUM(INDIRECT("B$39:"&amp;SUBSTITUTE(ADDRESS(1,COLUMN()-1,4),"1","")&amp;"$39")),""))</f>
        <v/>
      </c>
      <c r="BK39" t="str">
        <f ca="1">IF(COLUMN()&lt;DATA!$H$1+2,SUM(VSETKY!BK$54:'VSETKY'!BK$55),IF(COLUMN()=DATA!$H$1+2,SUM(INDIRECT("B$39:"&amp;SUBSTITUTE(ADDRESS(1,COLUMN()-1,4),"1","")&amp;"$39")),""))</f>
        <v/>
      </c>
      <c r="BL39" t="str">
        <f ca="1">IF(COLUMN()&lt;DATA!$H$1+2,SUM(VSETKY!BL$54:'VSETKY'!BL$55),IF(COLUMN()=DATA!$H$1+2,SUM(INDIRECT("B$39:"&amp;SUBSTITUTE(ADDRESS(1,COLUMN()-1,4),"1","")&amp;"$39")),""))</f>
        <v/>
      </c>
      <c r="BM39" t="str">
        <f ca="1">IF(COLUMN()&lt;DATA!$H$1+2,SUM(VSETKY!BM$54:'VSETKY'!BM$55),IF(COLUMN()=DATA!$H$1+2,SUM(INDIRECT("B$39:"&amp;SUBSTITUTE(ADDRESS(1,COLUMN()-1,4),"1","")&amp;"$39")),""))</f>
        <v/>
      </c>
      <c r="BN39" t="str">
        <f ca="1">IF(COLUMN()&lt;DATA!$H$1+2,SUM(VSETKY!BN$54:'VSETKY'!BN$55),IF(COLUMN()=DATA!$H$1+2,SUM(INDIRECT("B$39:"&amp;SUBSTITUTE(ADDRESS(1,COLUMN()-1,4),"1","")&amp;"$39")),""))</f>
        <v/>
      </c>
      <c r="BO39" t="str">
        <f ca="1">IF(COLUMN()&lt;DATA!$H$1+2,SUM(VSETKY!BO$54:'VSETKY'!BO$55),IF(COLUMN()=DATA!$H$1+2,SUM(INDIRECT("B$39:"&amp;SUBSTITUTE(ADDRESS(1,COLUMN()-1,4),"1","")&amp;"$39")),""))</f>
        <v/>
      </c>
      <c r="BP39" t="str">
        <f ca="1">IF(COLUMN()&lt;DATA!$H$1+2,SUM(VSETKY!BP$54:'VSETKY'!BP$55),IF(COLUMN()=DATA!$H$1+2,SUM(INDIRECT("B$39:"&amp;SUBSTITUTE(ADDRESS(1,COLUMN()-1,4),"1","")&amp;"$39")),""))</f>
        <v/>
      </c>
      <c r="BQ39" t="str">
        <f ca="1">IF(COLUMN()&lt;DATA!$H$1+2,SUM(VSETKY!BQ$54:'VSETKY'!BQ$55),IF(COLUMN()=DATA!$H$1+2,SUM(INDIRECT("B$39:"&amp;SUBSTITUTE(ADDRESS(1,COLUMN()-1,4),"1","")&amp;"$39")),""))</f>
        <v/>
      </c>
      <c r="BR39" t="str">
        <f ca="1">IF(COLUMN()&lt;DATA!$H$1+2,SUM(VSETKY!BR$54:'VSETKY'!BR$55),IF(COLUMN()=DATA!$H$1+2,SUM(INDIRECT("B$39:"&amp;SUBSTITUTE(ADDRESS(1,COLUMN()-1,4),"1","")&amp;"$39")),""))</f>
        <v/>
      </c>
      <c r="BS39" t="str">
        <f ca="1">IF(COLUMN()&lt;DATA!$H$1+2,SUM(VSETKY!BS$54:'VSETKY'!BS$55),IF(COLUMN()=DATA!$H$1+2,SUM(INDIRECT("B$39:"&amp;SUBSTITUTE(ADDRESS(1,COLUMN()-1,4),"1","")&amp;"$39")),""))</f>
        <v/>
      </c>
      <c r="BT39" t="str">
        <f ca="1">IF(COLUMN()&lt;DATA!$H$1+2,SUM(VSETKY!BT$54:'VSETKY'!BT$55),IF(COLUMN()=DATA!$H$1+2,SUM(INDIRECT("B$39:"&amp;SUBSTITUTE(ADDRESS(1,COLUMN()-1,4),"1","")&amp;"$39")),""))</f>
        <v/>
      </c>
      <c r="BU39" t="str">
        <f ca="1">IF(COLUMN()&lt;DATA!$H$1+2,SUM(VSETKY!BU$54:'VSETKY'!BU$55),IF(COLUMN()=DATA!$H$1+2,SUM(INDIRECT("B$39:"&amp;SUBSTITUTE(ADDRESS(1,COLUMN()-1,4),"1","")&amp;"$39")),""))</f>
        <v/>
      </c>
      <c r="BV39" t="str">
        <f ca="1">IF(COLUMN()&lt;DATA!$H$1+2,SUM(VSETKY!BV$54:'VSETKY'!BV$55),IF(COLUMN()=DATA!$H$1+2,SUM(INDIRECT("B$39:"&amp;SUBSTITUTE(ADDRESS(1,COLUMN()-1,4),"1","")&amp;"$39")),""))</f>
        <v/>
      </c>
      <c r="BW39" t="str">
        <f ca="1">IF(COLUMN()&lt;DATA!$H$1+2,SUM(VSETKY!BW$54:'VSETKY'!BW$55),IF(COLUMN()=DATA!$H$1+2,SUM(INDIRECT("B$39:"&amp;SUBSTITUTE(ADDRESS(1,COLUMN()-1,4),"1","")&amp;"$39")),""))</f>
        <v/>
      </c>
      <c r="BX39" t="str">
        <f ca="1">IF(COLUMN()&lt;DATA!$H$1+2,SUM(VSETKY!BX$54:'VSETKY'!BX$55),IF(COLUMN()=DATA!$H$1+2,SUM(INDIRECT("B$39:"&amp;SUBSTITUTE(ADDRESS(1,COLUMN()-1,4),"1","")&amp;"$39")),""))</f>
        <v/>
      </c>
      <c r="BY39" t="str">
        <f ca="1">IF(COLUMN()&lt;DATA!$H$1+2,SUM(VSETKY!BY$54:'VSETKY'!BY$55),IF(COLUMN()=DATA!$H$1+2,SUM(INDIRECT("B$39:"&amp;SUBSTITUTE(ADDRESS(1,COLUMN()-1,4),"1","")&amp;"$39")),""))</f>
        <v/>
      </c>
      <c r="BZ39" t="str">
        <f ca="1">IF(COLUMN()&lt;DATA!$H$1+2,SUM(VSETKY!BZ$54:'VSETKY'!BZ$55),IF(COLUMN()=DATA!$H$1+2,SUM(INDIRECT("B$39:"&amp;SUBSTITUTE(ADDRESS(1,COLUMN()-1,4),"1","")&amp;"$39")),""))</f>
        <v/>
      </c>
    </row>
    <row r="40" spans="1:78" ht="15.75" x14ac:dyDescent="0.25">
      <c r="A40" s="43" t="s">
        <v>174</v>
      </c>
      <c r="B40" s="34">
        <f ca="1">IF(COLUMN()&lt;DATA!$H$1+2,VSETKY!B$56,IF(COLUMN()=DATA!$H$1+2,SUM(INDIRECT("B$40:"&amp;SUBSTITUTE(ADDRESS(1,COLUMN()-1,4),"1","")&amp;"$40")),""))</f>
        <v>0</v>
      </c>
      <c r="C40" s="34">
        <f ca="1">IF(COLUMN()&lt;DATA!$H$1+2,VSETKY!C$56,IF(COLUMN()=DATA!$H$1+2,SUM(INDIRECT("B$40:"&amp;SUBSTITUTE(ADDRESS(1,COLUMN()-1,4),"1","")&amp;"$40")),""))</f>
        <v>0</v>
      </c>
      <c r="D40" s="34">
        <f ca="1">IF(COLUMN()&lt;DATA!$H$1+2,VSETKY!D$56,IF(COLUMN()=DATA!$H$1+2,SUM(INDIRECT("B$40:"&amp;SUBSTITUTE(ADDRESS(1,COLUMN()-1,4),"1","")&amp;"$40")),""))</f>
        <v>0</v>
      </c>
      <c r="E40" s="34">
        <f ca="1">IF(COLUMN()&lt;DATA!$H$1+2,VSETKY!E$56,IF(COLUMN()=DATA!$H$1+2,SUM(INDIRECT("B$40:"&amp;SUBSTITUTE(ADDRESS(1,COLUMN()-1,4),"1","")&amp;"$40")),""))</f>
        <v>0</v>
      </c>
      <c r="F40" s="34">
        <f ca="1">IF(COLUMN()&lt;DATA!$H$1+2,VSETKY!F$56,IF(COLUMN()=DATA!$H$1+2,SUM(INDIRECT("B$40:"&amp;SUBSTITUTE(ADDRESS(1,COLUMN()-1,4),"1","")&amp;"$40")),""))</f>
        <v>0</v>
      </c>
      <c r="G40" s="34">
        <f ca="1">IF(COLUMN()&lt;DATA!$H$1+2,VSETKY!G$56,IF(COLUMN()=DATA!$H$1+2,SUM(INDIRECT("B$40:"&amp;SUBSTITUTE(ADDRESS(1,COLUMN()-1,4),"1","")&amp;"$40")),""))</f>
        <v>0</v>
      </c>
      <c r="H40" s="34">
        <f ca="1">IF(COLUMN()&lt;DATA!$H$1+2,VSETKY!H$56,IF(COLUMN()=DATA!$H$1+2,SUM(INDIRECT("B$40:"&amp;SUBSTITUTE(ADDRESS(1,COLUMN()-1,4),"1","")&amp;"$40")),""))</f>
        <v>0</v>
      </c>
      <c r="I40" s="34">
        <f ca="1">IF(COLUMN()&lt;DATA!$H$1+2,VSETKY!I$56,IF(COLUMN()=DATA!$H$1+2,SUM(INDIRECT("B$40:"&amp;SUBSTITUTE(ADDRESS(1,COLUMN()-1,4),"1","")&amp;"$40")),""))</f>
        <v>0</v>
      </c>
      <c r="J40" s="34">
        <f ca="1">IF(COLUMN()&lt;DATA!$H$1+2,VSETKY!J$56,IF(COLUMN()=DATA!$H$1+2,SUM(INDIRECT("B$40:"&amp;SUBSTITUTE(ADDRESS(1,COLUMN()-1,4),"1","")&amp;"$40")),""))</f>
        <v>0</v>
      </c>
      <c r="K40" s="34">
        <f ca="1">IF(COLUMN()&lt;DATA!$H$1+2,VSETKY!K$56,IF(COLUMN()=DATA!$H$1+2,SUM(INDIRECT("B$40:"&amp;SUBSTITUTE(ADDRESS(1,COLUMN()-1,4),"1","")&amp;"$40")),""))</f>
        <v>0</v>
      </c>
      <c r="L40" s="34">
        <f ca="1">IF(COLUMN()&lt;DATA!$H$1+2,VSETKY!L$56,IF(COLUMN()=DATA!$H$1+2,SUM(INDIRECT("B$40:"&amp;SUBSTITUTE(ADDRESS(1,COLUMN()-1,4),"1","")&amp;"$40")),""))</f>
        <v>0</v>
      </c>
      <c r="M40" s="34">
        <f ca="1">IF(COLUMN()&lt;DATA!$H$1+2,VSETKY!M$56,IF(COLUMN()=DATA!$H$1+2,SUM(INDIRECT("B$40:"&amp;SUBSTITUTE(ADDRESS(1,COLUMN()-1,4),"1","")&amp;"$40")),""))</f>
        <v>0</v>
      </c>
      <c r="N40" s="34">
        <f ca="1">IF(COLUMN()&lt;DATA!$H$1+2,VSETKY!N$56,IF(COLUMN()=DATA!$H$1+2,SUM(INDIRECT("B$40:"&amp;SUBSTITUTE(ADDRESS(1,COLUMN()-1,4),"1","")&amp;"$40")),""))</f>
        <v>0</v>
      </c>
      <c r="O40" s="34">
        <f ca="1">IF(COLUMN()&lt;DATA!$H$1+2,VSETKY!O$56,IF(COLUMN()=DATA!$H$1+2,SUM(INDIRECT("B$40:"&amp;SUBSTITUTE(ADDRESS(1,COLUMN()-1,4),"1","")&amp;"$40")),""))</f>
        <v>0</v>
      </c>
      <c r="P40" s="34">
        <f ca="1">IF(COLUMN()&lt;DATA!$H$1+2,VSETKY!P$56,IF(COLUMN()=DATA!$H$1+2,SUM(INDIRECT("B$40:"&amp;SUBSTITUTE(ADDRESS(1,COLUMN()-1,4),"1","")&amp;"$40")),""))</f>
        <v>0</v>
      </c>
      <c r="Q40" s="34">
        <f ca="1">IF(COLUMN()&lt;DATA!$H$1+2,VSETKY!Q$56,IF(COLUMN()=DATA!$H$1+2,SUM(INDIRECT("B$40:"&amp;SUBSTITUTE(ADDRESS(1,COLUMN()-1,4),"1","")&amp;"$40")),""))</f>
        <v>0</v>
      </c>
      <c r="R40" s="34">
        <f ca="1">IF(COLUMN()&lt;DATA!$H$1+2,VSETKY!R$56,IF(COLUMN()=DATA!$H$1+2,SUM(INDIRECT("B$40:"&amp;SUBSTITUTE(ADDRESS(1,COLUMN()-1,4),"1","")&amp;"$40")),""))</f>
        <v>0</v>
      </c>
      <c r="S40" s="34">
        <f ca="1">IF(COLUMN()&lt;DATA!$H$1+2,VSETKY!S$56,IF(COLUMN()=DATA!$H$1+2,SUM(INDIRECT("B$40:"&amp;SUBSTITUTE(ADDRESS(1,COLUMN()-1,4),"1","")&amp;"$40")),""))</f>
        <v>0</v>
      </c>
      <c r="T40" s="34">
        <f ca="1">IF(COLUMN()&lt;DATA!$H$1+2,VSETKY!T$56,IF(COLUMN()=DATA!$H$1+2,SUM(INDIRECT("B$40:"&amp;SUBSTITUTE(ADDRESS(1,COLUMN()-1,4),"1","")&amp;"$40")),""))</f>
        <v>0</v>
      </c>
      <c r="U40" s="34">
        <f ca="1">IF(COLUMN()&lt;DATA!$H$1+2,VSETKY!U$56,IF(COLUMN()=DATA!$H$1+2,SUM(INDIRECT("B$40:"&amp;SUBSTITUTE(ADDRESS(1,COLUMN()-1,4),"1","")&amp;"$40")),""))</f>
        <v>0</v>
      </c>
      <c r="V40" s="34">
        <f ca="1">IF(COLUMN()&lt;DATA!$H$1+2,VSETKY!V$56,IF(COLUMN()=DATA!$H$1+2,SUM(INDIRECT("B$40:"&amp;SUBSTITUTE(ADDRESS(1,COLUMN()-1,4),"1","")&amp;"$40")),""))</f>
        <v>0</v>
      </c>
      <c r="W40" s="34">
        <f ca="1">IF(COLUMN()&lt;DATA!$H$1+2,VSETKY!W$56,IF(COLUMN()=DATA!$H$1+2,SUM(INDIRECT("B$40:"&amp;SUBSTITUTE(ADDRESS(1,COLUMN()-1,4),"1","")&amp;"$40")),""))</f>
        <v>0</v>
      </c>
      <c r="X40" s="34">
        <f ca="1">IF(COLUMN()&lt;DATA!$H$1+2,VSETKY!X$56,IF(COLUMN()=DATA!$H$1+2,SUM(INDIRECT("B$40:"&amp;SUBSTITUTE(ADDRESS(1,COLUMN()-1,4),"1","")&amp;"$40")),""))</f>
        <v>0</v>
      </c>
      <c r="Y40" s="34">
        <f ca="1">IF(COLUMN()&lt;DATA!$H$1+2,VSETKY!Y$56,IF(COLUMN()=DATA!$H$1+2,SUM(INDIRECT("B$40:"&amp;SUBSTITUTE(ADDRESS(1,COLUMN()-1,4),"1","")&amp;"$40")),""))</f>
        <v>0</v>
      </c>
      <c r="Z40" s="34">
        <f ca="1">IF(COLUMN()&lt;DATA!$H$1+2,VSETKY!Z$56,IF(COLUMN()=DATA!$H$1+2,SUM(INDIRECT("B$40:"&amp;SUBSTITUTE(ADDRESS(1,COLUMN()-1,4),"1","")&amp;"$40")),""))</f>
        <v>0</v>
      </c>
      <c r="AA40" s="34">
        <f ca="1">IF(COLUMN()&lt;DATA!$H$1+2,VSETKY!AA$56,IF(COLUMN()=DATA!$H$1+2,SUM(INDIRECT("B$40:"&amp;SUBSTITUTE(ADDRESS(1,COLUMN()-1,4),"1","")&amp;"$40")),""))</f>
        <v>0</v>
      </c>
      <c r="AB40" s="34">
        <f ca="1">IF(COLUMN()&lt;DATA!$H$1+2,VSETKY!AB$56,IF(COLUMN()=DATA!$H$1+2,SUM(INDIRECT("B$40:"&amp;SUBSTITUTE(ADDRESS(1,COLUMN()-1,4),"1","")&amp;"$40")),""))</f>
        <v>0</v>
      </c>
      <c r="AC40" s="34">
        <f ca="1">IF(COLUMN()&lt;DATA!$H$1+2,VSETKY!AC$56,IF(COLUMN()=DATA!$H$1+2,SUM(INDIRECT("B$40:"&amp;SUBSTITUTE(ADDRESS(1,COLUMN()-1,4),"1","")&amp;"$40")),""))</f>
        <v>0</v>
      </c>
      <c r="AD40" s="34">
        <f ca="1">IF(COLUMN()&lt;DATA!$H$1+2,VSETKY!AD$56,IF(COLUMN()=DATA!$H$1+2,SUM(INDIRECT("B$40:"&amp;SUBSTITUTE(ADDRESS(1,COLUMN()-1,4),"1","")&amp;"$40")),""))</f>
        <v>0</v>
      </c>
      <c r="AE40" s="34">
        <f ca="1">IF(COLUMN()&lt;DATA!$H$1+2,VSETKY!AE$56,IF(COLUMN()=DATA!$H$1+2,SUM(INDIRECT("B$40:"&amp;SUBSTITUTE(ADDRESS(1,COLUMN()-1,4),"1","")&amp;"$40")),""))</f>
        <v>0</v>
      </c>
      <c r="AF40" s="34">
        <f ca="1">IF(COLUMN()&lt;DATA!$H$1+2,VSETKY!AF$56,IF(COLUMN()=DATA!$H$1+2,SUM(INDIRECT("B$40:"&amp;SUBSTITUTE(ADDRESS(1,COLUMN()-1,4),"1","")&amp;"$40")),""))</f>
        <v>0</v>
      </c>
      <c r="AG40" s="34">
        <f ca="1">IF(COLUMN()&lt;DATA!$H$1+2,VSETKY!AG$56,IF(COLUMN()=DATA!$H$1+2,SUM(INDIRECT("B$40:"&amp;SUBSTITUTE(ADDRESS(1,COLUMN()-1,4),"1","")&amp;"$40")),""))</f>
        <v>0</v>
      </c>
      <c r="AH40" s="34">
        <f ca="1">IF(COLUMN()&lt;DATA!$H$1+2,VSETKY!AH$56,IF(COLUMN()=DATA!$H$1+2,SUM(INDIRECT("B$40:"&amp;SUBSTITUTE(ADDRESS(1,COLUMN()-1,4),"1","")&amp;"$40")),""))</f>
        <v>0</v>
      </c>
      <c r="AI40" s="34">
        <f ca="1">IF(COLUMN()&lt;DATA!$H$1+2,VSETKY!AI$56,IF(COLUMN()=DATA!$H$1+2,SUM(INDIRECT("B$40:"&amp;SUBSTITUTE(ADDRESS(1,COLUMN()-1,4),"1","")&amp;"$40")),""))</f>
        <v>0</v>
      </c>
      <c r="AJ40" s="34">
        <f ca="1">IF(COLUMN()&lt;DATA!$H$1+2,VSETKY!AJ$56,IF(COLUMN()=DATA!$H$1+2,SUM(INDIRECT("B$40:"&amp;SUBSTITUTE(ADDRESS(1,COLUMN()-1,4),"1","")&amp;"$40")),""))</f>
        <v>0</v>
      </c>
      <c r="AK40" s="34">
        <f ca="1">IF(COLUMN()&lt;DATA!$H$1+2,VSETKY!AK$56,IF(COLUMN()=DATA!$H$1+2,SUM(INDIRECT("B$40:"&amp;SUBSTITUTE(ADDRESS(1,COLUMN()-1,4),"1","")&amp;"$40")),""))</f>
        <v>0</v>
      </c>
      <c r="AL40" s="34">
        <f ca="1">IF(COLUMN()&lt;DATA!$H$1+2,VSETKY!AL$56,IF(COLUMN()=DATA!$H$1+2,SUM(INDIRECT("B$40:"&amp;SUBSTITUTE(ADDRESS(1,COLUMN()-1,4),"1","")&amp;"$40")),""))</f>
        <v>0</v>
      </c>
      <c r="AM40" s="34">
        <f ca="1">IF(COLUMN()&lt;DATA!$H$1+2,VSETKY!AM$56,IF(COLUMN()=DATA!$H$1+2,SUM(INDIRECT("B$40:"&amp;SUBSTITUTE(ADDRESS(1,COLUMN()-1,4),"1","")&amp;"$40")),""))</f>
        <v>0</v>
      </c>
      <c r="AN40" s="44">
        <f ca="1">IF(COLUMN()&lt;DATA!$H$1+2,VSETKY!AN$56,IF(COLUMN()=DATA!$H$1+2,SUM(INDIRECT("B$40:"&amp;SUBSTITUTE(ADDRESS(1,COLUMN()-1,4),"1","")&amp;"$40")),""))</f>
        <v>0</v>
      </c>
      <c r="AO40" t="str">
        <f ca="1">IF(COLUMN()&lt;DATA!$H$1+2,VSETKY!AO$56,IF(COLUMN()=DATA!$H$1+2,SUM(INDIRECT("B$40:"&amp;SUBSTITUTE(ADDRESS(1,COLUMN()-1,4),"1","")&amp;"$40")),""))</f>
        <v/>
      </c>
      <c r="AP40" t="str">
        <f ca="1">IF(COLUMN()&lt;DATA!$H$1+2,VSETKY!AP$56,IF(COLUMN()=DATA!$H$1+2,SUM(INDIRECT("B$40:"&amp;SUBSTITUTE(ADDRESS(1,COLUMN()-1,4),"1","")&amp;"$40")),""))</f>
        <v/>
      </c>
      <c r="AQ40" t="str">
        <f ca="1">IF(COLUMN()&lt;DATA!$H$1+2,VSETKY!AQ$56,IF(COLUMN()=DATA!$H$1+2,SUM(INDIRECT("B$40:"&amp;SUBSTITUTE(ADDRESS(1,COLUMN()-1,4),"1","")&amp;"$40")),""))</f>
        <v/>
      </c>
      <c r="AR40" t="str">
        <f ca="1">IF(COLUMN()&lt;DATA!$H$1+2,VSETKY!AR$56,IF(COLUMN()=DATA!$H$1+2,SUM(INDIRECT("B$40:"&amp;SUBSTITUTE(ADDRESS(1,COLUMN()-1,4),"1","")&amp;"$40")),""))</f>
        <v/>
      </c>
      <c r="AS40" t="str">
        <f ca="1">IF(COLUMN()&lt;DATA!$H$1+2,VSETKY!AS$56,IF(COLUMN()=DATA!$H$1+2,SUM(INDIRECT("B$40:"&amp;SUBSTITUTE(ADDRESS(1,COLUMN()-1,4),"1","")&amp;"$40")),""))</f>
        <v/>
      </c>
      <c r="AT40" t="str">
        <f ca="1">IF(COLUMN()&lt;DATA!$H$1+2,VSETKY!AT$56,IF(COLUMN()=DATA!$H$1+2,SUM(INDIRECT("B$40:"&amp;SUBSTITUTE(ADDRESS(1,COLUMN()-1,4),"1","")&amp;"$40")),""))</f>
        <v/>
      </c>
      <c r="AU40" t="str">
        <f ca="1">IF(COLUMN()&lt;DATA!$H$1+2,VSETKY!AU$56,IF(COLUMN()=DATA!$H$1+2,SUM(INDIRECT("B$40:"&amp;SUBSTITUTE(ADDRESS(1,COLUMN()-1,4),"1","")&amp;"$40")),""))</f>
        <v/>
      </c>
      <c r="AV40" t="str">
        <f ca="1">IF(COLUMN()&lt;DATA!$H$1+2,VSETKY!AV$56,IF(COLUMN()=DATA!$H$1+2,SUM(INDIRECT("B$40:"&amp;SUBSTITUTE(ADDRESS(1,COLUMN()-1,4),"1","")&amp;"$40")),""))</f>
        <v/>
      </c>
      <c r="AW40" t="str">
        <f ca="1">IF(COLUMN()&lt;DATA!$H$1+2,VSETKY!AW$56,IF(COLUMN()=DATA!$H$1+2,SUM(INDIRECT("B$40:"&amp;SUBSTITUTE(ADDRESS(1,COLUMN()-1,4),"1","")&amp;"$40")),""))</f>
        <v/>
      </c>
      <c r="AX40" t="str">
        <f ca="1">IF(COLUMN()&lt;DATA!$H$1+2,VSETKY!AX$56,IF(COLUMN()=DATA!$H$1+2,SUM(INDIRECT("B$40:"&amp;SUBSTITUTE(ADDRESS(1,COLUMN()-1,4),"1","")&amp;"$40")),""))</f>
        <v/>
      </c>
      <c r="AY40" t="str">
        <f ca="1">IF(COLUMN()&lt;DATA!$H$1+2,VSETKY!AY$56,IF(COLUMN()=DATA!$H$1+2,SUM(INDIRECT("B$40:"&amp;SUBSTITUTE(ADDRESS(1,COLUMN()-1,4),"1","")&amp;"$40")),""))</f>
        <v/>
      </c>
      <c r="AZ40" t="str">
        <f ca="1">IF(COLUMN()&lt;DATA!$H$1+2,VSETKY!AZ$56,IF(COLUMN()=DATA!$H$1+2,SUM(INDIRECT("B$40:"&amp;SUBSTITUTE(ADDRESS(1,COLUMN()-1,4),"1","")&amp;"$40")),""))</f>
        <v/>
      </c>
      <c r="BA40" t="str">
        <f ca="1">IF(COLUMN()&lt;DATA!$H$1+2,VSETKY!BA$56,IF(COLUMN()=DATA!$H$1+2,SUM(INDIRECT("B$40:"&amp;SUBSTITUTE(ADDRESS(1,COLUMN()-1,4),"1","")&amp;"$40")),""))</f>
        <v/>
      </c>
      <c r="BB40" t="str">
        <f ca="1">IF(COLUMN()&lt;DATA!$H$1+2,VSETKY!BB$56,IF(COLUMN()=DATA!$H$1+2,SUM(INDIRECT("B$40:"&amp;SUBSTITUTE(ADDRESS(1,COLUMN()-1,4),"1","")&amp;"$40")),""))</f>
        <v/>
      </c>
      <c r="BC40" t="str">
        <f ca="1">IF(COLUMN()&lt;DATA!$H$1+2,VSETKY!BC$56,IF(COLUMN()=DATA!$H$1+2,SUM(INDIRECT("B$40:"&amp;SUBSTITUTE(ADDRESS(1,COLUMN()-1,4),"1","")&amp;"$40")),""))</f>
        <v/>
      </c>
      <c r="BD40" t="str">
        <f ca="1">IF(COLUMN()&lt;DATA!$H$1+2,VSETKY!BD$56,IF(COLUMN()=DATA!$H$1+2,SUM(INDIRECT("B$40:"&amp;SUBSTITUTE(ADDRESS(1,COLUMN()-1,4),"1","")&amp;"$40")),""))</f>
        <v/>
      </c>
      <c r="BE40" t="str">
        <f ca="1">IF(COLUMN()&lt;DATA!$H$1+2,VSETKY!BE$56,IF(COLUMN()=DATA!$H$1+2,SUM(INDIRECT("B$40:"&amp;SUBSTITUTE(ADDRESS(1,COLUMN()-1,4),"1","")&amp;"$40")),""))</f>
        <v/>
      </c>
      <c r="BF40" t="str">
        <f ca="1">IF(COLUMN()&lt;DATA!$H$1+2,VSETKY!BF$56,IF(COLUMN()=DATA!$H$1+2,SUM(INDIRECT("B$40:"&amp;SUBSTITUTE(ADDRESS(1,COLUMN()-1,4),"1","")&amp;"$40")),""))</f>
        <v/>
      </c>
      <c r="BG40" t="str">
        <f ca="1">IF(COLUMN()&lt;DATA!$H$1+2,VSETKY!BG$56,IF(COLUMN()=DATA!$H$1+2,SUM(INDIRECT("B$40:"&amp;SUBSTITUTE(ADDRESS(1,COLUMN()-1,4),"1","")&amp;"$40")),""))</f>
        <v/>
      </c>
      <c r="BH40" t="str">
        <f ca="1">IF(COLUMN()&lt;DATA!$H$1+2,VSETKY!BH$56,IF(COLUMN()=DATA!$H$1+2,SUM(INDIRECT("B$40:"&amp;SUBSTITUTE(ADDRESS(1,COLUMN()-1,4),"1","")&amp;"$40")),""))</f>
        <v/>
      </c>
      <c r="BI40" t="str">
        <f ca="1">IF(COLUMN()&lt;DATA!$H$1+2,VSETKY!BI$56,IF(COLUMN()=DATA!$H$1+2,SUM(INDIRECT("B$40:"&amp;SUBSTITUTE(ADDRESS(1,COLUMN()-1,4),"1","")&amp;"$40")),""))</f>
        <v/>
      </c>
      <c r="BJ40" t="str">
        <f ca="1">IF(COLUMN()&lt;DATA!$H$1+2,VSETKY!BJ$56,IF(COLUMN()=DATA!$H$1+2,SUM(INDIRECT("B$40:"&amp;SUBSTITUTE(ADDRESS(1,COLUMN()-1,4),"1","")&amp;"$40")),""))</f>
        <v/>
      </c>
      <c r="BK40" t="str">
        <f ca="1">IF(COLUMN()&lt;DATA!$H$1+2,VSETKY!BK$56,IF(COLUMN()=DATA!$H$1+2,SUM(INDIRECT("B$40:"&amp;SUBSTITUTE(ADDRESS(1,COLUMN()-1,4),"1","")&amp;"$40")),""))</f>
        <v/>
      </c>
      <c r="BL40" t="str">
        <f ca="1">IF(COLUMN()&lt;DATA!$H$1+2,VSETKY!BL$56,IF(COLUMN()=DATA!$H$1+2,SUM(INDIRECT("B$40:"&amp;SUBSTITUTE(ADDRESS(1,COLUMN()-1,4),"1","")&amp;"$40")),""))</f>
        <v/>
      </c>
      <c r="BM40" t="str">
        <f ca="1">IF(COLUMN()&lt;DATA!$H$1+2,VSETKY!BM$56,IF(COLUMN()=DATA!$H$1+2,SUM(INDIRECT("B$40:"&amp;SUBSTITUTE(ADDRESS(1,COLUMN()-1,4),"1","")&amp;"$40")),""))</f>
        <v/>
      </c>
      <c r="BN40" t="str">
        <f ca="1">IF(COLUMN()&lt;DATA!$H$1+2,VSETKY!BN$56,IF(COLUMN()=DATA!$H$1+2,SUM(INDIRECT("B$40:"&amp;SUBSTITUTE(ADDRESS(1,COLUMN()-1,4),"1","")&amp;"$40")),""))</f>
        <v/>
      </c>
      <c r="BO40" t="str">
        <f ca="1">IF(COLUMN()&lt;DATA!$H$1+2,VSETKY!BO$56,IF(COLUMN()=DATA!$H$1+2,SUM(INDIRECT("B$40:"&amp;SUBSTITUTE(ADDRESS(1,COLUMN()-1,4),"1","")&amp;"$40")),""))</f>
        <v/>
      </c>
      <c r="BP40" t="str">
        <f ca="1">IF(COLUMN()&lt;DATA!$H$1+2,VSETKY!BP$56,IF(COLUMN()=DATA!$H$1+2,SUM(INDIRECT("B$40:"&amp;SUBSTITUTE(ADDRESS(1,COLUMN()-1,4),"1","")&amp;"$40")),""))</f>
        <v/>
      </c>
      <c r="BQ40" t="str">
        <f ca="1">IF(COLUMN()&lt;DATA!$H$1+2,VSETKY!BQ$56,IF(COLUMN()=DATA!$H$1+2,SUM(INDIRECT("B$40:"&amp;SUBSTITUTE(ADDRESS(1,COLUMN()-1,4),"1","")&amp;"$40")),""))</f>
        <v/>
      </c>
      <c r="BR40" t="str">
        <f ca="1">IF(COLUMN()&lt;DATA!$H$1+2,VSETKY!BR$56,IF(COLUMN()=DATA!$H$1+2,SUM(INDIRECT("B$40:"&amp;SUBSTITUTE(ADDRESS(1,COLUMN()-1,4),"1","")&amp;"$40")),""))</f>
        <v/>
      </c>
      <c r="BS40" t="str">
        <f ca="1">IF(COLUMN()&lt;DATA!$H$1+2,VSETKY!BS$56,IF(COLUMN()=DATA!$H$1+2,SUM(INDIRECT("B$40:"&amp;SUBSTITUTE(ADDRESS(1,COLUMN()-1,4),"1","")&amp;"$40")),""))</f>
        <v/>
      </c>
      <c r="BT40" t="str">
        <f ca="1">IF(COLUMN()&lt;DATA!$H$1+2,VSETKY!BT$56,IF(COLUMN()=DATA!$H$1+2,SUM(INDIRECT("B$40:"&amp;SUBSTITUTE(ADDRESS(1,COLUMN()-1,4),"1","")&amp;"$40")),""))</f>
        <v/>
      </c>
      <c r="BU40" t="str">
        <f ca="1">IF(COLUMN()&lt;DATA!$H$1+2,VSETKY!BU$56,IF(COLUMN()=DATA!$H$1+2,SUM(INDIRECT("B$40:"&amp;SUBSTITUTE(ADDRESS(1,COLUMN()-1,4),"1","")&amp;"$40")),""))</f>
        <v/>
      </c>
      <c r="BV40" t="str">
        <f ca="1">IF(COLUMN()&lt;DATA!$H$1+2,VSETKY!BV$56,IF(COLUMN()=DATA!$H$1+2,SUM(INDIRECT("B$40:"&amp;SUBSTITUTE(ADDRESS(1,COLUMN()-1,4),"1","")&amp;"$40")),""))</f>
        <v/>
      </c>
      <c r="BW40" t="str">
        <f ca="1">IF(COLUMN()&lt;DATA!$H$1+2,VSETKY!BW$56,IF(COLUMN()=DATA!$H$1+2,SUM(INDIRECT("B$40:"&amp;SUBSTITUTE(ADDRESS(1,COLUMN()-1,4),"1","")&amp;"$40")),""))</f>
        <v/>
      </c>
      <c r="BX40" t="str">
        <f ca="1">IF(COLUMN()&lt;DATA!$H$1+2,VSETKY!BX$56,IF(COLUMN()=DATA!$H$1+2,SUM(INDIRECT("B$40:"&amp;SUBSTITUTE(ADDRESS(1,COLUMN()-1,4),"1","")&amp;"$40")),""))</f>
        <v/>
      </c>
      <c r="BY40" t="str">
        <f ca="1">IF(COLUMN()&lt;DATA!$H$1+2,VSETKY!BY$56,IF(COLUMN()=DATA!$H$1+2,SUM(INDIRECT("B$40:"&amp;SUBSTITUTE(ADDRESS(1,COLUMN()-1,4),"1","")&amp;"$40")),""))</f>
        <v/>
      </c>
      <c r="BZ40" t="str">
        <f ca="1">IF(COLUMN()&lt;DATA!$H$1+2,VSETKY!BZ$56,IF(COLUMN()=DATA!$H$1+2,SUM(INDIRECT("B$40:"&amp;SUBSTITUTE(ADDRESS(1,COLUMN()-1,4),"1","")&amp;"$40")),""))</f>
        <v/>
      </c>
    </row>
    <row r="41" spans="1:78" ht="31.5" x14ac:dyDescent="0.25">
      <c r="A41" s="43" t="s">
        <v>207</v>
      </c>
      <c r="B41" s="34">
        <f ca="1">IF(COLUMN()&lt;DATA!$H$1+2,SUM(VSETKY!B$59:'VSETKY'!B$60),IF(COLUMN()=DATA!$H$1+2,SUM(INDIRECT("B$41:"&amp;SUBSTITUTE(ADDRESS(1,COLUMN()-1,4),"1","")&amp;"$41")),""))</f>
        <v>1</v>
      </c>
      <c r="C41" s="34">
        <f ca="1">IF(COLUMN()&lt;DATA!$H$1+2,SUM(VSETKY!C$59:'VSETKY'!C$60),IF(COLUMN()=DATA!$H$1+2,SUM(INDIRECT("B$41:"&amp;SUBSTITUTE(ADDRESS(1,COLUMN()-1,4),"1","")&amp;"$41")),""))</f>
        <v>0</v>
      </c>
      <c r="D41" s="34">
        <f ca="1">IF(COLUMN()&lt;DATA!$H$1+2,SUM(VSETKY!D$59:'VSETKY'!D$60),IF(COLUMN()=DATA!$H$1+2,SUM(INDIRECT("B$41:"&amp;SUBSTITUTE(ADDRESS(1,COLUMN()-1,4),"1","")&amp;"$41")),""))</f>
        <v>0</v>
      </c>
      <c r="E41" s="34">
        <f ca="1">IF(COLUMN()&lt;DATA!$H$1+2,SUM(VSETKY!E$59:'VSETKY'!E$60),IF(COLUMN()=DATA!$H$1+2,SUM(INDIRECT("B$41:"&amp;SUBSTITUTE(ADDRESS(1,COLUMN()-1,4),"1","")&amp;"$41")),""))</f>
        <v>0</v>
      </c>
      <c r="F41" s="34">
        <f ca="1">IF(COLUMN()&lt;DATA!$H$1+2,SUM(VSETKY!F$59:'VSETKY'!F$60),IF(COLUMN()=DATA!$H$1+2,SUM(INDIRECT("B$41:"&amp;SUBSTITUTE(ADDRESS(1,COLUMN()-1,4),"1","")&amp;"$41")),""))</f>
        <v>0</v>
      </c>
      <c r="G41" s="34">
        <f ca="1">IF(COLUMN()&lt;DATA!$H$1+2,SUM(VSETKY!G$59:'VSETKY'!G$60),IF(COLUMN()=DATA!$H$1+2,SUM(INDIRECT("B$41:"&amp;SUBSTITUTE(ADDRESS(1,COLUMN()-1,4),"1","")&amp;"$41")),""))</f>
        <v>0</v>
      </c>
      <c r="H41" s="34">
        <f ca="1">IF(COLUMN()&lt;DATA!$H$1+2,SUM(VSETKY!H$59:'VSETKY'!H$60),IF(COLUMN()=DATA!$H$1+2,SUM(INDIRECT("B$41:"&amp;SUBSTITUTE(ADDRESS(1,COLUMN()-1,4),"1","")&amp;"$41")),""))</f>
        <v>0</v>
      </c>
      <c r="I41" s="34">
        <f ca="1">IF(COLUMN()&lt;DATA!$H$1+2,SUM(VSETKY!I$59:'VSETKY'!I$60),IF(COLUMN()=DATA!$H$1+2,SUM(INDIRECT("B$41:"&amp;SUBSTITUTE(ADDRESS(1,COLUMN()-1,4),"1","")&amp;"$41")),""))</f>
        <v>0</v>
      </c>
      <c r="J41" s="34">
        <f ca="1">IF(COLUMN()&lt;DATA!$H$1+2,SUM(VSETKY!J$59:'VSETKY'!J$60),IF(COLUMN()=DATA!$H$1+2,SUM(INDIRECT("B$41:"&amp;SUBSTITUTE(ADDRESS(1,COLUMN()-1,4),"1","")&amp;"$41")),""))</f>
        <v>0</v>
      </c>
      <c r="K41" s="34">
        <f ca="1">IF(COLUMN()&lt;DATA!$H$1+2,SUM(VSETKY!K$59:'VSETKY'!K$60),IF(COLUMN()=DATA!$H$1+2,SUM(INDIRECT("B$41:"&amp;SUBSTITUTE(ADDRESS(1,COLUMN()-1,4),"1","")&amp;"$41")),""))</f>
        <v>0</v>
      </c>
      <c r="L41" s="34">
        <f ca="1">IF(COLUMN()&lt;DATA!$H$1+2,SUM(VSETKY!L$59:'VSETKY'!L$60),IF(COLUMN()=DATA!$H$1+2,SUM(INDIRECT("B$41:"&amp;SUBSTITUTE(ADDRESS(1,COLUMN()-1,4),"1","")&amp;"$41")),""))</f>
        <v>0</v>
      </c>
      <c r="M41" s="34">
        <f ca="1">IF(COLUMN()&lt;DATA!$H$1+2,SUM(VSETKY!M$59:'VSETKY'!M$60),IF(COLUMN()=DATA!$H$1+2,SUM(INDIRECT("B$41:"&amp;SUBSTITUTE(ADDRESS(1,COLUMN()-1,4),"1","")&amp;"$41")),""))</f>
        <v>0</v>
      </c>
      <c r="N41" s="34">
        <f ca="1">IF(COLUMN()&lt;DATA!$H$1+2,SUM(VSETKY!N$59:'VSETKY'!N$60),IF(COLUMN()=DATA!$H$1+2,SUM(INDIRECT("B$41:"&amp;SUBSTITUTE(ADDRESS(1,COLUMN()-1,4),"1","")&amp;"$41")),""))</f>
        <v>0</v>
      </c>
      <c r="O41" s="34">
        <f ca="1">IF(COLUMN()&lt;DATA!$H$1+2,SUM(VSETKY!O$59:'VSETKY'!O$60),IF(COLUMN()=DATA!$H$1+2,SUM(INDIRECT("B$41:"&amp;SUBSTITUTE(ADDRESS(1,COLUMN()-1,4),"1","")&amp;"$41")),""))</f>
        <v>0</v>
      </c>
      <c r="P41" s="34">
        <f ca="1">IF(COLUMN()&lt;DATA!$H$1+2,SUM(VSETKY!P$59:'VSETKY'!P$60),IF(COLUMN()=DATA!$H$1+2,SUM(INDIRECT("B$41:"&amp;SUBSTITUTE(ADDRESS(1,COLUMN()-1,4),"1","")&amp;"$41")),""))</f>
        <v>0</v>
      </c>
      <c r="Q41" s="34">
        <f ca="1">IF(COLUMN()&lt;DATA!$H$1+2,SUM(VSETKY!Q$59:'VSETKY'!Q$60),IF(COLUMN()=DATA!$H$1+2,SUM(INDIRECT("B$41:"&amp;SUBSTITUTE(ADDRESS(1,COLUMN()-1,4),"1","")&amp;"$41")),""))</f>
        <v>0</v>
      </c>
      <c r="R41" s="34">
        <f ca="1">IF(COLUMN()&lt;DATA!$H$1+2,SUM(VSETKY!R$59:'VSETKY'!R$60),IF(COLUMN()=DATA!$H$1+2,SUM(INDIRECT("B$41:"&amp;SUBSTITUTE(ADDRESS(1,COLUMN()-1,4),"1","")&amp;"$41")),""))</f>
        <v>0</v>
      </c>
      <c r="S41" s="34">
        <f ca="1">IF(COLUMN()&lt;DATA!$H$1+2,SUM(VSETKY!S$59:'VSETKY'!S$60),IF(COLUMN()=DATA!$H$1+2,SUM(INDIRECT("B$41:"&amp;SUBSTITUTE(ADDRESS(1,COLUMN()-1,4),"1","")&amp;"$41")),""))</f>
        <v>0</v>
      </c>
      <c r="T41" s="34">
        <f ca="1">IF(COLUMN()&lt;DATA!$H$1+2,SUM(VSETKY!T$59:'VSETKY'!T$60),IF(COLUMN()=DATA!$H$1+2,SUM(INDIRECT("B$41:"&amp;SUBSTITUTE(ADDRESS(1,COLUMN()-1,4),"1","")&amp;"$41")),""))</f>
        <v>0</v>
      </c>
      <c r="U41" s="34">
        <f ca="1">IF(COLUMN()&lt;DATA!$H$1+2,SUM(VSETKY!U$59:'VSETKY'!U$60),IF(COLUMN()=DATA!$H$1+2,SUM(INDIRECT("B$41:"&amp;SUBSTITUTE(ADDRESS(1,COLUMN()-1,4),"1","")&amp;"$41")),""))</f>
        <v>0</v>
      </c>
      <c r="V41" s="34">
        <f ca="1">IF(COLUMN()&lt;DATA!$H$1+2,SUM(VSETKY!V$59:'VSETKY'!V$60),IF(COLUMN()=DATA!$H$1+2,SUM(INDIRECT("B$41:"&amp;SUBSTITUTE(ADDRESS(1,COLUMN()-1,4),"1","")&amp;"$41")),""))</f>
        <v>0</v>
      </c>
      <c r="W41" s="34">
        <f ca="1">IF(COLUMN()&lt;DATA!$H$1+2,SUM(VSETKY!W$59:'VSETKY'!W$60),IF(COLUMN()=DATA!$H$1+2,SUM(INDIRECT("B$41:"&amp;SUBSTITUTE(ADDRESS(1,COLUMN()-1,4),"1","")&amp;"$41")),""))</f>
        <v>0</v>
      </c>
      <c r="X41" s="34">
        <f ca="1">IF(COLUMN()&lt;DATA!$H$1+2,SUM(VSETKY!X$59:'VSETKY'!X$60),IF(COLUMN()=DATA!$H$1+2,SUM(INDIRECT("B$41:"&amp;SUBSTITUTE(ADDRESS(1,COLUMN()-1,4),"1","")&amp;"$41")),""))</f>
        <v>0</v>
      </c>
      <c r="Y41" s="34">
        <f ca="1">IF(COLUMN()&lt;DATA!$H$1+2,SUM(VSETKY!Y$59:'VSETKY'!Y$60),IF(COLUMN()=DATA!$H$1+2,SUM(INDIRECT("B$41:"&amp;SUBSTITUTE(ADDRESS(1,COLUMN()-1,4),"1","")&amp;"$41")),""))</f>
        <v>0</v>
      </c>
      <c r="Z41" s="34">
        <f ca="1">IF(COLUMN()&lt;DATA!$H$1+2,SUM(VSETKY!Z$59:'VSETKY'!Z$60),IF(COLUMN()=DATA!$H$1+2,SUM(INDIRECT("B$41:"&amp;SUBSTITUTE(ADDRESS(1,COLUMN()-1,4),"1","")&amp;"$41")),""))</f>
        <v>0</v>
      </c>
      <c r="AA41" s="34">
        <f ca="1">IF(COLUMN()&lt;DATA!$H$1+2,SUM(VSETKY!AA$59:'VSETKY'!AA$60),IF(COLUMN()=DATA!$H$1+2,SUM(INDIRECT("B$41:"&amp;SUBSTITUTE(ADDRESS(1,COLUMN()-1,4),"1","")&amp;"$41")),""))</f>
        <v>0</v>
      </c>
      <c r="AB41" s="34">
        <f ca="1">IF(COLUMN()&lt;DATA!$H$1+2,SUM(VSETKY!AB$59:'VSETKY'!AB$60),IF(COLUMN()=DATA!$H$1+2,SUM(INDIRECT("B$41:"&amp;SUBSTITUTE(ADDRESS(1,COLUMN()-1,4),"1","")&amp;"$41")),""))</f>
        <v>0</v>
      </c>
      <c r="AC41" s="34">
        <f ca="1">IF(COLUMN()&lt;DATA!$H$1+2,SUM(VSETKY!AC$59:'VSETKY'!AC$60),IF(COLUMN()=DATA!$H$1+2,SUM(INDIRECT("B$41:"&amp;SUBSTITUTE(ADDRESS(1,COLUMN()-1,4),"1","")&amp;"$41")),""))</f>
        <v>0</v>
      </c>
      <c r="AD41" s="34">
        <f ca="1">IF(COLUMN()&lt;DATA!$H$1+2,SUM(VSETKY!AD$59:'VSETKY'!AD$60),IF(COLUMN()=DATA!$H$1+2,SUM(INDIRECT("B$41:"&amp;SUBSTITUTE(ADDRESS(1,COLUMN()-1,4),"1","")&amp;"$41")),""))</f>
        <v>0</v>
      </c>
      <c r="AE41" s="34">
        <f ca="1">IF(COLUMN()&lt;DATA!$H$1+2,SUM(VSETKY!AE$59:'VSETKY'!AE$60),IF(COLUMN()=DATA!$H$1+2,SUM(INDIRECT("B$41:"&amp;SUBSTITUTE(ADDRESS(1,COLUMN()-1,4),"1","")&amp;"$41")),""))</f>
        <v>0</v>
      </c>
      <c r="AF41" s="34">
        <f ca="1">IF(COLUMN()&lt;DATA!$H$1+2,SUM(VSETKY!AF$59:'VSETKY'!AF$60),IF(COLUMN()=DATA!$H$1+2,SUM(INDIRECT("B$41:"&amp;SUBSTITUTE(ADDRESS(1,COLUMN()-1,4),"1","")&amp;"$41")),""))</f>
        <v>0</v>
      </c>
      <c r="AG41" s="34">
        <f ca="1">IF(COLUMN()&lt;DATA!$H$1+2,SUM(VSETKY!AG$59:'VSETKY'!AG$60),IF(COLUMN()=DATA!$H$1+2,SUM(INDIRECT("B$41:"&amp;SUBSTITUTE(ADDRESS(1,COLUMN()-1,4),"1","")&amp;"$41")),""))</f>
        <v>0</v>
      </c>
      <c r="AH41" s="34">
        <f ca="1">IF(COLUMN()&lt;DATA!$H$1+2,SUM(VSETKY!AH$59:'VSETKY'!AH$60),IF(COLUMN()=DATA!$H$1+2,SUM(INDIRECT("B$41:"&amp;SUBSTITUTE(ADDRESS(1,COLUMN()-1,4),"1","")&amp;"$41")),""))</f>
        <v>0</v>
      </c>
      <c r="AI41" s="34">
        <f ca="1">IF(COLUMN()&lt;DATA!$H$1+2,SUM(VSETKY!AI$59:'VSETKY'!AI$60),IF(COLUMN()=DATA!$H$1+2,SUM(INDIRECT("B$41:"&amp;SUBSTITUTE(ADDRESS(1,COLUMN()-1,4),"1","")&amp;"$41")),""))</f>
        <v>0</v>
      </c>
      <c r="AJ41" s="34">
        <f ca="1">IF(COLUMN()&lt;DATA!$H$1+2,SUM(VSETKY!AJ$59:'VSETKY'!AJ$60),IF(COLUMN()=DATA!$H$1+2,SUM(INDIRECT("B$41:"&amp;SUBSTITUTE(ADDRESS(1,COLUMN()-1,4),"1","")&amp;"$41")),""))</f>
        <v>0</v>
      </c>
      <c r="AK41" s="34">
        <f ca="1">IF(COLUMN()&lt;DATA!$H$1+2,SUM(VSETKY!AK$59:'VSETKY'!AK$60),IF(COLUMN()=DATA!$H$1+2,SUM(INDIRECT("B$41:"&amp;SUBSTITUTE(ADDRESS(1,COLUMN()-1,4),"1","")&amp;"$41")),""))</f>
        <v>0</v>
      </c>
      <c r="AL41" s="34">
        <f ca="1">IF(COLUMN()&lt;DATA!$H$1+2,SUM(VSETKY!AL$59:'VSETKY'!AL$60),IF(COLUMN()=DATA!$H$1+2,SUM(INDIRECT("B$41:"&amp;SUBSTITUTE(ADDRESS(1,COLUMN()-1,4),"1","")&amp;"$41")),""))</f>
        <v>0</v>
      </c>
      <c r="AM41" s="34">
        <f ca="1">IF(COLUMN()&lt;DATA!$H$1+2,SUM(VSETKY!AM$59:'VSETKY'!AM$60),IF(COLUMN()=DATA!$H$1+2,SUM(INDIRECT("B$41:"&amp;SUBSTITUTE(ADDRESS(1,COLUMN()-1,4),"1","")&amp;"$41")),""))</f>
        <v>0</v>
      </c>
      <c r="AN41" s="44">
        <f ca="1">IF(COLUMN()&lt;DATA!$H$1+2,SUM(VSETKY!AN$59:'VSETKY'!AN$60),IF(COLUMN()=DATA!$H$1+2,SUM(INDIRECT("B$41:"&amp;SUBSTITUTE(ADDRESS(1,COLUMN()-1,4),"1","")&amp;"$41")),""))</f>
        <v>1</v>
      </c>
      <c r="AO41" t="str">
        <f ca="1">IF(COLUMN()&lt;DATA!$H$1+2,SUM(VSETKY!AO$59:'VSETKY'!AO$60),IF(COLUMN()=DATA!$H$1+2,SUM(INDIRECT("B$41:"&amp;SUBSTITUTE(ADDRESS(1,COLUMN()-1,4),"1","")&amp;"$41")),""))</f>
        <v/>
      </c>
      <c r="AP41" t="str">
        <f ca="1">IF(COLUMN()&lt;DATA!$H$1+2,SUM(VSETKY!AP$59:'VSETKY'!AP$60),IF(COLUMN()=DATA!$H$1+2,SUM(INDIRECT("B$41:"&amp;SUBSTITUTE(ADDRESS(1,COLUMN()-1,4),"1","")&amp;"$41")),""))</f>
        <v/>
      </c>
      <c r="AQ41" t="str">
        <f ca="1">IF(COLUMN()&lt;DATA!$H$1+2,SUM(VSETKY!AQ$59:'VSETKY'!AQ$60),IF(COLUMN()=DATA!$H$1+2,SUM(INDIRECT("B$41:"&amp;SUBSTITUTE(ADDRESS(1,COLUMN()-1,4),"1","")&amp;"$41")),""))</f>
        <v/>
      </c>
      <c r="AR41" t="str">
        <f ca="1">IF(COLUMN()&lt;DATA!$H$1+2,SUM(VSETKY!AR$59:'VSETKY'!AR$60),IF(COLUMN()=DATA!$H$1+2,SUM(INDIRECT("B$41:"&amp;SUBSTITUTE(ADDRESS(1,COLUMN()-1,4),"1","")&amp;"$41")),""))</f>
        <v/>
      </c>
      <c r="AS41" t="str">
        <f ca="1">IF(COLUMN()&lt;DATA!$H$1+2,SUM(VSETKY!AS$59:'VSETKY'!AS$60),IF(COLUMN()=DATA!$H$1+2,SUM(INDIRECT("B$41:"&amp;SUBSTITUTE(ADDRESS(1,COLUMN()-1,4),"1","")&amp;"$41")),""))</f>
        <v/>
      </c>
      <c r="AT41" t="str">
        <f ca="1">IF(COLUMN()&lt;DATA!$H$1+2,SUM(VSETKY!AT$59:'VSETKY'!AT$60),IF(COLUMN()=DATA!$H$1+2,SUM(INDIRECT("B$41:"&amp;SUBSTITUTE(ADDRESS(1,COLUMN()-1,4),"1","")&amp;"$41")),""))</f>
        <v/>
      </c>
      <c r="AU41" t="str">
        <f ca="1">IF(COLUMN()&lt;DATA!$H$1+2,SUM(VSETKY!AU$59:'VSETKY'!AU$60),IF(COLUMN()=DATA!$H$1+2,SUM(INDIRECT("B$41:"&amp;SUBSTITUTE(ADDRESS(1,COLUMN()-1,4),"1","")&amp;"$41")),""))</f>
        <v/>
      </c>
      <c r="AV41" t="str">
        <f ca="1">IF(COLUMN()&lt;DATA!$H$1+2,SUM(VSETKY!AV$59:'VSETKY'!AV$60),IF(COLUMN()=DATA!$H$1+2,SUM(INDIRECT("B$41:"&amp;SUBSTITUTE(ADDRESS(1,COLUMN()-1,4),"1","")&amp;"$41")),""))</f>
        <v/>
      </c>
      <c r="AW41" t="str">
        <f ca="1">IF(COLUMN()&lt;DATA!$H$1+2,SUM(VSETKY!AW$59:'VSETKY'!AW$60),IF(COLUMN()=DATA!$H$1+2,SUM(INDIRECT("B$41:"&amp;SUBSTITUTE(ADDRESS(1,COLUMN()-1,4),"1","")&amp;"$41")),""))</f>
        <v/>
      </c>
      <c r="AX41" t="str">
        <f ca="1">IF(COLUMN()&lt;DATA!$H$1+2,SUM(VSETKY!AX$59:'VSETKY'!AX$60),IF(COLUMN()=DATA!$H$1+2,SUM(INDIRECT("B$41:"&amp;SUBSTITUTE(ADDRESS(1,COLUMN()-1,4),"1","")&amp;"$41")),""))</f>
        <v/>
      </c>
      <c r="AY41" t="str">
        <f ca="1">IF(COLUMN()&lt;DATA!$H$1+2,SUM(VSETKY!AY$59:'VSETKY'!AY$60),IF(COLUMN()=DATA!$H$1+2,SUM(INDIRECT("B$41:"&amp;SUBSTITUTE(ADDRESS(1,COLUMN()-1,4),"1","")&amp;"$41")),""))</f>
        <v/>
      </c>
      <c r="AZ41" t="str">
        <f ca="1">IF(COLUMN()&lt;DATA!$H$1+2,SUM(VSETKY!AZ$59:'VSETKY'!AZ$60),IF(COLUMN()=DATA!$H$1+2,SUM(INDIRECT("B$41:"&amp;SUBSTITUTE(ADDRESS(1,COLUMN()-1,4),"1","")&amp;"$41")),""))</f>
        <v/>
      </c>
      <c r="BA41" t="str">
        <f ca="1">IF(COLUMN()&lt;DATA!$H$1+2,SUM(VSETKY!BA$59:'VSETKY'!BA$60),IF(COLUMN()=DATA!$H$1+2,SUM(INDIRECT("B$41:"&amp;SUBSTITUTE(ADDRESS(1,COLUMN()-1,4),"1","")&amp;"$41")),""))</f>
        <v/>
      </c>
      <c r="BB41" t="str">
        <f ca="1">IF(COLUMN()&lt;DATA!$H$1+2,SUM(VSETKY!BB$59:'VSETKY'!BB$60),IF(COLUMN()=DATA!$H$1+2,SUM(INDIRECT("B$41:"&amp;SUBSTITUTE(ADDRESS(1,COLUMN()-1,4),"1","")&amp;"$41")),""))</f>
        <v/>
      </c>
      <c r="BC41" t="str">
        <f ca="1">IF(COLUMN()&lt;DATA!$H$1+2,SUM(VSETKY!BC$59:'VSETKY'!BC$60),IF(COLUMN()=DATA!$H$1+2,SUM(INDIRECT("B$41:"&amp;SUBSTITUTE(ADDRESS(1,COLUMN()-1,4),"1","")&amp;"$41")),""))</f>
        <v/>
      </c>
      <c r="BD41" t="str">
        <f ca="1">IF(COLUMN()&lt;DATA!$H$1+2,SUM(VSETKY!BD$59:'VSETKY'!BD$60),IF(COLUMN()=DATA!$H$1+2,SUM(INDIRECT("B$41:"&amp;SUBSTITUTE(ADDRESS(1,COLUMN()-1,4),"1","")&amp;"$41")),""))</f>
        <v/>
      </c>
      <c r="BE41" t="str">
        <f ca="1">IF(COLUMN()&lt;DATA!$H$1+2,SUM(VSETKY!BE$59:'VSETKY'!BE$60),IF(COLUMN()=DATA!$H$1+2,SUM(INDIRECT("B$41:"&amp;SUBSTITUTE(ADDRESS(1,COLUMN()-1,4),"1","")&amp;"$41")),""))</f>
        <v/>
      </c>
      <c r="BF41" t="str">
        <f ca="1">IF(COLUMN()&lt;DATA!$H$1+2,SUM(VSETKY!BF$59:'VSETKY'!BF$60),IF(COLUMN()=DATA!$H$1+2,SUM(INDIRECT("B$41:"&amp;SUBSTITUTE(ADDRESS(1,COLUMN()-1,4),"1","")&amp;"$41")),""))</f>
        <v/>
      </c>
      <c r="BG41" t="str">
        <f ca="1">IF(COLUMN()&lt;DATA!$H$1+2,SUM(VSETKY!BG$59:'VSETKY'!BG$60),IF(COLUMN()=DATA!$H$1+2,SUM(INDIRECT("B$41:"&amp;SUBSTITUTE(ADDRESS(1,COLUMN()-1,4),"1","")&amp;"$41")),""))</f>
        <v/>
      </c>
      <c r="BH41" t="str">
        <f ca="1">IF(COLUMN()&lt;DATA!$H$1+2,SUM(VSETKY!BH$59:'VSETKY'!BH$60),IF(COLUMN()=DATA!$H$1+2,SUM(INDIRECT("B$41:"&amp;SUBSTITUTE(ADDRESS(1,COLUMN()-1,4),"1","")&amp;"$41")),""))</f>
        <v/>
      </c>
      <c r="BI41" t="str">
        <f ca="1">IF(COLUMN()&lt;DATA!$H$1+2,SUM(VSETKY!BI$59:'VSETKY'!BI$60),IF(COLUMN()=DATA!$H$1+2,SUM(INDIRECT("B$41:"&amp;SUBSTITUTE(ADDRESS(1,COLUMN()-1,4),"1","")&amp;"$41")),""))</f>
        <v/>
      </c>
      <c r="BJ41" t="str">
        <f ca="1">IF(COLUMN()&lt;DATA!$H$1+2,SUM(VSETKY!BJ$59:'VSETKY'!BJ$60),IF(COLUMN()=DATA!$H$1+2,SUM(INDIRECT("B$41:"&amp;SUBSTITUTE(ADDRESS(1,COLUMN()-1,4),"1","")&amp;"$41")),""))</f>
        <v/>
      </c>
      <c r="BK41" t="str">
        <f ca="1">IF(COLUMN()&lt;DATA!$H$1+2,SUM(VSETKY!BK$59:'VSETKY'!BK$60),IF(COLUMN()=DATA!$H$1+2,SUM(INDIRECT("B$41:"&amp;SUBSTITUTE(ADDRESS(1,COLUMN()-1,4),"1","")&amp;"$41")),""))</f>
        <v/>
      </c>
      <c r="BL41" t="str">
        <f ca="1">IF(COLUMN()&lt;DATA!$H$1+2,SUM(VSETKY!BL$59:'VSETKY'!BL$60),IF(COLUMN()=DATA!$H$1+2,SUM(INDIRECT("B$41:"&amp;SUBSTITUTE(ADDRESS(1,COLUMN()-1,4),"1","")&amp;"$41")),""))</f>
        <v/>
      </c>
      <c r="BM41" t="str">
        <f ca="1">IF(COLUMN()&lt;DATA!$H$1+2,SUM(VSETKY!BM$59:'VSETKY'!BM$60),IF(COLUMN()=DATA!$H$1+2,SUM(INDIRECT("B$41:"&amp;SUBSTITUTE(ADDRESS(1,COLUMN()-1,4),"1","")&amp;"$41")),""))</f>
        <v/>
      </c>
      <c r="BN41" t="str">
        <f ca="1">IF(COLUMN()&lt;DATA!$H$1+2,SUM(VSETKY!BN$59:'VSETKY'!BN$60),IF(COLUMN()=DATA!$H$1+2,SUM(INDIRECT("B$41:"&amp;SUBSTITUTE(ADDRESS(1,COLUMN()-1,4),"1","")&amp;"$41")),""))</f>
        <v/>
      </c>
      <c r="BO41" t="str">
        <f ca="1">IF(COLUMN()&lt;DATA!$H$1+2,SUM(VSETKY!BO$59:'VSETKY'!BO$60),IF(COLUMN()=DATA!$H$1+2,SUM(INDIRECT("B$41:"&amp;SUBSTITUTE(ADDRESS(1,COLUMN()-1,4),"1","")&amp;"$41")),""))</f>
        <v/>
      </c>
      <c r="BP41" t="str">
        <f ca="1">IF(COLUMN()&lt;DATA!$H$1+2,SUM(VSETKY!BP$59:'VSETKY'!BP$60),IF(COLUMN()=DATA!$H$1+2,SUM(INDIRECT("B$41:"&amp;SUBSTITUTE(ADDRESS(1,COLUMN()-1,4),"1","")&amp;"$41")),""))</f>
        <v/>
      </c>
      <c r="BQ41" t="str">
        <f ca="1">IF(COLUMN()&lt;DATA!$H$1+2,SUM(VSETKY!BQ$59:'VSETKY'!BQ$60),IF(COLUMN()=DATA!$H$1+2,SUM(INDIRECT("B$41:"&amp;SUBSTITUTE(ADDRESS(1,COLUMN()-1,4),"1","")&amp;"$41")),""))</f>
        <v/>
      </c>
      <c r="BR41" t="str">
        <f ca="1">IF(COLUMN()&lt;DATA!$H$1+2,SUM(VSETKY!BR$59:'VSETKY'!BR$60),IF(COLUMN()=DATA!$H$1+2,SUM(INDIRECT("B$41:"&amp;SUBSTITUTE(ADDRESS(1,COLUMN()-1,4),"1","")&amp;"$41")),""))</f>
        <v/>
      </c>
      <c r="BS41" t="str">
        <f ca="1">IF(COLUMN()&lt;DATA!$H$1+2,SUM(VSETKY!BS$59:'VSETKY'!BS$60),IF(COLUMN()=DATA!$H$1+2,SUM(INDIRECT("B$41:"&amp;SUBSTITUTE(ADDRESS(1,COLUMN()-1,4),"1","")&amp;"$41")),""))</f>
        <v/>
      </c>
      <c r="BT41" t="str">
        <f ca="1">IF(COLUMN()&lt;DATA!$H$1+2,SUM(VSETKY!BT$59:'VSETKY'!BT$60),IF(COLUMN()=DATA!$H$1+2,SUM(INDIRECT("B$41:"&amp;SUBSTITUTE(ADDRESS(1,COLUMN()-1,4),"1","")&amp;"$41")),""))</f>
        <v/>
      </c>
      <c r="BU41" t="str">
        <f ca="1">IF(COLUMN()&lt;DATA!$H$1+2,SUM(VSETKY!BU$59:'VSETKY'!BU$60),IF(COLUMN()=DATA!$H$1+2,SUM(INDIRECT("B$41:"&amp;SUBSTITUTE(ADDRESS(1,COLUMN()-1,4),"1","")&amp;"$41")),""))</f>
        <v/>
      </c>
      <c r="BV41" t="str">
        <f ca="1">IF(COLUMN()&lt;DATA!$H$1+2,SUM(VSETKY!BV$59:'VSETKY'!BV$60),IF(COLUMN()=DATA!$H$1+2,SUM(INDIRECT("B$41:"&amp;SUBSTITUTE(ADDRESS(1,COLUMN()-1,4),"1","")&amp;"$41")),""))</f>
        <v/>
      </c>
      <c r="BW41" t="str">
        <f ca="1">IF(COLUMN()&lt;DATA!$H$1+2,SUM(VSETKY!BW$59:'VSETKY'!BW$60),IF(COLUMN()=DATA!$H$1+2,SUM(INDIRECT("B$41:"&amp;SUBSTITUTE(ADDRESS(1,COLUMN()-1,4),"1","")&amp;"$41")),""))</f>
        <v/>
      </c>
      <c r="BX41" t="str">
        <f ca="1">IF(COLUMN()&lt;DATA!$H$1+2,SUM(VSETKY!BX$59:'VSETKY'!BX$60),IF(COLUMN()=DATA!$H$1+2,SUM(INDIRECT("B$41:"&amp;SUBSTITUTE(ADDRESS(1,COLUMN()-1,4),"1","")&amp;"$41")),""))</f>
        <v/>
      </c>
      <c r="BY41" t="str">
        <f ca="1">IF(COLUMN()&lt;DATA!$H$1+2,SUM(VSETKY!BY$59:'VSETKY'!BY$60),IF(COLUMN()=DATA!$H$1+2,SUM(INDIRECT("B$41:"&amp;SUBSTITUTE(ADDRESS(1,COLUMN()-1,4),"1","")&amp;"$41")),""))</f>
        <v/>
      </c>
      <c r="BZ41" t="str">
        <f ca="1">IF(COLUMN()&lt;DATA!$H$1+2,SUM(VSETKY!BZ$59:'VSETKY'!BZ$60),IF(COLUMN()=DATA!$H$1+2,SUM(INDIRECT("B$41:"&amp;SUBSTITUTE(ADDRESS(1,COLUMN()-1,4),"1","")&amp;"$41")),""))</f>
        <v/>
      </c>
    </row>
    <row r="42" spans="1:78" ht="32.25" thickBot="1" x14ac:dyDescent="0.3">
      <c r="A42" s="43" t="s">
        <v>232</v>
      </c>
      <c r="B42" s="34">
        <f ca="1">IF(COLUMN()&lt;DATA!$H$1+2,SUM(VSETKY!B$63:'VSETKY'!B$64),IF(COLUMN()=DATA!$H$1+2,SUM(INDIRECT("B$42:"&amp;SUBSTITUTE(ADDRESS(1,COLUMN()-1,4),"1","")&amp;"$42")),""))</f>
        <v>28</v>
      </c>
      <c r="C42" s="34">
        <f ca="1">IF(COLUMN()&lt;DATA!$H$1+2,SUM(VSETKY!C$63:'VSETKY'!C$64),IF(COLUMN()=DATA!$H$1+2,SUM(INDIRECT("B$42:"&amp;SUBSTITUTE(ADDRESS(1,COLUMN()-1,4),"1","")&amp;"$42")),""))</f>
        <v>0</v>
      </c>
      <c r="D42" s="34">
        <f ca="1">IF(COLUMN()&lt;DATA!$H$1+2,SUM(VSETKY!D$63:'VSETKY'!D$64),IF(COLUMN()=DATA!$H$1+2,SUM(INDIRECT("B$42:"&amp;SUBSTITUTE(ADDRESS(1,COLUMN()-1,4),"1","")&amp;"$42")),""))</f>
        <v>15</v>
      </c>
      <c r="E42" s="34">
        <f ca="1">IF(COLUMN()&lt;DATA!$H$1+2,SUM(VSETKY!E$63:'VSETKY'!E$64),IF(COLUMN()=DATA!$H$1+2,SUM(INDIRECT("B$42:"&amp;SUBSTITUTE(ADDRESS(1,COLUMN()-1,4),"1","")&amp;"$42")),""))</f>
        <v>0</v>
      </c>
      <c r="F42" s="34">
        <f ca="1">IF(COLUMN()&lt;DATA!$H$1+2,SUM(VSETKY!F$63:'VSETKY'!F$64),IF(COLUMN()=DATA!$H$1+2,SUM(INDIRECT("B$42:"&amp;SUBSTITUTE(ADDRESS(1,COLUMN()-1,4),"1","")&amp;"$42")),""))</f>
        <v>0</v>
      </c>
      <c r="G42" s="34">
        <f ca="1">IF(COLUMN()&lt;DATA!$H$1+2,SUM(VSETKY!G$63:'VSETKY'!G$64),IF(COLUMN()=DATA!$H$1+2,SUM(INDIRECT("B$42:"&amp;SUBSTITUTE(ADDRESS(1,COLUMN()-1,4),"1","")&amp;"$42")),""))</f>
        <v>3</v>
      </c>
      <c r="H42" s="34">
        <f ca="1">IF(COLUMN()&lt;DATA!$H$1+2,SUM(VSETKY!H$63:'VSETKY'!H$64),IF(COLUMN()=DATA!$H$1+2,SUM(INDIRECT("B$42:"&amp;SUBSTITUTE(ADDRESS(1,COLUMN()-1,4),"1","")&amp;"$42")),""))</f>
        <v>1</v>
      </c>
      <c r="I42" s="34">
        <f ca="1">IF(COLUMN()&lt;DATA!$H$1+2,SUM(VSETKY!I$63:'VSETKY'!I$64),IF(COLUMN()=DATA!$H$1+2,SUM(INDIRECT("B$42:"&amp;SUBSTITUTE(ADDRESS(1,COLUMN()-1,4),"1","")&amp;"$42")),""))</f>
        <v>0</v>
      </c>
      <c r="J42" s="34">
        <f ca="1">IF(COLUMN()&lt;DATA!$H$1+2,SUM(VSETKY!J$63:'VSETKY'!J$64),IF(COLUMN()=DATA!$H$1+2,SUM(INDIRECT("B$42:"&amp;SUBSTITUTE(ADDRESS(1,COLUMN()-1,4),"1","")&amp;"$42")),""))</f>
        <v>7</v>
      </c>
      <c r="K42" s="34">
        <f ca="1">IF(COLUMN()&lt;DATA!$H$1+2,SUM(VSETKY!K$63:'VSETKY'!K$64),IF(COLUMN()=DATA!$H$1+2,SUM(INDIRECT("B$42:"&amp;SUBSTITUTE(ADDRESS(1,COLUMN()-1,4),"1","")&amp;"$42")),""))</f>
        <v>0</v>
      </c>
      <c r="L42" s="34">
        <f ca="1">IF(COLUMN()&lt;DATA!$H$1+2,SUM(VSETKY!L$63:'VSETKY'!L$64),IF(COLUMN()=DATA!$H$1+2,SUM(INDIRECT("B$42:"&amp;SUBSTITUTE(ADDRESS(1,COLUMN()-1,4),"1","")&amp;"$42")),""))</f>
        <v>0</v>
      </c>
      <c r="M42" s="34">
        <f ca="1">IF(COLUMN()&lt;DATA!$H$1+2,SUM(VSETKY!M$63:'VSETKY'!M$64),IF(COLUMN()=DATA!$H$1+2,SUM(INDIRECT("B$42:"&amp;SUBSTITUTE(ADDRESS(1,COLUMN()-1,4),"1","")&amp;"$42")),""))</f>
        <v>0</v>
      </c>
      <c r="N42" s="34">
        <f ca="1">IF(COLUMN()&lt;DATA!$H$1+2,SUM(VSETKY!N$63:'VSETKY'!N$64),IF(COLUMN()=DATA!$H$1+2,SUM(INDIRECT("B$42:"&amp;SUBSTITUTE(ADDRESS(1,COLUMN()-1,4),"1","")&amp;"$42")),""))</f>
        <v>0</v>
      </c>
      <c r="O42" s="34">
        <f ca="1">IF(COLUMN()&lt;DATA!$H$1+2,SUM(VSETKY!O$63:'VSETKY'!O$64),IF(COLUMN()=DATA!$H$1+2,SUM(INDIRECT("B$42:"&amp;SUBSTITUTE(ADDRESS(1,COLUMN()-1,4),"1","")&amp;"$42")),""))</f>
        <v>0</v>
      </c>
      <c r="P42" s="34">
        <f ca="1">IF(COLUMN()&lt;DATA!$H$1+2,SUM(VSETKY!P$63:'VSETKY'!P$64),IF(COLUMN()=DATA!$H$1+2,SUM(INDIRECT("B$42:"&amp;SUBSTITUTE(ADDRESS(1,COLUMN()-1,4),"1","")&amp;"$42")),""))</f>
        <v>0</v>
      </c>
      <c r="Q42" s="34">
        <f ca="1">IF(COLUMN()&lt;DATA!$H$1+2,SUM(VSETKY!Q$63:'VSETKY'!Q$64),IF(COLUMN()=DATA!$H$1+2,SUM(INDIRECT("B$42:"&amp;SUBSTITUTE(ADDRESS(1,COLUMN()-1,4),"1","")&amp;"$42")),""))</f>
        <v>0</v>
      </c>
      <c r="R42" s="34">
        <f ca="1">IF(COLUMN()&lt;DATA!$H$1+2,SUM(VSETKY!R$63:'VSETKY'!R$64),IF(COLUMN()=DATA!$H$1+2,SUM(INDIRECT("B$42:"&amp;SUBSTITUTE(ADDRESS(1,COLUMN()-1,4),"1","")&amp;"$42")),""))</f>
        <v>0</v>
      </c>
      <c r="S42" s="34">
        <f ca="1">IF(COLUMN()&lt;DATA!$H$1+2,SUM(VSETKY!S$63:'VSETKY'!S$64),IF(COLUMN()=DATA!$H$1+2,SUM(INDIRECT("B$42:"&amp;SUBSTITUTE(ADDRESS(1,COLUMN()-1,4),"1","")&amp;"$42")),""))</f>
        <v>2</v>
      </c>
      <c r="T42" s="34">
        <f ca="1">IF(COLUMN()&lt;DATA!$H$1+2,SUM(VSETKY!T$63:'VSETKY'!T$64),IF(COLUMN()=DATA!$H$1+2,SUM(INDIRECT("B$42:"&amp;SUBSTITUTE(ADDRESS(1,COLUMN()-1,4),"1","")&amp;"$42")),""))</f>
        <v>0</v>
      </c>
      <c r="U42" s="34">
        <f ca="1">IF(COLUMN()&lt;DATA!$H$1+2,SUM(VSETKY!U$63:'VSETKY'!U$64),IF(COLUMN()=DATA!$H$1+2,SUM(INDIRECT("B$42:"&amp;SUBSTITUTE(ADDRESS(1,COLUMN()-1,4),"1","")&amp;"$42")),""))</f>
        <v>0</v>
      </c>
      <c r="V42" s="34">
        <f ca="1">IF(COLUMN()&lt;DATA!$H$1+2,SUM(VSETKY!V$63:'VSETKY'!V$64),IF(COLUMN()=DATA!$H$1+2,SUM(INDIRECT("B$42:"&amp;SUBSTITUTE(ADDRESS(1,COLUMN()-1,4),"1","")&amp;"$42")),""))</f>
        <v>0</v>
      </c>
      <c r="W42" s="34">
        <f ca="1">IF(COLUMN()&lt;DATA!$H$1+2,SUM(VSETKY!W$63:'VSETKY'!W$64),IF(COLUMN()=DATA!$H$1+2,SUM(INDIRECT("B$42:"&amp;SUBSTITUTE(ADDRESS(1,COLUMN()-1,4),"1","")&amp;"$42")),""))</f>
        <v>0</v>
      </c>
      <c r="X42" s="34">
        <f ca="1">IF(COLUMN()&lt;DATA!$H$1+2,SUM(VSETKY!X$63:'VSETKY'!X$64),IF(COLUMN()=DATA!$H$1+2,SUM(INDIRECT("B$42:"&amp;SUBSTITUTE(ADDRESS(1,COLUMN()-1,4),"1","")&amp;"$42")),""))</f>
        <v>0</v>
      </c>
      <c r="Y42" s="34">
        <f ca="1">IF(COLUMN()&lt;DATA!$H$1+2,SUM(VSETKY!Y$63:'VSETKY'!Y$64),IF(COLUMN()=DATA!$H$1+2,SUM(INDIRECT("B$42:"&amp;SUBSTITUTE(ADDRESS(1,COLUMN()-1,4),"1","")&amp;"$42")),""))</f>
        <v>0</v>
      </c>
      <c r="Z42" s="34">
        <f ca="1">IF(COLUMN()&lt;DATA!$H$1+2,SUM(VSETKY!Z$63:'VSETKY'!Z$64),IF(COLUMN()=DATA!$H$1+2,SUM(INDIRECT("B$42:"&amp;SUBSTITUTE(ADDRESS(1,COLUMN()-1,4),"1","")&amp;"$42")),""))</f>
        <v>0</v>
      </c>
      <c r="AA42" s="34">
        <f ca="1">IF(COLUMN()&lt;DATA!$H$1+2,SUM(VSETKY!AA$63:'VSETKY'!AA$64),IF(COLUMN()=DATA!$H$1+2,SUM(INDIRECT("B$42:"&amp;SUBSTITUTE(ADDRESS(1,COLUMN()-1,4),"1","")&amp;"$42")),""))</f>
        <v>0</v>
      </c>
      <c r="AB42" s="34">
        <f ca="1">IF(COLUMN()&lt;DATA!$H$1+2,SUM(VSETKY!AB$63:'VSETKY'!AB$64),IF(COLUMN()=DATA!$H$1+2,SUM(INDIRECT("B$42:"&amp;SUBSTITUTE(ADDRESS(1,COLUMN()-1,4),"1","")&amp;"$42")),""))</f>
        <v>0</v>
      </c>
      <c r="AC42" s="34">
        <f ca="1">IF(COLUMN()&lt;DATA!$H$1+2,SUM(VSETKY!AC$63:'VSETKY'!AC$64),IF(COLUMN()=DATA!$H$1+2,SUM(INDIRECT("B$42:"&amp;SUBSTITUTE(ADDRESS(1,COLUMN()-1,4),"1","")&amp;"$42")),""))</f>
        <v>0</v>
      </c>
      <c r="AD42" s="34">
        <f ca="1">IF(COLUMN()&lt;DATA!$H$1+2,SUM(VSETKY!AD$63:'VSETKY'!AD$64),IF(COLUMN()=DATA!$H$1+2,SUM(INDIRECT("B$42:"&amp;SUBSTITUTE(ADDRESS(1,COLUMN()-1,4),"1","")&amp;"$42")),""))</f>
        <v>0</v>
      </c>
      <c r="AE42" s="34">
        <f ca="1">IF(COLUMN()&lt;DATA!$H$1+2,SUM(VSETKY!AE$63:'VSETKY'!AE$64),IF(COLUMN()=DATA!$H$1+2,SUM(INDIRECT("B$42:"&amp;SUBSTITUTE(ADDRESS(1,COLUMN()-1,4),"1","")&amp;"$42")),""))</f>
        <v>0</v>
      </c>
      <c r="AF42" s="34">
        <f ca="1">IF(COLUMN()&lt;DATA!$H$1+2,SUM(VSETKY!AF$63:'VSETKY'!AF$64),IF(COLUMN()=DATA!$H$1+2,SUM(INDIRECT("B$42:"&amp;SUBSTITUTE(ADDRESS(1,COLUMN()-1,4),"1","")&amp;"$42")),""))</f>
        <v>0</v>
      </c>
      <c r="AG42" s="34">
        <f ca="1">IF(COLUMN()&lt;DATA!$H$1+2,SUM(VSETKY!AG$63:'VSETKY'!AG$64),IF(COLUMN()=DATA!$H$1+2,SUM(INDIRECT("B$42:"&amp;SUBSTITUTE(ADDRESS(1,COLUMN()-1,4),"1","")&amp;"$42")),""))</f>
        <v>0</v>
      </c>
      <c r="AH42" s="34">
        <f ca="1">IF(COLUMN()&lt;DATA!$H$1+2,SUM(VSETKY!AH$63:'VSETKY'!AH$64),IF(COLUMN()=DATA!$H$1+2,SUM(INDIRECT("B$42:"&amp;SUBSTITUTE(ADDRESS(1,COLUMN()-1,4),"1","")&amp;"$42")),""))</f>
        <v>0</v>
      </c>
      <c r="AI42" s="34">
        <f ca="1">IF(COLUMN()&lt;DATA!$H$1+2,SUM(VSETKY!AI$63:'VSETKY'!AI$64),IF(COLUMN()=DATA!$H$1+2,SUM(INDIRECT("B$42:"&amp;SUBSTITUTE(ADDRESS(1,COLUMN()-1,4),"1","")&amp;"$42")),""))</f>
        <v>0</v>
      </c>
      <c r="AJ42" s="34">
        <f ca="1">IF(COLUMN()&lt;DATA!$H$1+2,SUM(VSETKY!AJ$63:'VSETKY'!AJ$64),IF(COLUMN()=DATA!$H$1+2,SUM(INDIRECT("B$42:"&amp;SUBSTITUTE(ADDRESS(1,COLUMN()-1,4),"1","")&amp;"$42")),""))</f>
        <v>0</v>
      </c>
      <c r="AK42" s="34">
        <f ca="1">IF(COLUMN()&lt;DATA!$H$1+2,SUM(VSETKY!AK$63:'VSETKY'!AK$64),IF(COLUMN()=DATA!$H$1+2,SUM(INDIRECT("B$42:"&amp;SUBSTITUTE(ADDRESS(1,COLUMN()-1,4),"1","")&amp;"$42")),""))</f>
        <v>0</v>
      </c>
      <c r="AL42" s="34">
        <f ca="1">IF(COLUMN()&lt;DATA!$H$1+2,SUM(VSETKY!AL$63:'VSETKY'!AL$64),IF(COLUMN()=DATA!$H$1+2,SUM(INDIRECT("B$42:"&amp;SUBSTITUTE(ADDRESS(1,COLUMN()-1,4),"1","")&amp;"$42")),""))</f>
        <v>0</v>
      </c>
      <c r="AM42" s="34">
        <f ca="1">IF(COLUMN()&lt;DATA!$H$1+2,SUM(VSETKY!AM$63:'VSETKY'!AM$64),IF(COLUMN()=DATA!$H$1+2,SUM(INDIRECT("B$42:"&amp;SUBSTITUTE(ADDRESS(1,COLUMN()-1,4),"1","")&amp;"$42")),""))</f>
        <v>0</v>
      </c>
      <c r="AN42" s="44">
        <f ca="1">IF(COLUMN()&lt;DATA!$H$1+2,SUM(VSETKY!AN$63:'VSETKY'!AN$64),IF(COLUMN()=DATA!$H$1+2,SUM(INDIRECT("B$42:"&amp;SUBSTITUTE(ADDRESS(1,COLUMN()-1,4),"1","")&amp;"$42")),""))</f>
        <v>56</v>
      </c>
      <c r="AO42" t="str">
        <f ca="1">IF(COLUMN()&lt;DATA!$H$1+2,SUM(VSETKY!AO$63:'VSETKY'!AO$64),IF(COLUMN()=DATA!$H$1+2,SUM(INDIRECT("B$42:"&amp;SUBSTITUTE(ADDRESS(1,COLUMN()-1,4),"1","")&amp;"$42")),""))</f>
        <v/>
      </c>
      <c r="AP42" t="str">
        <f ca="1">IF(COLUMN()&lt;DATA!$H$1+2,SUM(VSETKY!AP$63:'VSETKY'!AP$64),IF(COLUMN()=DATA!$H$1+2,SUM(INDIRECT("B$42:"&amp;SUBSTITUTE(ADDRESS(1,COLUMN()-1,4),"1","")&amp;"$42")),""))</f>
        <v/>
      </c>
      <c r="AQ42" t="str">
        <f ca="1">IF(COLUMN()&lt;DATA!$H$1+2,SUM(VSETKY!AQ$63:'VSETKY'!AQ$64),IF(COLUMN()=DATA!$H$1+2,SUM(INDIRECT("B$42:"&amp;SUBSTITUTE(ADDRESS(1,COLUMN()-1,4),"1","")&amp;"$42")),""))</f>
        <v/>
      </c>
      <c r="AR42" t="str">
        <f ca="1">IF(COLUMN()&lt;DATA!$H$1+2,SUM(VSETKY!AR$63:'VSETKY'!AR$64),IF(COLUMN()=DATA!$H$1+2,SUM(INDIRECT("B$42:"&amp;SUBSTITUTE(ADDRESS(1,COLUMN()-1,4),"1","")&amp;"$42")),""))</f>
        <v/>
      </c>
      <c r="AS42" t="str">
        <f ca="1">IF(COLUMN()&lt;DATA!$H$1+2,SUM(VSETKY!AS$63:'VSETKY'!AS$64),IF(COLUMN()=DATA!$H$1+2,SUM(INDIRECT("B$42:"&amp;SUBSTITUTE(ADDRESS(1,COLUMN()-1,4),"1","")&amp;"$42")),""))</f>
        <v/>
      </c>
      <c r="AT42" t="str">
        <f ca="1">IF(COLUMN()&lt;DATA!$H$1+2,SUM(VSETKY!AT$63:'VSETKY'!AT$64),IF(COLUMN()=DATA!$H$1+2,SUM(INDIRECT("B$42:"&amp;SUBSTITUTE(ADDRESS(1,COLUMN()-1,4),"1","")&amp;"$42")),""))</f>
        <v/>
      </c>
      <c r="AU42" t="str">
        <f ca="1">IF(COLUMN()&lt;DATA!$H$1+2,SUM(VSETKY!AU$63:'VSETKY'!AU$64),IF(COLUMN()=DATA!$H$1+2,SUM(INDIRECT("B$42:"&amp;SUBSTITUTE(ADDRESS(1,COLUMN()-1,4),"1","")&amp;"$42")),""))</f>
        <v/>
      </c>
      <c r="AV42" t="str">
        <f ca="1">IF(COLUMN()&lt;DATA!$H$1+2,SUM(VSETKY!AV$63:'VSETKY'!AV$64),IF(COLUMN()=DATA!$H$1+2,SUM(INDIRECT("B$42:"&amp;SUBSTITUTE(ADDRESS(1,COLUMN()-1,4),"1","")&amp;"$42")),""))</f>
        <v/>
      </c>
      <c r="AW42" t="str">
        <f ca="1">IF(COLUMN()&lt;DATA!$H$1+2,SUM(VSETKY!AW$63:'VSETKY'!AW$64),IF(COLUMN()=DATA!$H$1+2,SUM(INDIRECT("B$42:"&amp;SUBSTITUTE(ADDRESS(1,COLUMN()-1,4),"1","")&amp;"$42")),""))</f>
        <v/>
      </c>
      <c r="AX42" t="str">
        <f ca="1">IF(COLUMN()&lt;DATA!$H$1+2,SUM(VSETKY!AX$63:'VSETKY'!AX$64),IF(COLUMN()=DATA!$H$1+2,SUM(INDIRECT("B$42:"&amp;SUBSTITUTE(ADDRESS(1,COLUMN()-1,4),"1","")&amp;"$42")),""))</f>
        <v/>
      </c>
      <c r="AY42" t="str">
        <f ca="1">IF(COLUMN()&lt;DATA!$H$1+2,SUM(VSETKY!AY$63:'VSETKY'!AY$64),IF(COLUMN()=DATA!$H$1+2,SUM(INDIRECT("B$42:"&amp;SUBSTITUTE(ADDRESS(1,COLUMN()-1,4),"1","")&amp;"$42")),""))</f>
        <v/>
      </c>
      <c r="AZ42" t="str">
        <f ca="1">IF(COLUMN()&lt;DATA!$H$1+2,SUM(VSETKY!AZ$63:'VSETKY'!AZ$64),IF(COLUMN()=DATA!$H$1+2,SUM(INDIRECT("B$42:"&amp;SUBSTITUTE(ADDRESS(1,COLUMN()-1,4),"1","")&amp;"$42")),""))</f>
        <v/>
      </c>
      <c r="BA42" t="str">
        <f ca="1">IF(COLUMN()&lt;DATA!$H$1+2,SUM(VSETKY!BA$63:'VSETKY'!BA$64),IF(COLUMN()=DATA!$H$1+2,SUM(INDIRECT("B$42:"&amp;SUBSTITUTE(ADDRESS(1,COLUMN()-1,4),"1","")&amp;"$42")),""))</f>
        <v/>
      </c>
      <c r="BB42" t="str">
        <f ca="1">IF(COLUMN()&lt;DATA!$H$1+2,SUM(VSETKY!BB$63:'VSETKY'!BB$64),IF(COLUMN()=DATA!$H$1+2,SUM(INDIRECT("B$42:"&amp;SUBSTITUTE(ADDRESS(1,COLUMN()-1,4),"1","")&amp;"$42")),""))</f>
        <v/>
      </c>
      <c r="BC42" t="str">
        <f ca="1">IF(COLUMN()&lt;DATA!$H$1+2,SUM(VSETKY!BC$63:'VSETKY'!BC$64),IF(COLUMN()=DATA!$H$1+2,SUM(INDIRECT("B$42:"&amp;SUBSTITUTE(ADDRESS(1,COLUMN()-1,4),"1","")&amp;"$42")),""))</f>
        <v/>
      </c>
      <c r="BD42" t="str">
        <f ca="1">IF(COLUMN()&lt;DATA!$H$1+2,SUM(VSETKY!BD$63:'VSETKY'!BD$64),IF(COLUMN()=DATA!$H$1+2,SUM(INDIRECT("B$42:"&amp;SUBSTITUTE(ADDRESS(1,COLUMN()-1,4),"1","")&amp;"$42")),""))</f>
        <v/>
      </c>
      <c r="BE42" t="str">
        <f ca="1">IF(COLUMN()&lt;DATA!$H$1+2,SUM(VSETKY!BE$63:'VSETKY'!BE$64),IF(COLUMN()=DATA!$H$1+2,SUM(INDIRECT("B$42:"&amp;SUBSTITUTE(ADDRESS(1,COLUMN()-1,4),"1","")&amp;"$42")),""))</f>
        <v/>
      </c>
      <c r="BF42" t="str">
        <f ca="1">IF(COLUMN()&lt;DATA!$H$1+2,SUM(VSETKY!BF$63:'VSETKY'!BF$64),IF(COLUMN()=DATA!$H$1+2,SUM(INDIRECT("B$42:"&amp;SUBSTITUTE(ADDRESS(1,COLUMN()-1,4),"1","")&amp;"$42")),""))</f>
        <v/>
      </c>
      <c r="BG42" t="str">
        <f ca="1">IF(COLUMN()&lt;DATA!$H$1+2,SUM(VSETKY!BG$63:'VSETKY'!BG$64),IF(COLUMN()=DATA!$H$1+2,SUM(INDIRECT("B$42:"&amp;SUBSTITUTE(ADDRESS(1,COLUMN()-1,4),"1","")&amp;"$42")),""))</f>
        <v/>
      </c>
      <c r="BH42" t="str">
        <f ca="1">IF(COLUMN()&lt;DATA!$H$1+2,SUM(VSETKY!BH$63:'VSETKY'!BH$64),IF(COLUMN()=DATA!$H$1+2,SUM(INDIRECT("B$42:"&amp;SUBSTITUTE(ADDRESS(1,COLUMN()-1,4),"1","")&amp;"$42")),""))</f>
        <v/>
      </c>
      <c r="BI42" t="str">
        <f ca="1">IF(COLUMN()&lt;DATA!$H$1+2,SUM(VSETKY!BI$63:'VSETKY'!BI$64),IF(COLUMN()=DATA!$H$1+2,SUM(INDIRECT("B$42:"&amp;SUBSTITUTE(ADDRESS(1,COLUMN()-1,4),"1","")&amp;"$42")),""))</f>
        <v/>
      </c>
      <c r="BJ42" t="str">
        <f ca="1">IF(COLUMN()&lt;DATA!$H$1+2,SUM(VSETKY!BJ$63:'VSETKY'!BJ$64),IF(COLUMN()=DATA!$H$1+2,SUM(INDIRECT("B$42:"&amp;SUBSTITUTE(ADDRESS(1,COLUMN()-1,4),"1","")&amp;"$42")),""))</f>
        <v/>
      </c>
      <c r="BK42" t="str">
        <f ca="1">IF(COLUMN()&lt;DATA!$H$1+2,SUM(VSETKY!BK$63:'VSETKY'!BK$64),IF(COLUMN()=DATA!$H$1+2,SUM(INDIRECT("B$42:"&amp;SUBSTITUTE(ADDRESS(1,COLUMN()-1,4),"1","")&amp;"$42")),""))</f>
        <v/>
      </c>
      <c r="BL42" t="str">
        <f ca="1">IF(COLUMN()&lt;DATA!$H$1+2,SUM(VSETKY!BL$63:'VSETKY'!BL$64),IF(COLUMN()=DATA!$H$1+2,SUM(INDIRECT("B$42:"&amp;SUBSTITUTE(ADDRESS(1,COLUMN()-1,4),"1","")&amp;"$42")),""))</f>
        <v/>
      </c>
      <c r="BM42" t="str">
        <f ca="1">IF(COLUMN()&lt;DATA!$H$1+2,SUM(VSETKY!BM$63:'VSETKY'!BM$64),IF(COLUMN()=DATA!$H$1+2,SUM(INDIRECT("B$42:"&amp;SUBSTITUTE(ADDRESS(1,COLUMN()-1,4),"1","")&amp;"$42")),""))</f>
        <v/>
      </c>
      <c r="BN42" t="str">
        <f ca="1">IF(COLUMN()&lt;DATA!$H$1+2,SUM(VSETKY!BN$63:'VSETKY'!BN$64),IF(COLUMN()=DATA!$H$1+2,SUM(INDIRECT("B$42:"&amp;SUBSTITUTE(ADDRESS(1,COLUMN()-1,4),"1","")&amp;"$42")),""))</f>
        <v/>
      </c>
      <c r="BO42" t="str">
        <f ca="1">IF(COLUMN()&lt;DATA!$H$1+2,SUM(VSETKY!BO$63:'VSETKY'!BO$64),IF(COLUMN()=DATA!$H$1+2,SUM(INDIRECT("B$42:"&amp;SUBSTITUTE(ADDRESS(1,COLUMN()-1,4),"1","")&amp;"$42")),""))</f>
        <v/>
      </c>
      <c r="BP42" t="str">
        <f ca="1">IF(COLUMN()&lt;DATA!$H$1+2,SUM(VSETKY!BP$63:'VSETKY'!BP$64),IF(COLUMN()=DATA!$H$1+2,SUM(INDIRECT("B$42:"&amp;SUBSTITUTE(ADDRESS(1,COLUMN()-1,4),"1","")&amp;"$42")),""))</f>
        <v/>
      </c>
      <c r="BQ42" t="str">
        <f ca="1">IF(COLUMN()&lt;DATA!$H$1+2,SUM(VSETKY!BQ$63:'VSETKY'!BQ$64),IF(COLUMN()=DATA!$H$1+2,SUM(INDIRECT("B$42:"&amp;SUBSTITUTE(ADDRESS(1,COLUMN()-1,4),"1","")&amp;"$42")),""))</f>
        <v/>
      </c>
      <c r="BR42" t="str">
        <f ca="1">IF(COLUMN()&lt;DATA!$H$1+2,SUM(VSETKY!BR$63:'VSETKY'!BR$64),IF(COLUMN()=DATA!$H$1+2,SUM(INDIRECT("B$42:"&amp;SUBSTITUTE(ADDRESS(1,COLUMN()-1,4),"1","")&amp;"$42")),""))</f>
        <v/>
      </c>
      <c r="BS42" t="str">
        <f ca="1">IF(COLUMN()&lt;DATA!$H$1+2,SUM(VSETKY!BS$63:'VSETKY'!BS$64),IF(COLUMN()=DATA!$H$1+2,SUM(INDIRECT("B$42:"&amp;SUBSTITUTE(ADDRESS(1,COLUMN()-1,4),"1","")&amp;"$42")),""))</f>
        <v/>
      </c>
      <c r="BT42" t="str">
        <f ca="1">IF(COLUMN()&lt;DATA!$H$1+2,SUM(VSETKY!BT$63:'VSETKY'!BT$64),IF(COLUMN()=DATA!$H$1+2,SUM(INDIRECT("B$42:"&amp;SUBSTITUTE(ADDRESS(1,COLUMN()-1,4),"1","")&amp;"$42")),""))</f>
        <v/>
      </c>
      <c r="BU42" t="str">
        <f ca="1">IF(COLUMN()&lt;DATA!$H$1+2,SUM(VSETKY!BU$63:'VSETKY'!BU$64),IF(COLUMN()=DATA!$H$1+2,SUM(INDIRECT("B$42:"&amp;SUBSTITUTE(ADDRESS(1,COLUMN()-1,4),"1","")&amp;"$42")),""))</f>
        <v/>
      </c>
      <c r="BV42" t="str">
        <f ca="1">IF(COLUMN()&lt;DATA!$H$1+2,SUM(VSETKY!BV$63:'VSETKY'!BV$64),IF(COLUMN()=DATA!$H$1+2,SUM(INDIRECT("B$42:"&amp;SUBSTITUTE(ADDRESS(1,COLUMN()-1,4),"1","")&amp;"$42")),""))</f>
        <v/>
      </c>
      <c r="BW42" t="str">
        <f ca="1">IF(COLUMN()&lt;DATA!$H$1+2,SUM(VSETKY!BW$63:'VSETKY'!BW$64),IF(COLUMN()=DATA!$H$1+2,SUM(INDIRECT("B$42:"&amp;SUBSTITUTE(ADDRESS(1,COLUMN()-1,4),"1","")&amp;"$42")),""))</f>
        <v/>
      </c>
      <c r="BX42" t="str">
        <f ca="1">IF(COLUMN()&lt;DATA!$H$1+2,SUM(VSETKY!BX$63:'VSETKY'!BX$64),IF(COLUMN()=DATA!$H$1+2,SUM(INDIRECT("B$42:"&amp;SUBSTITUTE(ADDRESS(1,COLUMN()-1,4),"1","")&amp;"$42")),""))</f>
        <v/>
      </c>
      <c r="BY42" t="str">
        <f ca="1">IF(COLUMN()&lt;DATA!$H$1+2,SUM(VSETKY!BY$63:'VSETKY'!BY$64),IF(COLUMN()=DATA!$H$1+2,SUM(INDIRECT("B$42:"&amp;SUBSTITUTE(ADDRESS(1,COLUMN()-1,4),"1","")&amp;"$42")),""))</f>
        <v/>
      </c>
      <c r="BZ42" t="str">
        <f ca="1">IF(COLUMN()&lt;DATA!$H$1+2,SUM(VSETKY!BZ$63:'VSETKY'!BZ$64),IF(COLUMN()=DATA!$H$1+2,SUM(INDIRECT("B$42:"&amp;SUBSTITUTE(ADDRESS(1,COLUMN()-1,4),"1","")&amp;"$42")),""))</f>
        <v/>
      </c>
    </row>
    <row r="43" spans="1:78" ht="15.75" thickBot="1" x14ac:dyDescent="0.3">
      <c r="A43" s="35" t="s">
        <v>175</v>
      </c>
      <c r="B43" s="35">
        <f ca="1">IF(COLUMN()&lt;DATA!$H$1+2,VSETKY!B$101,IF(COLUMN()=DATA!$H$1+2,SUM(INDIRECT("B$43:"&amp;SUBSTITUTE(ADDRESS(1,COLUMN()-1,4),"1","")&amp;"$43")),""))</f>
        <v>0</v>
      </c>
      <c r="C43" s="35">
        <f ca="1">IF(COLUMN()&lt;DATA!$H$1+2,VSETKY!C$101,IF(COLUMN()=DATA!$H$1+2,SUM(INDIRECT("B$43:"&amp;SUBSTITUTE(ADDRESS(1,COLUMN()-1,4),"1","")&amp;"$43")),""))</f>
        <v>0</v>
      </c>
      <c r="D43" s="35">
        <f ca="1">IF(COLUMN()&lt;DATA!$H$1+2,VSETKY!D$101,IF(COLUMN()=DATA!$H$1+2,SUM(INDIRECT("B$43:"&amp;SUBSTITUTE(ADDRESS(1,COLUMN()-1,4),"1","")&amp;"$43")),""))</f>
        <v>0</v>
      </c>
      <c r="E43" s="35">
        <f ca="1">IF(COLUMN()&lt;DATA!$H$1+2,VSETKY!E$101,IF(COLUMN()=DATA!$H$1+2,SUM(INDIRECT("B$43:"&amp;SUBSTITUTE(ADDRESS(1,COLUMN()-1,4),"1","")&amp;"$43")),""))</f>
        <v>0</v>
      </c>
      <c r="F43" s="35">
        <f ca="1">IF(COLUMN()&lt;DATA!$H$1+2,VSETKY!F$101,IF(COLUMN()=DATA!$H$1+2,SUM(INDIRECT("B$43:"&amp;SUBSTITUTE(ADDRESS(1,COLUMN()-1,4),"1","")&amp;"$43")),""))</f>
        <v>0</v>
      </c>
      <c r="G43" s="35">
        <f ca="1">IF(COLUMN()&lt;DATA!$H$1+2,VSETKY!G$101,IF(COLUMN()=DATA!$H$1+2,SUM(INDIRECT("B$43:"&amp;SUBSTITUTE(ADDRESS(1,COLUMN()-1,4),"1","")&amp;"$43")),""))</f>
        <v>0</v>
      </c>
      <c r="H43" s="35">
        <f ca="1">IF(COLUMN()&lt;DATA!$H$1+2,VSETKY!H$101,IF(COLUMN()=DATA!$H$1+2,SUM(INDIRECT("B$43:"&amp;SUBSTITUTE(ADDRESS(1,COLUMN()-1,4),"1","")&amp;"$43")),""))</f>
        <v>0</v>
      </c>
      <c r="I43" s="35">
        <f ca="1">IF(COLUMN()&lt;DATA!$H$1+2,VSETKY!I$101,IF(COLUMN()=DATA!$H$1+2,SUM(INDIRECT("B$43:"&amp;SUBSTITUTE(ADDRESS(1,COLUMN()-1,4),"1","")&amp;"$43")),""))</f>
        <v>0</v>
      </c>
      <c r="J43" s="35">
        <f ca="1">IF(COLUMN()&lt;DATA!$H$1+2,VSETKY!J$101,IF(COLUMN()=DATA!$H$1+2,SUM(INDIRECT("B$43:"&amp;SUBSTITUTE(ADDRESS(1,COLUMN()-1,4),"1","")&amp;"$43")),""))</f>
        <v>0</v>
      </c>
      <c r="K43" s="35">
        <f ca="1">IF(COLUMN()&lt;DATA!$H$1+2,VSETKY!K$101,IF(COLUMN()=DATA!$H$1+2,SUM(INDIRECT("B$43:"&amp;SUBSTITUTE(ADDRESS(1,COLUMN()-1,4),"1","")&amp;"$43")),""))</f>
        <v>0</v>
      </c>
      <c r="L43" s="35">
        <f ca="1">IF(COLUMN()&lt;DATA!$H$1+2,VSETKY!L$101,IF(COLUMN()=DATA!$H$1+2,SUM(INDIRECT("B$43:"&amp;SUBSTITUTE(ADDRESS(1,COLUMN()-1,4),"1","")&amp;"$43")),""))</f>
        <v>0</v>
      </c>
      <c r="M43" s="35">
        <f ca="1">IF(COLUMN()&lt;DATA!$H$1+2,VSETKY!M$101,IF(COLUMN()=DATA!$H$1+2,SUM(INDIRECT("B$43:"&amp;SUBSTITUTE(ADDRESS(1,COLUMN()-1,4),"1","")&amp;"$43")),""))</f>
        <v>0</v>
      </c>
      <c r="N43" s="35">
        <f ca="1">IF(COLUMN()&lt;DATA!$H$1+2,VSETKY!N$101,IF(COLUMN()=DATA!$H$1+2,SUM(INDIRECT("B$43:"&amp;SUBSTITUTE(ADDRESS(1,COLUMN()-1,4),"1","")&amp;"$43")),""))</f>
        <v>0</v>
      </c>
      <c r="O43" s="35">
        <f ca="1">IF(COLUMN()&lt;DATA!$H$1+2,VSETKY!O$101,IF(COLUMN()=DATA!$H$1+2,SUM(INDIRECT("B$43:"&amp;SUBSTITUTE(ADDRESS(1,COLUMN()-1,4),"1","")&amp;"$43")),""))</f>
        <v>0</v>
      </c>
      <c r="P43" s="35">
        <f ca="1">IF(COLUMN()&lt;DATA!$H$1+2,VSETKY!P$101,IF(COLUMN()=DATA!$H$1+2,SUM(INDIRECT("B$43:"&amp;SUBSTITUTE(ADDRESS(1,COLUMN()-1,4),"1","")&amp;"$43")),""))</f>
        <v>0</v>
      </c>
      <c r="Q43" s="35">
        <f ca="1">IF(COLUMN()&lt;DATA!$H$1+2,VSETKY!Q$101,IF(COLUMN()=DATA!$H$1+2,SUM(INDIRECT("B$43:"&amp;SUBSTITUTE(ADDRESS(1,COLUMN()-1,4),"1","")&amp;"$43")),""))</f>
        <v>0</v>
      </c>
      <c r="R43" s="35">
        <f ca="1">IF(COLUMN()&lt;DATA!$H$1+2,VSETKY!R$101,IF(COLUMN()=DATA!$H$1+2,SUM(INDIRECT("B$43:"&amp;SUBSTITUTE(ADDRESS(1,COLUMN()-1,4),"1","")&amp;"$43")),""))</f>
        <v>0</v>
      </c>
      <c r="S43" s="35">
        <f ca="1">IF(COLUMN()&lt;DATA!$H$1+2,VSETKY!S$101,IF(COLUMN()=DATA!$H$1+2,SUM(INDIRECT("B$43:"&amp;SUBSTITUTE(ADDRESS(1,COLUMN()-1,4),"1","")&amp;"$43")),""))</f>
        <v>0</v>
      </c>
      <c r="T43" s="35">
        <f ca="1">IF(COLUMN()&lt;DATA!$H$1+2,VSETKY!T$101,IF(COLUMN()=DATA!$H$1+2,SUM(INDIRECT("B$43:"&amp;SUBSTITUTE(ADDRESS(1,COLUMN()-1,4),"1","")&amp;"$43")),""))</f>
        <v>0</v>
      </c>
      <c r="U43" s="35">
        <f ca="1">IF(COLUMN()&lt;DATA!$H$1+2,VSETKY!U$101,IF(COLUMN()=DATA!$H$1+2,SUM(INDIRECT("B$43:"&amp;SUBSTITUTE(ADDRESS(1,COLUMN()-1,4),"1","")&amp;"$43")),""))</f>
        <v>0</v>
      </c>
      <c r="V43" s="35">
        <f ca="1">IF(COLUMN()&lt;DATA!$H$1+2,VSETKY!V$101,IF(COLUMN()=DATA!$H$1+2,SUM(INDIRECT("B$43:"&amp;SUBSTITUTE(ADDRESS(1,COLUMN()-1,4),"1","")&amp;"$43")),""))</f>
        <v>0</v>
      </c>
      <c r="W43" s="35">
        <f ca="1">IF(COLUMN()&lt;DATA!$H$1+2,VSETKY!W$101,IF(COLUMN()=DATA!$H$1+2,SUM(INDIRECT("B$43:"&amp;SUBSTITUTE(ADDRESS(1,COLUMN()-1,4),"1","")&amp;"$43")),""))</f>
        <v>0</v>
      </c>
      <c r="X43" s="35">
        <f ca="1">IF(COLUMN()&lt;DATA!$H$1+2,VSETKY!X$101,IF(COLUMN()=DATA!$H$1+2,SUM(INDIRECT("B$43:"&amp;SUBSTITUTE(ADDRESS(1,COLUMN()-1,4),"1","")&amp;"$43")),""))</f>
        <v>0</v>
      </c>
      <c r="Y43" s="35">
        <f ca="1">IF(COLUMN()&lt;DATA!$H$1+2,VSETKY!Y$101,IF(COLUMN()=DATA!$H$1+2,SUM(INDIRECT("B$43:"&amp;SUBSTITUTE(ADDRESS(1,COLUMN()-1,4),"1","")&amp;"$43")),""))</f>
        <v>0</v>
      </c>
      <c r="Z43" s="35">
        <f ca="1">IF(COLUMN()&lt;DATA!$H$1+2,VSETKY!Z$101,IF(COLUMN()=DATA!$H$1+2,SUM(INDIRECT("B$43:"&amp;SUBSTITUTE(ADDRESS(1,COLUMN()-1,4),"1","")&amp;"$43")),""))</f>
        <v>0</v>
      </c>
      <c r="AA43" s="35">
        <f ca="1">IF(COLUMN()&lt;DATA!$H$1+2,VSETKY!AA$101,IF(COLUMN()=DATA!$H$1+2,SUM(INDIRECT("B$43:"&amp;SUBSTITUTE(ADDRESS(1,COLUMN()-1,4),"1","")&amp;"$43")),""))</f>
        <v>0</v>
      </c>
      <c r="AB43" s="35">
        <f ca="1">IF(COLUMN()&lt;DATA!$H$1+2,VSETKY!AB$101,IF(COLUMN()=DATA!$H$1+2,SUM(INDIRECT("B$43:"&amp;SUBSTITUTE(ADDRESS(1,COLUMN()-1,4),"1","")&amp;"$43")),""))</f>
        <v>0</v>
      </c>
      <c r="AC43" s="35">
        <f ca="1">IF(COLUMN()&lt;DATA!$H$1+2,VSETKY!AC$101,IF(COLUMN()=DATA!$H$1+2,SUM(INDIRECT("B$43:"&amp;SUBSTITUTE(ADDRESS(1,COLUMN()-1,4),"1","")&amp;"$43")),""))</f>
        <v>0</v>
      </c>
      <c r="AD43" s="35">
        <f ca="1">IF(COLUMN()&lt;DATA!$H$1+2,VSETKY!AD$101,IF(COLUMN()=DATA!$H$1+2,SUM(INDIRECT("B$43:"&amp;SUBSTITUTE(ADDRESS(1,COLUMN()-1,4),"1","")&amp;"$43")),""))</f>
        <v>0</v>
      </c>
      <c r="AE43" s="35">
        <f ca="1">IF(COLUMN()&lt;DATA!$H$1+2,VSETKY!AE$101,IF(COLUMN()=DATA!$H$1+2,SUM(INDIRECT("B$43:"&amp;SUBSTITUTE(ADDRESS(1,COLUMN()-1,4),"1","")&amp;"$43")),""))</f>
        <v>0</v>
      </c>
      <c r="AF43" s="35">
        <f ca="1">IF(COLUMN()&lt;DATA!$H$1+2,VSETKY!AF$101,IF(COLUMN()=DATA!$H$1+2,SUM(INDIRECT("B$43:"&amp;SUBSTITUTE(ADDRESS(1,COLUMN()-1,4),"1","")&amp;"$43")),""))</f>
        <v>0</v>
      </c>
      <c r="AG43" s="35">
        <f ca="1">IF(COLUMN()&lt;DATA!$H$1+2,VSETKY!AG$101,IF(COLUMN()=DATA!$H$1+2,SUM(INDIRECT("B$43:"&amp;SUBSTITUTE(ADDRESS(1,COLUMN()-1,4),"1","")&amp;"$43")),""))</f>
        <v>0</v>
      </c>
      <c r="AH43" s="35">
        <f ca="1">IF(COLUMN()&lt;DATA!$H$1+2,VSETKY!AH$101,IF(COLUMN()=DATA!$H$1+2,SUM(INDIRECT("B$43:"&amp;SUBSTITUTE(ADDRESS(1,COLUMN()-1,4),"1","")&amp;"$43")),""))</f>
        <v>0</v>
      </c>
      <c r="AI43" s="35">
        <f ca="1">IF(COLUMN()&lt;DATA!$H$1+2,VSETKY!AI$101,IF(COLUMN()=DATA!$H$1+2,SUM(INDIRECT("B$43:"&amp;SUBSTITUTE(ADDRESS(1,COLUMN()-1,4),"1","")&amp;"$43")),""))</f>
        <v>0</v>
      </c>
      <c r="AJ43" s="35">
        <f ca="1">IF(COLUMN()&lt;DATA!$H$1+2,VSETKY!AJ$101,IF(COLUMN()=DATA!$H$1+2,SUM(INDIRECT("B$43:"&amp;SUBSTITUTE(ADDRESS(1,COLUMN()-1,4),"1","")&amp;"$43")),""))</f>
        <v>0</v>
      </c>
      <c r="AK43" s="35">
        <f ca="1">IF(COLUMN()&lt;DATA!$H$1+2,VSETKY!AK$101,IF(COLUMN()=DATA!$H$1+2,SUM(INDIRECT("B$43:"&amp;SUBSTITUTE(ADDRESS(1,COLUMN()-1,4),"1","")&amp;"$43")),""))</f>
        <v>0</v>
      </c>
      <c r="AL43" s="35">
        <f ca="1">IF(COLUMN()&lt;DATA!$H$1+2,VSETKY!AL$101,IF(COLUMN()=DATA!$H$1+2,SUM(INDIRECT("B$43:"&amp;SUBSTITUTE(ADDRESS(1,COLUMN()-1,4),"1","")&amp;"$43")),""))</f>
        <v>0</v>
      </c>
      <c r="AM43" s="35">
        <f ca="1">IF(COLUMN()&lt;DATA!$H$1+2,VSETKY!AM$101,IF(COLUMN()=DATA!$H$1+2,SUM(INDIRECT("B$43:"&amp;SUBSTITUTE(ADDRESS(1,COLUMN()-1,4),"1","")&amp;"$43")),""))</f>
        <v>0</v>
      </c>
      <c r="AN43" s="35">
        <f ca="1">IF(COLUMN()&lt;DATA!$H$1+2,VSETKY!AN$101,IF(COLUMN()=DATA!$H$1+2,SUM(INDIRECT("B$43:"&amp;SUBSTITUTE(ADDRESS(1,COLUMN()-1,4),"1","")&amp;"$43")),""))</f>
        <v>0</v>
      </c>
      <c r="AO43" t="str">
        <f ca="1">IF(COLUMN()&lt;DATA!$H$1+2,VSETKY!AO$101,IF(COLUMN()=DATA!$H$1+2,SUM(INDIRECT("B$43:"&amp;SUBSTITUTE(ADDRESS(1,COLUMN()-1,4),"1","")&amp;"$43")),""))</f>
        <v/>
      </c>
      <c r="AP43" t="str">
        <f ca="1">IF(COLUMN()&lt;DATA!$H$1+2,VSETKY!AP$101,IF(COLUMN()=DATA!$H$1+2,SUM(INDIRECT("B$43:"&amp;SUBSTITUTE(ADDRESS(1,COLUMN()-1,4),"1","")&amp;"$43")),""))</f>
        <v/>
      </c>
      <c r="AQ43" t="str">
        <f ca="1">IF(COLUMN()&lt;DATA!$H$1+2,VSETKY!AQ$101,IF(COLUMN()=DATA!$H$1+2,SUM(INDIRECT("B$43:"&amp;SUBSTITUTE(ADDRESS(1,COLUMN()-1,4),"1","")&amp;"$43")),""))</f>
        <v/>
      </c>
      <c r="AR43" t="str">
        <f ca="1">IF(COLUMN()&lt;DATA!$H$1+2,VSETKY!AR$101,IF(COLUMN()=DATA!$H$1+2,SUM(INDIRECT("B$43:"&amp;SUBSTITUTE(ADDRESS(1,COLUMN()-1,4),"1","")&amp;"$43")),""))</f>
        <v/>
      </c>
      <c r="AS43" t="str">
        <f ca="1">IF(COLUMN()&lt;DATA!$H$1+2,VSETKY!AS$101,IF(COLUMN()=DATA!$H$1+2,SUM(INDIRECT("B$43:"&amp;SUBSTITUTE(ADDRESS(1,COLUMN()-1,4),"1","")&amp;"$43")),""))</f>
        <v/>
      </c>
      <c r="AT43" t="str">
        <f ca="1">IF(COLUMN()&lt;DATA!$H$1+2,VSETKY!AT$101,IF(COLUMN()=DATA!$H$1+2,SUM(INDIRECT("B$43:"&amp;SUBSTITUTE(ADDRESS(1,COLUMN()-1,4),"1","")&amp;"$43")),""))</f>
        <v/>
      </c>
      <c r="AU43" t="str">
        <f ca="1">IF(COLUMN()&lt;DATA!$H$1+2,VSETKY!AU$101,IF(COLUMN()=DATA!$H$1+2,SUM(INDIRECT("B$43:"&amp;SUBSTITUTE(ADDRESS(1,COLUMN()-1,4),"1","")&amp;"$43")),""))</f>
        <v/>
      </c>
      <c r="AV43" t="str">
        <f ca="1">IF(COLUMN()&lt;DATA!$H$1+2,VSETKY!AV$101,IF(COLUMN()=DATA!$H$1+2,SUM(INDIRECT("B$43:"&amp;SUBSTITUTE(ADDRESS(1,COLUMN()-1,4),"1","")&amp;"$43")),""))</f>
        <v/>
      </c>
      <c r="AW43" t="str">
        <f ca="1">IF(COLUMN()&lt;DATA!$H$1+2,VSETKY!AW$101,IF(COLUMN()=DATA!$H$1+2,SUM(INDIRECT("B$43:"&amp;SUBSTITUTE(ADDRESS(1,COLUMN()-1,4),"1","")&amp;"$43")),""))</f>
        <v/>
      </c>
      <c r="AX43" t="str">
        <f ca="1">IF(COLUMN()&lt;DATA!$H$1+2,VSETKY!AX$101,IF(COLUMN()=DATA!$H$1+2,SUM(INDIRECT("B$43:"&amp;SUBSTITUTE(ADDRESS(1,COLUMN()-1,4),"1","")&amp;"$43")),""))</f>
        <v/>
      </c>
      <c r="AY43" t="str">
        <f ca="1">IF(COLUMN()&lt;DATA!$H$1+2,VSETKY!AY$101,IF(COLUMN()=DATA!$H$1+2,SUM(INDIRECT("B$43:"&amp;SUBSTITUTE(ADDRESS(1,COLUMN()-1,4),"1","")&amp;"$43")),""))</f>
        <v/>
      </c>
      <c r="AZ43" t="str">
        <f ca="1">IF(COLUMN()&lt;DATA!$H$1+2,VSETKY!AZ$101,IF(COLUMN()=DATA!$H$1+2,SUM(INDIRECT("B$43:"&amp;SUBSTITUTE(ADDRESS(1,COLUMN()-1,4),"1","")&amp;"$43")),""))</f>
        <v/>
      </c>
      <c r="BA43" t="str">
        <f ca="1">IF(COLUMN()&lt;DATA!$H$1+2,VSETKY!BA$101,IF(COLUMN()=DATA!$H$1+2,SUM(INDIRECT("B$43:"&amp;SUBSTITUTE(ADDRESS(1,COLUMN()-1,4),"1","")&amp;"$43")),""))</f>
        <v/>
      </c>
      <c r="BB43" t="str">
        <f ca="1">IF(COLUMN()&lt;DATA!$H$1+2,VSETKY!BB$101,IF(COLUMN()=DATA!$H$1+2,SUM(INDIRECT("B$43:"&amp;SUBSTITUTE(ADDRESS(1,COLUMN()-1,4),"1","")&amp;"$43")),""))</f>
        <v/>
      </c>
      <c r="BC43" t="str">
        <f ca="1">IF(COLUMN()&lt;DATA!$H$1+2,VSETKY!BC$101,IF(COLUMN()=DATA!$H$1+2,SUM(INDIRECT("B$43:"&amp;SUBSTITUTE(ADDRESS(1,COLUMN()-1,4),"1","")&amp;"$43")),""))</f>
        <v/>
      </c>
      <c r="BD43" t="str">
        <f ca="1">IF(COLUMN()&lt;DATA!$H$1+2,VSETKY!BD$101,IF(COLUMN()=DATA!$H$1+2,SUM(INDIRECT("B$43:"&amp;SUBSTITUTE(ADDRESS(1,COLUMN()-1,4),"1","")&amp;"$43")),""))</f>
        <v/>
      </c>
      <c r="BE43" t="str">
        <f ca="1">IF(COLUMN()&lt;DATA!$H$1+2,VSETKY!BE$101,IF(COLUMN()=DATA!$H$1+2,SUM(INDIRECT("B$43:"&amp;SUBSTITUTE(ADDRESS(1,COLUMN()-1,4),"1","")&amp;"$43")),""))</f>
        <v/>
      </c>
      <c r="BF43" t="str">
        <f ca="1">IF(COLUMN()&lt;DATA!$H$1+2,VSETKY!BF$101,IF(COLUMN()=DATA!$H$1+2,SUM(INDIRECT("B$43:"&amp;SUBSTITUTE(ADDRESS(1,COLUMN()-1,4),"1","")&amp;"$43")),""))</f>
        <v/>
      </c>
      <c r="BG43" t="str">
        <f ca="1">IF(COLUMN()&lt;DATA!$H$1+2,VSETKY!BG$101,IF(COLUMN()=DATA!$H$1+2,SUM(INDIRECT("B$43:"&amp;SUBSTITUTE(ADDRESS(1,COLUMN()-1,4),"1","")&amp;"$43")),""))</f>
        <v/>
      </c>
      <c r="BH43" t="str">
        <f ca="1">IF(COLUMN()&lt;DATA!$H$1+2,VSETKY!BH$101,IF(COLUMN()=DATA!$H$1+2,SUM(INDIRECT("B$43:"&amp;SUBSTITUTE(ADDRESS(1,COLUMN()-1,4),"1","")&amp;"$43")),""))</f>
        <v/>
      </c>
      <c r="BI43" t="str">
        <f ca="1">IF(COLUMN()&lt;DATA!$H$1+2,VSETKY!BI$101,IF(COLUMN()=DATA!$H$1+2,SUM(INDIRECT("B$43:"&amp;SUBSTITUTE(ADDRESS(1,COLUMN()-1,4),"1","")&amp;"$43")),""))</f>
        <v/>
      </c>
      <c r="BJ43" t="str">
        <f ca="1">IF(COLUMN()&lt;DATA!$H$1+2,VSETKY!BJ$101,IF(COLUMN()=DATA!$H$1+2,SUM(INDIRECT("B$43:"&amp;SUBSTITUTE(ADDRESS(1,COLUMN()-1,4),"1","")&amp;"$43")),""))</f>
        <v/>
      </c>
      <c r="BK43" t="str">
        <f ca="1">IF(COLUMN()&lt;DATA!$H$1+2,VSETKY!BK$101,IF(COLUMN()=DATA!$H$1+2,SUM(INDIRECT("B$43:"&amp;SUBSTITUTE(ADDRESS(1,COLUMN()-1,4),"1","")&amp;"$43")),""))</f>
        <v/>
      </c>
      <c r="BL43" t="str">
        <f ca="1">IF(COLUMN()&lt;DATA!$H$1+2,VSETKY!BL$101,IF(COLUMN()=DATA!$H$1+2,SUM(INDIRECT("B$43:"&amp;SUBSTITUTE(ADDRESS(1,COLUMN()-1,4),"1","")&amp;"$43")),""))</f>
        <v/>
      </c>
      <c r="BM43" t="str">
        <f ca="1">IF(COLUMN()&lt;DATA!$H$1+2,VSETKY!BM$101,IF(COLUMN()=DATA!$H$1+2,SUM(INDIRECT("B$43:"&amp;SUBSTITUTE(ADDRESS(1,COLUMN()-1,4),"1","")&amp;"$43")),""))</f>
        <v/>
      </c>
      <c r="BN43" t="str">
        <f ca="1">IF(COLUMN()&lt;DATA!$H$1+2,VSETKY!BN$101,IF(COLUMN()=DATA!$H$1+2,SUM(INDIRECT("B$43:"&amp;SUBSTITUTE(ADDRESS(1,COLUMN()-1,4),"1","")&amp;"$43")),""))</f>
        <v/>
      </c>
      <c r="BO43" t="str">
        <f ca="1">IF(COLUMN()&lt;DATA!$H$1+2,VSETKY!BO$101,IF(COLUMN()=DATA!$H$1+2,SUM(INDIRECT("B$43:"&amp;SUBSTITUTE(ADDRESS(1,COLUMN()-1,4),"1","")&amp;"$43")),""))</f>
        <v/>
      </c>
      <c r="BP43" t="str">
        <f ca="1">IF(COLUMN()&lt;DATA!$H$1+2,VSETKY!BP$101,IF(COLUMN()=DATA!$H$1+2,SUM(INDIRECT("B$43:"&amp;SUBSTITUTE(ADDRESS(1,COLUMN()-1,4),"1","")&amp;"$43")),""))</f>
        <v/>
      </c>
      <c r="BQ43" t="str">
        <f ca="1">IF(COLUMN()&lt;DATA!$H$1+2,VSETKY!BQ$101,IF(COLUMN()=DATA!$H$1+2,SUM(INDIRECT("B$43:"&amp;SUBSTITUTE(ADDRESS(1,COLUMN()-1,4),"1","")&amp;"$43")),""))</f>
        <v/>
      </c>
      <c r="BR43" t="str">
        <f ca="1">IF(COLUMN()&lt;DATA!$H$1+2,VSETKY!BR$101,IF(COLUMN()=DATA!$H$1+2,SUM(INDIRECT("B$43:"&amp;SUBSTITUTE(ADDRESS(1,COLUMN()-1,4),"1","")&amp;"$43")),""))</f>
        <v/>
      </c>
      <c r="BS43" t="str">
        <f ca="1">IF(COLUMN()&lt;DATA!$H$1+2,VSETKY!BS$101,IF(COLUMN()=DATA!$H$1+2,SUM(INDIRECT("B$43:"&amp;SUBSTITUTE(ADDRESS(1,COLUMN()-1,4),"1","")&amp;"$43")),""))</f>
        <v/>
      </c>
      <c r="BT43" t="str">
        <f ca="1">IF(COLUMN()&lt;DATA!$H$1+2,VSETKY!BT$101,IF(COLUMN()=DATA!$H$1+2,SUM(INDIRECT("B$43:"&amp;SUBSTITUTE(ADDRESS(1,COLUMN()-1,4),"1","")&amp;"$43")),""))</f>
        <v/>
      </c>
      <c r="BU43" t="str">
        <f ca="1">IF(COLUMN()&lt;DATA!$H$1+2,VSETKY!BU$101,IF(COLUMN()=DATA!$H$1+2,SUM(INDIRECT("B$43:"&amp;SUBSTITUTE(ADDRESS(1,COLUMN()-1,4),"1","")&amp;"$43")),""))</f>
        <v/>
      </c>
      <c r="BV43" t="str">
        <f ca="1">IF(COLUMN()&lt;DATA!$H$1+2,VSETKY!BV$101,IF(COLUMN()=DATA!$H$1+2,SUM(INDIRECT("B$43:"&amp;SUBSTITUTE(ADDRESS(1,COLUMN()-1,4),"1","")&amp;"$43")),""))</f>
        <v/>
      </c>
      <c r="BW43" t="str">
        <f ca="1">IF(COLUMN()&lt;DATA!$H$1+2,VSETKY!BW$101,IF(COLUMN()=DATA!$H$1+2,SUM(INDIRECT("B$43:"&amp;SUBSTITUTE(ADDRESS(1,COLUMN()-1,4),"1","")&amp;"$43")),""))</f>
        <v/>
      </c>
      <c r="BX43" t="str">
        <f ca="1">IF(COLUMN()&lt;DATA!$H$1+2,VSETKY!BX$101,IF(COLUMN()=DATA!$H$1+2,SUM(INDIRECT("B$43:"&amp;SUBSTITUTE(ADDRESS(1,COLUMN()-1,4),"1","")&amp;"$43")),""))</f>
        <v/>
      </c>
      <c r="BY43" t="str">
        <f ca="1">IF(COLUMN()&lt;DATA!$H$1+2,VSETKY!BY$101,IF(COLUMN()=DATA!$H$1+2,SUM(INDIRECT("B$43:"&amp;SUBSTITUTE(ADDRESS(1,COLUMN()-1,4),"1","")&amp;"$43")),""))</f>
        <v/>
      </c>
      <c r="BZ43" t="str">
        <f ca="1">IF(COLUMN()&lt;DATA!$H$1+2,VSETKY!BZ$101,IF(COLUMN()=DATA!$H$1+2,SUM(INDIRECT("B$43:"&amp;SUBSTITUTE(ADDRESS(1,COLUMN()-1,4),"1","")&amp;"$43")),""))</f>
        <v/>
      </c>
    </row>
    <row r="44" spans="1:78" ht="16.5" thickTop="1" thickBot="1" x14ac:dyDescent="0.3">
      <c r="A44" s="47" t="s">
        <v>201</v>
      </c>
      <c r="B44" s="47">
        <f ca="1">IF(COLUMN()&lt;DATA!$H$1+3,B$3+B$7+B$16+B$21+B$24,"")</f>
        <v>7448</v>
      </c>
      <c r="C44" s="47">
        <f ca="1">IF(COLUMN()&lt;DATA!$H$1+3,C$3+C$7+C$16+C$21+C$24,"")</f>
        <v>2214</v>
      </c>
      <c r="D44" s="47">
        <f ca="1">IF(COLUMN()&lt;DATA!$H$1+3,D$3+D$7+D$16+D$21+D$24,"")</f>
        <v>2268</v>
      </c>
      <c r="E44" s="47">
        <f ca="1">IF(COLUMN()&lt;DATA!$H$1+3,E$3+E$7+E$16+E$21+E$24,"")</f>
        <v>1231</v>
      </c>
      <c r="F44" s="47">
        <f ca="1">IF(COLUMN()&lt;DATA!$H$1+3,F$3+F$7+F$16+F$21+F$24,"")</f>
        <v>685</v>
      </c>
      <c r="G44" s="47">
        <f ca="1">IF(COLUMN()&lt;DATA!$H$1+3,G$3+G$7+G$16+G$21+G$24,"")</f>
        <v>1732</v>
      </c>
      <c r="H44" s="47">
        <f ca="1">IF(COLUMN()&lt;DATA!$H$1+3,H$3+H$7+H$16+H$21+H$24,"")</f>
        <v>1649</v>
      </c>
      <c r="I44" s="47">
        <f ca="1">IF(COLUMN()&lt;DATA!$H$1+3,I$3+I$7+I$16+I$21+I$24,"")</f>
        <v>1255</v>
      </c>
      <c r="J44" s="47">
        <f ca="1">IF(COLUMN()&lt;DATA!$H$1+3,J$3+J$7+J$16+J$21+J$24,"")</f>
        <v>2965</v>
      </c>
      <c r="K44" s="47">
        <f ca="1">IF(COLUMN()&lt;DATA!$H$1+3,K$3+K$7+K$16+K$21+K$24,"")</f>
        <v>2264</v>
      </c>
      <c r="L44" s="47">
        <f ca="1">IF(COLUMN()&lt;DATA!$H$1+3,L$3+L$7+L$16+L$21+L$24,"")</f>
        <v>434</v>
      </c>
      <c r="M44" s="47">
        <f ca="1">IF(COLUMN()&lt;DATA!$H$1+3,M$3+M$7+M$16+M$21+M$24,"")</f>
        <v>2253</v>
      </c>
      <c r="N44" s="47">
        <f ca="1">IF(COLUMN()&lt;DATA!$H$1+3,N$3+N$7+N$16+N$21+N$24,"")</f>
        <v>1785</v>
      </c>
      <c r="O44" s="47">
        <f ca="1">IF(COLUMN()&lt;DATA!$H$1+3,O$3+O$7+O$16+O$21+O$24,"")</f>
        <v>642</v>
      </c>
      <c r="P44" s="47">
        <f ca="1">IF(COLUMN()&lt;DATA!$H$1+3,P$3+P$7+P$16+P$21+P$24,"")</f>
        <v>102</v>
      </c>
      <c r="Q44" s="47">
        <f ca="1">IF(COLUMN()&lt;DATA!$H$1+3,Q$3+Q$7+Q$16+Q$21+Q$24,"")</f>
        <v>80</v>
      </c>
      <c r="R44" s="47">
        <f ca="1">IF(COLUMN()&lt;DATA!$H$1+3,R$3+R$7+R$16+R$21+R$24,"")</f>
        <v>117</v>
      </c>
      <c r="S44" s="47">
        <f ca="1">IF(COLUMN()&lt;DATA!$H$1+3,S$3+S$7+S$16+S$21+S$24,"")</f>
        <v>727</v>
      </c>
      <c r="T44" s="47">
        <f ca="1">IF(COLUMN()&lt;DATA!$H$1+3,T$3+T$7+T$16+T$21+T$24,"")</f>
        <v>476</v>
      </c>
      <c r="U44" s="47">
        <f ca="1">IF(COLUMN()&lt;DATA!$H$1+3,U$3+U$7+U$16+U$21+U$24,"")</f>
        <v>3120</v>
      </c>
      <c r="V44" s="47">
        <f ca="1">IF(COLUMN()&lt;DATA!$H$1+3,V$3+V$7+V$16+V$21+V$24,"")</f>
        <v>88</v>
      </c>
      <c r="W44" s="47">
        <f ca="1">IF(COLUMN()&lt;DATA!$H$1+3,W$3+W$7+W$16+W$21+W$24,"")</f>
        <v>0</v>
      </c>
      <c r="X44" s="47">
        <f ca="1">IF(COLUMN()&lt;DATA!$H$1+3,X$3+X$7+X$16+X$21+X$24,"")</f>
        <v>4</v>
      </c>
      <c r="Y44" s="47">
        <f ca="1">IF(COLUMN()&lt;DATA!$H$1+3,Y$3+Y$7+Y$16+Y$21+Y$24,"")</f>
        <v>471</v>
      </c>
      <c r="Z44" s="47">
        <f ca="1">IF(COLUMN()&lt;DATA!$H$1+3,Z$3+Z$7+Z$16+Z$21+Z$24,"")</f>
        <v>273</v>
      </c>
      <c r="AA44" s="47">
        <f ca="1">IF(COLUMN()&lt;DATA!$H$1+3,AA$3+AA$7+AA$16+AA$21+AA$24,"")</f>
        <v>243</v>
      </c>
      <c r="AB44" s="47">
        <f ca="1">IF(COLUMN()&lt;DATA!$H$1+3,AB$3+AB$7+AB$16+AB$21+AB$24,"")</f>
        <v>18</v>
      </c>
      <c r="AC44" s="47">
        <f ca="1">IF(COLUMN()&lt;DATA!$H$1+3,AC$3+AC$7+AC$16+AC$21+AC$24,"")</f>
        <v>0</v>
      </c>
      <c r="AD44" s="47">
        <f ca="1">IF(COLUMN()&lt;DATA!$H$1+3,AD$3+AD$7+AD$16+AD$21+AD$24,"")</f>
        <v>31</v>
      </c>
      <c r="AE44" s="47">
        <f ca="1">IF(COLUMN()&lt;DATA!$H$1+3,AE$3+AE$7+AE$16+AE$21+AE$24,"")</f>
        <v>31</v>
      </c>
      <c r="AF44" s="47">
        <f ca="1">IF(COLUMN()&lt;DATA!$H$1+3,AF$3+AF$7+AF$16+AF$21+AF$24,"")</f>
        <v>182</v>
      </c>
      <c r="AG44" s="47">
        <f ca="1">IF(COLUMN()&lt;DATA!$H$1+3,AG$3+AG$7+AG$16+AG$21+AG$24,"")</f>
        <v>162</v>
      </c>
      <c r="AH44" s="47">
        <f ca="1">IF(COLUMN()&lt;DATA!$H$1+3,AH$3+AH$7+AH$16+AH$21+AH$24,"")</f>
        <v>81</v>
      </c>
      <c r="AI44" s="47">
        <f ca="1">IF(COLUMN()&lt;DATA!$H$1+3,AI$3+AI$7+AI$16+AI$21+AI$24,"")</f>
        <v>0</v>
      </c>
      <c r="AJ44" s="47">
        <f ca="1">IF(COLUMN()&lt;DATA!$H$1+3,AJ$3+AJ$7+AJ$16+AJ$21+AJ$24,"")</f>
        <v>0</v>
      </c>
      <c r="AK44" s="47">
        <f ca="1">IF(COLUMN()&lt;DATA!$H$1+3,AK$3+AK$7+AK$16+AK$21+AK$24,"")</f>
        <v>0</v>
      </c>
      <c r="AL44" s="47">
        <f ca="1">IF(COLUMN()&lt;DATA!$H$1+3,AL$3+AL$7+AL$16+AL$21+AL$24,"")</f>
        <v>0</v>
      </c>
      <c r="AM44" s="47">
        <f ca="1">IF(COLUMN()&lt;DATA!$H$1+3,AM$3+AM$7+AM$16+AM$21+AM$24,"")</f>
        <v>0</v>
      </c>
      <c r="AN44" s="47">
        <f ca="1">IF(COLUMN()&lt;DATA!$H$1+3,AN$3+AN$7+AN$16+AN$21+AN$24,"")</f>
        <v>35031</v>
      </c>
      <c r="AO44" t="str">
        <f>IF(COLUMN()&lt;DATA!$H$1+3,AO$3+AO$7+AO$16+AO$21+AO$24,"")</f>
        <v/>
      </c>
      <c r="AP44" t="str">
        <f>IF(COLUMN()&lt;DATA!$H$1+3,AP$3+AP$7+AP$16+AP$21+AP$24,"")</f>
        <v/>
      </c>
      <c r="AQ44" t="str">
        <f>IF(COLUMN()&lt;DATA!$H$1+3,AQ$3+AQ$7+AQ$16+AQ$21+AQ$24,"")</f>
        <v/>
      </c>
      <c r="AR44" t="str">
        <f>IF(COLUMN()&lt;DATA!$H$1+3,AR$3+AR$7+AR$16+AR$21+AR$24,"")</f>
        <v/>
      </c>
      <c r="AS44" t="str">
        <f>IF(COLUMN()&lt;DATA!$H$1+3,AS$3+AS$7+AS$16+AS$21+AS$24,"")</f>
        <v/>
      </c>
      <c r="AT44" t="str">
        <f>IF(COLUMN()&lt;DATA!$H$1+3,AT$3+AT$7+AT$16+AT$21+AT$24,"")</f>
        <v/>
      </c>
      <c r="AU44" t="str">
        <f>IF(COLUMN()&lt;DATA!$H$1+3,AU$3+AU$7+AU$16+AU$21+AU$24,"")</f>
        <v/>
      </c>
      <c r="AV44" t="str">
        <f>IF(COLUMN()&lt;DATA!$H$1+3,AV$3+AV$7+AV$16+AV$21+AV$24,"")</f>
        <v/>
      </c>
      <c r="AW44" t="str">
        <f>IF(COLUMN()&lt;DATA!$H$1+3,AW$3+AW$7+AW$16+AW$21+AW$24,"")</f>
        <v/>
      </c>
      <c r="AX44" t="str">
        <f>IF(COLUMN()&lt;DATA!$H$1+3,AX$3+AX$7+AX$16+AX$21+AX$24,"")</f>
        <v/>
      </c>
      <c r="AY44" t="str">
        <f>IF(COLUMN()&lt;DATA!$H$1+3,AY$3+AY$7+AY$16+AY$21+AY$24,"")</f>
        <v/>
      </c>
      <c r="AZ44" t="str">
        <f>IF(COLUMN()&lt;DATA!$H$1+3,AZ$3+AZ$7+AZ$16+AZ$21+AZ$24,"")</f>
        <v/>
      </c>
      <c r="BA44" t="str">
        <f>IF(COLUMN()&lt;DATA!$H$1+3,BA$3+BA$7+BA$16+BA$21+BA$24,"")</f>
        <v/>
      </c>
      <c r="BB44" t="str">
        <f>IF(COLUMN()&lt;DATA!$H$1+3,BB$3+BB$7+BB$16+BB$21+BB$24,"")</f>
        <v/>
      </c>
      <c r="BC44" t="str">
        <f>IF(COLUMN()&lt;DATA!$H$1+3,BC$3+BC$7+BC$16+BC$21+BC$24,"")</f>
        <v/>
      </c>
      <c r="BD44" t="str">
        <f>IF(COLUMN()&lt;DATA!$H$1+3,BD$3+BD$7+BD$16+BD$21+BD$24,"")</f>
        <v/>
      </c>
      <c r="BE44" t="str">
        <f>IF(COLUMN()&lt;DATA!$H$1+3,BE$3+BE$7+BE$16+BE$21+BE$24,"")</f>
        <v/>
      </c>
      <c r="BF44" t="str">
        <f>IF(COLUMN()&lt;DATA!$H$1+3,BF$3+BF$7+BF$16+BF$21+BF$24,"")</f>
        <v/>
      </c>
      <c r="BG44" t="str">
        <f>IF(COLUMN()&lt;DATA!$H$1+3,BG$3+BG$7+BG$16+BG$21+BG$24,"")</f>
        <v/>
      </c>
      <c r="BH44" t="str">
        <f>IF(COLUMN()&lt;DATA!$H$1+3,BH$3+BH$7+BH$16+BH$21+BH$24,"")</f>
        <v/>
      </c>
      <c r="BI44" t="str">
        <f>IF(COLUMN()&lt;DATA!$H$1+3,BI$3+BI$7+BI$16+BI$21+BI$24,"")</f>
        <v/>
      </c>
      <c r="BJ44" t="str">
        <f>IF(COLUMN()&lt;DATA!$H$1+3,BJ$3+BJ$7+BJ$16+BJ$21+BJ$24,"")</f>
        <v/>
      </c>
      <c r="BK44" t="str">
        <f>IF(COLUMN()&lt;DATA!$H$1+3,BK$3+BK$7+BK$16+BK$21+BK$24,"")</f>
        <v/>
      </c>
      <c r="BL44" t="str">
        <f>IF(COLUMN()&lt;DATA!$H$1+3,BL$3+BL$7+BL$16+BL$21+BL$24,"")</f>
        <v/>
      </c>
      <c r="BM44" t="str">
        <f>IF(COLUMN()&lt;DATA!$H$1+3,BM$3+BM$7+BM$16+BM$21+BM$24,"")</f>
        <v/>
      </c>
      <c r="BN44" t="str">
        <f>IF(COLUMN()&lt;DATA!$H$1+3,BN$3+BN$7+BN$16+BN$21+BN$24,"")</f>
        <v/>
      </c>
      <c r="BO44" t="str">
        <f>IF(COLUMN()&lt;DATA!$H$1+3,BO$3+BO$7+BO$16+BO$21+BO$24,"")</f>
        <v/>
      </c>
      <c r="BP44" t="str">
        <f>IF(COLUMN()&lt;DATA!$H$1+3,BP$3+BP$7+BP$16+BP$21+BP$24,"")</f>
        <v/>
      </c>
      <c r="BQ44" t="str">
        <f>IF(COLUMN()&lt;DATA!$H$1+3,BQ$3+BQ$7+BQ$16+BQ$21+BQ$24,"")</f>
        <v/>
      </c>
      <c r="BR44" t="str">
        <f>IF(COLUMN()&lt;DATA!$H$1+3,BR$3+BR$7+BR$16+BR$21+BR$24,"")</f>
        <v/>
      </c>
      <c r="BS44" t="str">
        <f>IF(COLUMN()&lt;DATA!$H$1+3,BS$3+BS$7+BS$16+BS$21+BS$24,"")</f>
        <v/>
      </c>
      <c r="BT44" t="str">
        <f>IF(COLUMN()&lt;DATA!$H$1+3,BT$3+BT$7+BT$16+BT$21+BT$24,"")</f>
        <v/>
      </c>
      <c r="BU44" t="str">
        <f>IF(COLUMN()&lt;DATA!$H$1+3,BU$3+BU$7+BU$16+BU$21+BU$24,"")</f>
        <v/>
      </c>
      <c r="BV44" t="str">
        <f>IF(COLUMN()&lt;DATA!$H$1+3,BV$3+BV$7+BV$16+BV$21+BV$24,"")</f>
        <v/>
      </c>
      <c r="BW44" t="str">
        <f>IF(COLUMN()&lt;DATA!$H$1+3,BW$3+BW$7+BW$16+BW$21+BW$24,"")</f>
        <v/>
      </c>
      <c r="BX44" t="str">
        <f>IF(COLUMN()&lt;DATA!$H$1+3,BX$3+BX$7+BX$16+BX$21+BX$24,"")</f>
        <v/>
      </c>
      <c r="BY44" t="str">
        <f>IF(COLUMN()&lt;DATA!$H$1+3,BY$3+BY$7+BY$16+BY$21+BY$24,"")</f>
        <v/>
      </c>
      <c r="BZ44" t="str">
        <f>IF(COLUMN()&lt;DATA!$H$1+3,BZ$3+BZ$7+BZ$16+BZ$21+BZ$24,"")</f>
        <v/>
      </c>
    </row>
    <row r="45" spans="1:78" ht="16.5" thickTop="1" thickBot="1" x14ac:dyDescent="0.3">
      <c r="A45" s="40" t="s">
        <v>190</v>
      </c>
      <c r="B45" s="40">
        <f ca="1">IF(COLUMN()&lt;DATA!$H$1+3,B$3+B$7+B$16+B$21+B$24+B$43,"")</f>
        <v>7448</v>
      </c>
      <c r="C45" s="40">
        <f ca="1">IF(COLUMN()&lt;DATA!$H$1+3,C$3+C$7+C$16+C$21+C$24+C$43,"")</f>
        <v>2214</v>
      </c>
      <c r="D45" s="40">
        <f ca="1">IF(COLUMN()&lt;DATA!$H$1+3,D$3+D$7+D$16+D$21+D$24+D$43,"")</f>
        <v>2268</v>
      </c>
      <c r="E45" s="40">
        <f ca="1">IF(COLUMN()&lt;DATA!$H$1+3,E$3+E$7+E$16+E$21+E$24+E$43,"")</f>
        <v>1231</v>
      </c>
      <c r="F45" s="40">
        <f ca="1">IF(COLUMN()&lt;DATA!$H$1+3,F$3+F$7+F$16+F$21+F$24+F$43,"")</f>
        <v>685</v>
      </c>
      <c r="G45" s="40">
        <f ca="1">IF(COLUMN()&lt;DATA!$H$1+3,G$3+G$7+G$16+G$21+G$24+G$43,"")</f>
        <v>1732</v>
      </c>
      <c r="H45" s="40">
        <f ca="1">IF(COLUMN()&lt;DATA!$H$1+3,H$3+H$7+H$16+H$21+H$24+H$43,"")</f>
        <v>1649</v>
      </c>
      <c r="I45" s="40">
        <f ca="1">IF(COLUMN()&lt;DATA!$H$1+3,I$3+I$7+I$16+I$21+I$24+I$43,"")</f>
        <v>1255</v>
      </c>
      <c r="J45" s="40">
        <f ca="1">IF(COLUMN()&lt;DATA!$H$1+3,J$3+J$7+J$16+J$21+J$24+J$43,"")</f>
        <v>2965</v>
      </c>
      <c r="K45" s="40">
        <f ca="1">IF(COLUMN()&lt;DATA!$H$1+3,K$3+K$7+K$16+K$21+K$24+K$43,"")</f>
        <v>2264</v>
      </c>
      <c r="L45" s="40">
        <f ca="1">IF(COLUMN()&lt;DATA!$H$1+3,L$3+L$7+L$16+L$21+L$24+L$43,"")</f>
        <v>434</v>
      </c>
      <c r="M45" s="40">
        <f ca="1">IF(COLUMN()&lt;DATA!$H$1+3,M$3+M$7+M$16+M$21+M$24+M$43,"")</f>
        <v>2253</v>
      </c>
      <c r="N45" s="40">
        <f ca="1">IF(COLUMN()&lt;DATA!$H$1+3,N$3+N$7+N$16+N$21+N$24+N$43,"")</f>
        <v>1785</v>
      </c>
      <c r="O45" s="40">
        <f ca="1">IF(COLUMN()&lt;DATA!$H$1+3,O$3+O$7+O$16+O$21+O$24+O$43,"")</f>
        <v>642</v>
      </c>
      <c r="P45" s="40">
        <f ca="1">IF(COLUMN()&lt;DATA!$H$1+3,P$3+P$7+P$16+P$21+P$24+P$43,"")</f>
        <v>102</v>
      </c>
      <c r="Q45" s="40">
        <f ca="1">IF(COLUMN()&lt;DATA!$H$1+3,Q$3+Q$7+Q$16+Q$21+Q$24+Q$43,"")</f>
        <v>80</v>
      </c>
      <c r="R45" s="40">
        <f ca="1">IF(COLUMN()&lt;DATA!$H$1+3,R$3+R$7+R$16+R$21+R$24+R$43,"")</f>
        <v>117</v>
      </c>
      <c r="S45" s="40">
        <f ca="1">IF(COLUMN()&lt;DATA!$H$1+3,S$3+S$7+S$16+S$21+S$24+S$43,"")</f>
        <v>727</v>
      </c>
      <c r="T45" s="40">
        <f ca="1">IF(COLUMN()&lt;DATA!$H$1+3,T$3+T$7+T$16+T$21+T$24+T$43,"")</f>
        <v>476</v>
      </c>
      <c r="U45" s="40">
        <f ca="1">IF(COLUMN()&lt;DATA!$H$1+3,U$3+U$7+U$16+U$21+U$24+U$43,"")</f>
        <v>3120</v>
      </c>
      <c r="V45" s="40">
        <f ca="1">IF(COLUMN()&lt;DATA!$H$1+3,V$3+V$7+V$16+V$21+V$24+V$43,"")</f>
        <v>88</v>
      </c>
      <c r="W45" s="40">
        <f ca="1">IF(COLUMN()&lt;DATA!$H$1+3,W$3+W$7+W$16+W$21+W$24+W$43,"")</f>
        <v>0</v>
      </c>
      <c r="X45" s="40">
        <f ca="1">IF(COLUMN()&lt;DATA!$H$1+3,X$3+X$7+X$16+X$21+X$24+X$43,"")</f>
        <v>4</v>
      </c>
      <c r="Y45" s="40">
        <f ca="1">IF(COLUMN()&lt;DATA!$H$1+3,Y$3+Y$7+Y$16+Y$21+Y$24+Y$43,"")</f>
        <v>471</v>
      </c>
      <c r="Z45" s="40">
        <f ca="1">IF(COLUMN()&lt;DATA!$H$1+3,Z$3+Z$7+Z$16+Z$21+Z$24+Z$43,"")</f>
        <v>273</v>
      </c>
      <c r="AA45" s="40">
        <f ca="1">IF(COLUMN()&lt;DATA!$H$1+3,AA$3+AA$7+AA$16+AA$21+AA$24+AA$43,"")</f>
        <v>243</v>
      </c>
      <c r="AB45" s="40">
        <f ca="1">IF(COLUMN()&lt;DATA!$H$1+3,AB$3+AB$7+AB$16+AB$21+AB$24+AB$43,"")</f>
        <v>18</v>
      </c>
      <c r="AC45" s="40">
        <f ca="1">IF(COLUMN()&lt;DATA!$H$1+3,AC$3+AC$7+AC$16+AC$21+AC$24+AC$43,"")</f>
        <v>0</v>
      </c>
      <c r="AD45" s="40">
        <f ca="1">IF(COLUMN()&lt;DATA!$H$1+3,AD$3+AD$7+AD$16+AD$21+AD$24+AD$43,"")</f>
        <v>31</v>
      </c>
      <c r="AE45" s="40">
        <f ca="1">IF(COLUMN()&lt;DATA!$H$1+3,AE$3+AE$7+AE$16+AE$21+AE$24+AE$43,"")</f>
        <v>31</v>
      </c>
      <c r="AF45" s="40">
        <f ca="1">IF(COLUMN()&lt;DATA!$H$1+3,AF$3+AF$7+AF$16+AF$21+AF$24+AF$43,"")</f>
        <v>182</v>
      </c>
      <c r="AG45" s="40">
        <f ca="1">IF(COLUMN()&lt;DATA!$H$1+3,AG$3+AG$7+AG$16+AG$21+AG$24+AG$43,"")</f>
        <v>162</v>
      </c>
      <c r="AH45" s="40">
        <f ca="1">IF(COLUMN()&lt;DATA!$H$1+3,AH$3+AH$7+AH$16+AH$21+AH$24+AH$43,"")</f>
        <v>81</v>
      </c>
      <c r="AI45" s="40">
        <f ca="1">IF(COLUMN()&lt;DATA!$H$1+3,AI$3+AI$7+AI$16+AI$21+AI$24+AI$43,"")</f>
        <v>0</v>
      </c>
      <c r="AJ45" s="40">
        <f ca="1">IF(COLUMN()&lt;DATA!$H$1+3,AJ$3+AJ$7+AJ$16+AJ$21+AJ$24+AJ$43,"")</f>
        <v>0</v>
      </c>
      <c r="AK45" s="40">
        <f ca="1">IF(COLUMN()&lt;DATA!$H$1+3,AK$3+AK$7+AK$16+AK$21+AK$24+AK$43,"")</f>
        <v>0</v>
      </c>
      <c r="AL45" s="40">
        <f ca="1">IF(COLUMN()&lt;DATA!$H$1+3,AL$3+AL$7+AL$16+AL$21+AL$24+AL$43,"")</f>
        <v>0</v>
      </c>
      <c r="AM45" s="40">
        <f ca="1">IF(COLUMN()&lt;DATA!$H$1+3,AM$3+AM$7+AM$16+AM$21+AM$24+AM$43,"")</f>
        <v>0</v>
      </c>
      <c r="AN45" s="40">
        <f ca="1">IF(COLUMN()&lt;DATA!$H$1+3,AN$3+AN$7+AN$16+AN$21+AN$24+AN$43,"")</f>
        <v>35031</v>
      </c>
      <c r="AO45" t="str">
        <f>IF(COLUMN()&lt;DATA!$H$1+3,AO$3+AO$7+AO$16+AO$21+AO$24+AO$43,"")</f>
        <v/>
      </c>
      <c r="AP45" t="str">
        <f>IF(COLUMN()&lt;DATA!$H$1+3,AP$3+AP$7+AP$16+AP$21+AP$24+AP$43,"")</f>
        <v/>
      </c>
      <c r="AQ45" t="str">
        <f>IF(COLUMN()&lt;DATA!$H$1+3,AQ$3+AQ$7+AQ$16+AQ$21+AQ$24+AQ$43,"")</f>
        <v/>
      </c>
      <c r="AR45" t="str">
        <f>IF(COLUMN()&lt;DATA!$H$1+3,AR$3+AR$7+AR$16+AR$21+AR$24+AR$43,"")</f>
        <v/>
      </c>
      <c r="AS45" t="str">
        <f>IF(COLUMN()&lt;DATA!$H$1+3,AS$3+AS$7+AS$16+AS$21+AS$24+AS$43,"")</f>
        <v/>
      </c>
      <c r="AT45" t="str">
        <f>IF(COLUMN()&lt;DATA!$H$1+3,AT$3+AT$7+AT$16+AT$21+AT$24+AT$43,"")</f>
        <v/>
      </c>
      <c r="AU45" t="str">
        <f>IF(COLUMN()&lt;DATA!$H$1+3,AU$3+AU$7+AU$16+AU$21+AU$24+AU$43,"")</f>
        <v/>
      </c>
      <c r="AV45" t="str">
        <f>IF(COLUMN()&lt;DATA!$H$1+3,AV$3+AV$7+AV$16+AV$21+AV$24+AV$43,"")</f>
        <v/>
      </c>
      <c r="AW45" t="str">
        <f>IF(COLUMN()&lt;DATA!$H$1+3,AW$3+AW$7+AW$16+AW$21+AW$24+AW$43,"")</f>
        <v/>
      </c>
      <c r="AX45" t="str">
        <f>IF(COLUMN()&lt;DATA!$H$1+3,AX$3+AX$7+AX$16+AX$21+AX$24+AX$43,"")</f>
        <v/>
      </c>
      <c r="AY45" t="str">
        <f>IF(COLUMN()&lt;DATA!$H$1+3,AY$3+AY$7+AY$16+AY$21+AY$24+AY$43,"")</f>
        <v/>
      </c>
      <c r="AZ45" t="str">
        <f>IF(COLUMN()&lt;DATA!$H$1+3,AZ$3+AZ$7+AZ$16+AZ$21+AZ$24+AZ$43,"")</f>
        <v/>
      </c>
      <c r="BA45" t="str">
        <f>IF(COLUMN()&lt;DATA!$H$1+3,BA$3+BA$7+BA$16+BA$21+BA$24+BA$43,"")</f>
        <v/>
      </c>
      <c r="BB45" t="str">
        <f>IF(COLUMN()&lt;DATA!$H$1+3,BB$3+BB$7+BB$16+BB$21+BB$24+BB$43,"")</f>
        <v/>
      </c>
      <c r="BC45" t="str">
        <f>IF(COLUMN()&lt;DATA!$H$1+3,BC$3+BC$7+BC$16+BC$21+BC$24+BC$43,"")</f>
        <v/>
      </c>
      <c r="BD45" t="str">
        <f>IF(COLUMN()&lt;DATA!$H$1+3,BD$3+BD$7+BD$16+BD$21+BD$24+BD$43,"")</f>
        <v/>
      </c>
      <c r="BE45" t="str">
        <f>IF(COLUMN()&lt;DATA!$H$1+3,BE$3+BE$7+BE$16+BE$21+BE$24+BE$43,"")</f>
        <v/>
      </c>
      <c r="BF45" t="str">
        <f>IF(COLUMN()&lt;DATA!$H$1+3,BF$3+BF$7+BF$16+BF$21+BF$24+BF$43,"")</f>
        <v/>
      </c>
      <c r="BG45" t="str">
        <f>IF(COLUMN()&lt;DATA!$H$1+3,BG$3+BG$7+BG$16+BG$21+BG$24+BG$43,"")</f>
        <v/>
      </c>
      <c r="BH45" t="str">
        <f>IF(COLUMN()&lt;DATA!$H$1+3,BH$3+BH$7+BH$16+BH$21+BH$24+BH$43,"")</f>
        <v/>
      </c>
      <c r="BI45" t="str">
        <f>IF(COLUMN()&lt;DATA!$H$1+3,BI$3+BI$7+BI$16+BI$21+BI$24+BI$43,"")</f>
        <v/>
      </c>
      <c r="BJ45" t="str">
        <f>IF(COLUMN()&lt;DATA!$H$1+3,BJ$3+BJ$7+BJ$16+BJ$21+BJ$24+BJ$43,"")</f>
        <v/>
      </c>
      <c r="BK45" t="str">
        <f>IF(COLUMN()&lt;DATA!$H$1+3,BK$3+BK$7+BK$16+BK$21+BK$24+BK$43,"")</f>
        <v/>
      </c>
      <c r="BL45" t="str">
        <f>IF(COLUMN()&lt;DATA!$H$1+3,BL$3+BL$7+BL$16+BL$21+BL$24+BL$43,"")</f>
        <v/>
      </c>
      <c r="BM45" t="str">
        <f>IF(COLUMN()&lt;DATA!$H$1+3,BM$3+BM$7+BM$16+BM$21+BM$24+BM$43,"")</f>
        <v/>
      </c>
      <c r="BN45" t="str">
        <f>IF(COLUMN()&lt;DATA!$H$1+3,BN$3+BN$7+BN$16+BN$21+BN$24+BN$43,"")</f>
        <v/>
      </c>
      <c r="BO45" t="str">
        <f>IF(COLUMN()&lt;DATA!$H$1+3,BO$3+BO$7+BO$16+BO$21+BO$24+BO$43,"")</f>
        <v/>
      </c>
      <c r="BP45" t="str">
        <f>IF(COLUMN()&lt;DATA!$H$1+3,BP$3+BP$7+BP$16+BP$21+BP$24+BP$43,"")</f>
        <v/>
      </c>
      <c r="BQ45" t="str">
        <f>IF(COLUMN()&lt;DATA!$H$1+3,BQ$3+BQ$7+BQ$16+BQ$21+BQ$24+BQ$43,"")</f>
        <v/>
      </c>
      <c r="BR45" t="str">
        <f>IF(COLUMN()&lt;DATA!$H$1+3,BR$3+BR$7+BR$16+BR$21+BR$24+BR$43,"")</f>
        <v/>
      </c>
      <c r="BS45" t="str">
        <f>IF(COLUMN()&lt;DATA!$H$1+3,BS$3+BS$7+BS$16+BS$21+BS$24+BS$43,"")</f>
        <v/>
      </c>
      <c r="BT45" t="str">
        <f>IF(COLUMN()&lt;DATA!$H$1+3,BT$3+BT$7+BT$16+BT$21+BT$24+BT$43,"")</f>
        <v/>
      </c>
      <c r="BU45" t="str">
        <f>IF(COLUMN()&lt;DATA!$H$1+3,BU$3+BU$7+BU$16+BU$21+BU$24+BU$43,"")</f>
        <v/>
      </c>
      <c r="BV45" t="str">
        <f>IF(COLUMN()&lt;DATA!$H$1+3,BV$3+BV$7+BV$16+BV$21+BV$24+BV$43,"")</f>
        <v/>
      </c>
      <c r="BW45" t="str">
        <f>IF(COLUMN()&lt;DATA!$H$1+3,BW$3+BW$7+BW$16+BW$21+BW$24+BW$43,"")</f>
        <v/>
      </c>
      <c r="BX45" t="str">
        <f>IF(COLUMN()&lt;DATA!$H$1+3,BX$3+BX$7+BX$16+BX$21+BX$24+BX$43,"")</f>
        <v/>
      </c>
      <c r="BY45" t="str">
        <f>IF(COLUMN()&lt;DATA!$H$1+3,BY$3+BY$7+BY$16+BY$21+BY$24+BY$43,"")</f>
        <v/>
      </c>
      <c r="BZ45" t="str">
        <f>IF(COLUMN()&lt;DATA!$H$1+3,BZ$3+BZ$7+BZ$16+BZ$21+BZ$24+BZ$43,"")</f>
        <v/>
      </c>
    </row>
  </sheetData>
  <sheetCalcPr fullCalcOnLoad="1"/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5"/>
  <sheetViews>
    <sheetView topLeftCell="A22" workbookViewId="0">
      <selection activeCell="B41" sqref="B41"/>
    </sheetView>
  </sheetViews>
  <sheetFormatPr defaultRowHeight="15" x14ac:dyDescent="0.25"/>
  <cols>
    <col min="1" max="1" width="71.7109375" customWidth="1"/>
    <col min="2" max="23" width="7.42578125" customWidth="1"/>
    <col min="30" max="30" width="9.42578125" customWidth="1"/>
    <col min="31" max="31" width="8.5703125" customWidth="1"/>
    <col min="32" max="33" width="8.140625" customWidth="1"/>
    <col min="34" max="35" width="9" customWidth="1"/>
    <col min="36" max="36" width="15.85546875" customWidth="1"/>
    <col min="37" max="37" width="15.7109375" customWidth="1"/>
    <col min="38" max="38" width="18.42578125" customWidth="1"/>
    <col min="39" max="39" width="12.5703125" customWidth="1"/>
  </cols>
  <sheetData>
    <row r="1" spans="1:78" ht="27" thickBot="1" x14ac:dyDescent="0.45">
      <c r="A1" s="57" t="s">
        <v>209</v>
      </c>
      <c r="B1" s="58"/>
      <c r="C1" s="58"/>
      <c r="D1" s="58"/>
      <c r="E1" s="58"/>
      <c r="F1" s="58"/>
      <c r="G1" s="58"/>
      <c r="H1" s="58"/>
      <c r="I1" s="58"/>
      <c r="J1" s="63">
        <f ca="1">DATA!$F$1</f>
        <v>45245</v>
      </c>
      <c r="K1" s="63"/>
      <c r="L1" s="63"/>
      <c r="M1" s="63"/>
    </row>
    <row r="2" spans="1:78" s="27" customFormat="1" ht="16.5" thickBot="1" x14ac:dyDescent="0.3">
      <c r="A2" s="41" t="s">
        <v>131</v>
      </c>
      <c r="B2" s="42" t="s">
        <v>149</v>
      </c>
      <c r="C2" s="42" t="s">
        <v>166</v>
      </c>
      <c r="D2" s="42" t="s">
        <v>143</v>
      </c>
      <c r="E2" s="42" t="s">
        <v>163</v>
      </c>
      <c r="F2" s="42" t="s">
        <v>152</v>
      </c>
      <c r="G2" s="42" t="s">
        <v>157</v>
      </c>
      <c r="H2" s="42" t="s">
        <v>164</v>
      </c>
      <c r="I2" s="42" t="s">
        <v>148</v>
      </c>
      <c r="J2" s="42" t="s">
        <v>178</v>
      </c>
      <c r="K2" s="42" t="s">
        <v>208</v>
      </c>
      <c r="L2" s="42" t="s">
        <v>184</v>
      </c>
      <c r="M2" s="42" t="s">
        <v>162</v>
      </c>
      <c r="N2" s="42" t="s">
        <v>219</v>
      </c>
      <c r="O2" s="42" t="s">
        <v>165</v>
      </c>
      <c r="P2" s="42" t="s">
        <v>196</v>
      </c>
      <c r="Q2" s="42" t="s">
        <v>167</v>
      </c>
      <c r="R2" s="42" t="s">
        <v>161</v>
      </c>
      <c r="S2" s="42" t="s">
        <v>180</v>
      </c>
      <c r="T2" s="42" t="s">
        <v>173</v>
      </c>
      <c r="U2" s="42" t="s">
        <v>171</v>
      </c>
      <c r="V2" s="42" t="s">
        <v>154</v>
      </c>
      <c r="W2" s="42" t="s">
        <v>182</v>
      </c>
      <c r="X2" s="42" t="s">
        <v>160</v>
      </c>
      <c r="Y2" s="42" t="s">
        <v>155</v>
      </c>
      <c r="Z2" s="42" t="s">
        <v>185</v>
      </c>
      <c r="AA2" s="42" t="s">
        <v>188</v>
      </c>
      <c r="AB2" s="42" t="s">
        <v>224</v>
      </c>
      <c r="AC2" s="42" t="s">
        <v>177</v>
      </c>
      <c r="AD2" s="42" t="s">
        <v>225</v>
      </c>
      <c r="AE2" s="42" t="s">
        <v>156</v>
      </c>
      <c r="AF2" s="42" t="s">
        <v>151</v>
      </c>
      <c r="AG2" s="42" t="s">
        <v>169</v>
      </c>
      <c r="AH2" s="42" t="s">
        <v>159</v>
      </c>
      <c r="AI2" s="42" t="s">
        <v>203</v>
      </c>
      <c r="AJ2" s="42" t="s">
        <v>170</v>
      </c>
      <c r="AK2" s="42" t="s">
        <v>186</v>
      </c>
      <c r="AL2" s="42" t="s">
        <v>172</v>
      </c>
      <c r="AM2" s="42" t="s">
        <v>158</v>
      </c>
      <c r="AN2" s="42" t="s">
        <v>147</v>
      </c>
    </row>
    <row r="3" spans="1:78" x14ac:dyDescent="0.25">
      <c r="A3" s="35" t="s">
        <v>222</v>
      </c>
      <c r="B3" s="35">
        <f ca="1">IF(COLUMN()&lt;DATA!$H$1+2,SUM(B$4:B$6),IF(COLUMN()=DATA!$H$1+2,SUM(INDIRECT("B$3:"&amp;SUBSTITUTE(ADDRESS(1,COLUMN()-1,4),"1","")&amp;"$3")),""))</f>
        <v>135.19101000000001</v>
      </c>
      <c r="C3" s="35">
        <f ca="1">IF(COLUMN()&lt;DATA!$H$1+2,SUM(C$4:C$6),IF(COLUMN()=DATA!$H$1+2,SUM(INDIRECT("B$3:"&amp;SUBSTITUTE(ADDRESS(1,COLUMN()-1,4),"1","")&amp;"$3")),""))</f>
        <v>51.920589999999997</v>
      </c>
      <c r="D3" s="35">
        <f ca="1">IF(COLUMN()&lt;DATA!$H$1+2,SUM(D$4:D$6),IF(COLUMN()=DATA!$H$1+2,SUM(INDIRECT("B$3:"&amp;SUBSTITUTE(ADDRESS(1,COLUMN()-1,4),"1","")&amp;"$3")),""))</f>
        <v>99.570819999999998</v>
      </c>
      <c r="E3" s="35">
        <f ca="1">IF(COLUMN()&lt;DATA!$H$1+2,SUM(E$4:E$6),IF(COLUMN()=DATA!$H$1+2,SUM(INDIRECT("B$3:"&amp;SUBSTITUTE(ADDRESS(1,COLUMN()-1,4),"1","")&amp;"$3")),""))</f>
        <v>12.85</v>
      </c>
      <c r="F3" s="35">
        <f ca="1">IF(COLUMN()&lt;DATA!$H$1+2,SUM(F$4:F$6),IF(COLUMN()=DATA!$H$1+2,SUM(INDIRECT("B$3:"&amp;SUBSTITUTE(ADDRESS(1,COLUMN()-1,4),"1","")&amp;"$3")),""))</f>
        <v>1.6</v>
      </c>
      <c r="G3" s="35">
        <f ca="1">IF(COLUMN()&lt;DATA!$H$1+2,SUM(G$4:G$6),IF(COLUMN()=DATA!$H$1+2,SUM(INDIRECT("B$3:"&amp;SUBSTITUTE(ADDRESS(1,COLUMN()-1,4),"1","")&amp;"$3")),""))</f>
        <v>53.912019999999991</v>
      </c>
      <c r="H3" s="35">
        <f ca="1">IF(COLUMN()&lt;DATA!$H$1+2,SUM(H$4:H$6),IF(COLUMN()=DATA!$H$1+2,SUM(INDIRECT("B$3:"&amp;SUBSTITUTE(ADDRESS(1,COLUMN()-1,4),"1","")&amp;"$3")),""))</f>
        <v>100.17724000000001</v>
      </c>
      <c r="I3" s="35">
        <f ca="1">IF(COLUMN()&lt;DATA!$H$1+2,SUM(I$4:I$6),IF(COLUMN()=DATA!$H$1+2,SUM(INDIRECT("B$3:"&amp;SUBSTITUTE(ADDRESS(1,COLUMN()-1,4),"1","")&amp;"$3")),""))</f>
        <v>60.138519999999993</v>
      </c>
      <c r="J3" s="35">
        <f ca="1">IF(COLUMN()&lt;DATA!$H$1+2,SUM(J$4:J$6),IF(COLUMN()=DATA!$H$1+2,SUM(INDIRECT("B$3:"&amp;SUBSTITUTE(ADDRESS(1,COLUMN()-1,4),"1","")&amp;"$3")),""))</f>
        <v>43.45</v>
      </c>
      <c r="K3" s="35">
        <f ca="1">IF(COLUMN()&lt;DATA!$H$1+2,SUM(K$4:K$6),IF(COLUMN()=DATA!$H$1+2,SUM(INDIRECT("B$3:"&amp;SUBSTITUTE(ADDRESS(1,COLUMN()-1,4),"1","")&amp;"$3")),""))</f>
        <v>21.324000000000002</v>
      </c>
      <c r="L3" s="35">
        <f ca="1">IF(COLUMN()&lt;DATA!$H$1+2,SUM(L$4:L$6),IF(COLUMN()=DATA!$H$1+2,SUM(INDIRECT("B$3:"&amp;SUBSTITUTE(ADDRESS(1,COLUMN()-1,4),"1","")&amp;"$3")),""))</f>
        <v>7.2949000000000002</v>
      </c>
      <c r="M3" s="35">
        <f ca="1">IF(COLUMN()&lt;DATA!$H$1+2,SUM(M$4:M$6),IF(COLUMN()=DATA!$H$1+2,SUM(INDIRECT("B$3:"&amp;SUBSTITUTE(ADDRESS(1,COLUMN()-1,4),"1","")&amp;"$3")),""))</f>
        <v>48.849999999999994</v>
      </c>
      <c r="N3" s="35">
        <f ca="1">IF(COLUMN()&lt;DATA!$H$1+2,SUM(N$4:N$6),IF(COLUMN()=DATA!$H$1+2,SUM(INDIRECT("B$3:"&amp;SUBSTITUTE(ADDRESS(1,COLUMN()-1,4),"1","")&amp;"$3")),""))</f>
        <v>19.456660000000003</v>
      </c>
      <c r="O3" s="35">
        <f ca="1">IF(COLUMN()&lt;DATA!$H$1+2,SUM(O$4:O$6),IF(COLUMN()=DATA!$H$1+2,SUM(INDIRECT("B$3:"&amp;SUBSTITUTE(ADDRESS(1,COLUMN()-1,4),"1","")&amp;"$3")),""))</f>
        <v>12.75</v>
      </c>
      <c r="P3" s="35">
        <f ca="1">IF(COLUMN()&lt;DATA!$H$1+2,SUM(P$4:P$6),IF(COLUMN()=DATA!$H$1+2,SUM(INDIRECT("B$3:"&amp;SUBSTITUTE(ADDRESS(1,COLUMN()-1,4),"1","")&amp;"$3")),""))</f>
        <v>4</v>
      </c>
      <c r="Q3" s="35">
        <f ca="1">IF(COLUMN()&lt;DATA!$H$1+2,SUM(Q$4:Q$6),IF(COLUMN()=DATA!$H$1+2,SUM(INDIRECT("B$3:"&amp;SUBSTITUTE(ADDRESS(1,COLUMN()-1,4),"1","")&amp;"$3")),""))</f>
        <v>1.1000000000000001</v>
      </c>
      <c r="R3" s="35">
        <f ca="1">IF(COLUMN()&lt;DATA!$H$1+2,SUM(R$4:R$6),IF(COLUMN()=DATA!$H$1+2,SUM(INDIRECT("B$3:"&amp;SUBSTITUTE(ADDRESS(1,COLUMN()-1,4),"1","")&amp;"$3")),""))</f>
        <v>3.1799999999999997</v>
      </c>
      <c r="S3" s="35">
        <f ca="1">IF(COLUMN()&lt;DATA!$H$1+2,SUM(S$4:S$6),IF(COLUMN()=DATA!$H$1+2,SUM(INDIRECT("B$3:"&amp;SUBSTITUTE(ADDRESS(1,COLUMN()-1,4),"1","")&amp;"$3")),""))</f>
        <v>19.790939999999999</v>
      </c>
      <c r="T3" s="35">
        <f ca="1">IF(COLUMN()&lt;DATA!$H$1+2,SUM(T$4:T$6),IF(COLUMN()=DATA!$H$1+2,SUM(INDIRECT("B$3:"&amp;SUBSTITUTE(ADDRESS(1,COLUMN()-1,4),"1","")&amp;"$3")),""))</f>
        <v>8.9091000000000005</v>
      </c>
      <c r="U3" s="35">
        <f ca="1">IF(COLUMN()&lt;DATA!$H$1+2,SUM(U$4:U$6),IF(COLUMN()=DATA!$H$1+2,SUM(INDIRECT("B$3:"&amp;SUBSTITUTE(ADDRESS(1,COLUMN()-1,4),"1","")&amp;"$3")),""))</f>
        <v>16.60333</v>
      </c>
      <c r="V3" s="35">
        <f ca="1">IF(COLUMN()&lt;DATA!$H$1+2,SUM(V$4:V$6),IF(COLUMN()=DATA!$H$1+2,SUM(INDIRECT("B$3:"&amp;SUBSTITUTE(ADDRESS(1,COLUMN()-1,4),"1","")&amp;"$3")),""))</f>
        <v>0.34</v>
      </c>
      <c r="W3" s="35">
        <f ca="1">IF(COLUMN()&lt;DATA!$H$1+2,SUM(W$4:W$6),IF(COLUMN()=DATA!$H$1+2,SUM(INDIRECT("B$3:"&amp;SUBSTITUTE(ADDRESS(1,COLUMN()-1,4),"1","")&amp;"$3")),""))</f>
        <v>0</v>
      </c>
      <c r="X3" s="35">
        <f ca="1">IF(COLUMN()&lt;DATA!$H$1+2,SUM(X$4:X$6),IF(COLUMN()=DATA!$H$1+2,SUM(INDIRECT("B$3:"&amp;SUBSTITUTE(ADDRESS(1,COLUMN()-1,4),"1","")&amp;"$3")),""))</f>
        <v>0</v>
      </c>
      <c r="Y3" s="35">
        <f ca="1">IF(COLUMN()&lt;DATA!$H$1+2,SUM(Y$4:Y$6),IF(COLUMN()=DATA!$H$1+2,SUM(INDIRECT("B$3:"&amp;SUBSTITUTE(ADDRESS(1,COLUMN()-1,4),"1","")&amp;"$3")),""))</f>
        <v>5.88</v>
      </c>
      <c r="Z3" s="35">
        <f ca="1">IF(COLUMN()&lt;DATA!$H$1+2,SUM(Z$4:Z$6),IF(COLUMN()=DATA!$H$1+2,SUM(INDIRECT("B$3:"&amp;SUBSTITUTE(ADDRESS(1,COLUMN()-1,4),"1","")&amp;"$3")),""))</f>
        <v>9.0942999999999987</v>
      </c>
      <c r="AA3" s="35">
        <f ca="1">IF(COLUMN()&lt;DATA!$H$1+2,SUM(AA$4:AA$6),IF(COLUMN()=DATA!$H$1+2,SUM(INDIRECT("B$3:"&amp;SUBSTITUTE(ADDRESS(1,COLUMN()-1,4),"1","")&amp;"$3")),""))</f>
        <v>13.588889999999999</v>
      </c>
      <c r="AB3" s="35">
        <f ca="1">IF(COLUMN()&lt;DATA!$H$1+2,SUM(AB$4:AB$6),IF(COLUMN()=DATA!$H$1+2,SUM(INDIRECT("B$3:"&amp;SUBSTITUTE(ADDRESS(1,COLUMN()-1,4),"1","")&amp;"$3")),""))</f>
        <v>0.95900000000000007</v>
      </c>
      <c r="AC3" s="35">
        <f ca="1">IF(COLUMN()&lt;DATA!$H$1+2,SUM(AC$4:AC$6),IF(COLUMN()=DATA!$H$1+2,SUM(INDIRECT("B$3:"&amp;SUBSTITUTE(ADDRESS(1,COLUMN()-1,4),"1","")&amp;"$3")),""))</f>
        <v>0</v>
      </c>
      <c r="AD3" s="35">
        <f ca="1">IF(COLUMN()&lt;DATA!$H$1+2,SUM(AD$4:AD$6),IF(COLUMN()=DATA!$H$1+2,SUM(INDIRECT("B$3:"&amp;SUBSTITUTE(ADDRESS(1,COLUMN()-1,4),"1","")&amp;"$3")),""))</f>
        <v>1</v>
      </c>
      <c r="AE3" s="35">
        <f ca="1">IF(COLUMN()&lt;DATA!$H$1+2,SUM(AE$4:AE$6),IF(COLUMN()=DATA!$H$1+2,SUM(INDIRECT("B$3:"&amp;SUBSTITUTE(ADDRESS(1,COLUMN()-1,4),"1","")&amp;"$3")),""))</f>
        <v>0</v>
      </c>
      <c r="AF3" s="35">
        <f ca="1">IF(COLUMN()&lt;DATA!$H$1+2,SUM(AF$4:AF$6),IF(COLUMN()=DATA!$H$1+2,SUM(INDIRECT("B$3:"&amp;SUBSTITUTE(ADDRESS(1,COLUMN()-1,4),"1","")&amp;"$3")),""))</f>
        <v>0.66666999999999998</v>
      </c>
      <c r="AG3" s="35">
        <f ca="1">IF(COLUMN()&lt;DATA!$H$1+2,SUM(AG$4:AG$6),IF(COLUMN()=DATA!$H$1+2,SUM(INDIRECT("B$3:"&amp;SUBSTITUTE(ADDRESS(1,COLUMN()-1,4),"1","")&amp;"$3")),""))</f>
        <v>13.04</v>
      </c>
      <c r="AH3" s="35">
        <f ca="1">IF(COLUMN()&lt;DATA!$H$1+2,SUM(AH$4:AH$6),IF(COLUMN()=DATA!$H$1+2,SUM(INDIRECT("B$3:"&amp;SUBSTITUTE(ADDRESS(1,COLUMN()-1,4),"1","")&amp;"$3")),""))</f>
        <v>1.5</v>
      </c>
      <c r="AI3" s="35">
        <f ca="1">IF(COLUMN()&lt;DATA!$H$1+2,SUM(AI$4:AI$6),IF(COLUMN()=DATA!$H$1+2,SUM(INDIRECT("B$3:"&amp;SUBSTITUTE(ADDRESS(1,COLUMN()-1,4),"1","")&amp;"$3")),""))</f>
        <v>0</v>
      </c>
      <c r="AJ3" s="35">
        <f ca="1">IF(COLUMN()&lt;DATA!$H$1+2,SUM(AJ$4:AJ$6),IF(COLUMN()=DATA!$H$1+2,SUM(INDIRECT("B$3:"&amp;SUBSTITUTE(ADDRESS(1,COLUMN()-1,4),"1","")&amp;"$3")),""))</f>
        <v>0</v>
      </c>
      <c r="AK3" s="35">
        <f ca="1">IF(COLUMN()&lt;DATA!$H$1+2,SUM(AK$4:AK$6),IF(COLUMN()=DATA!$H$1+2,SUM(INDIRECT("B$3:"&amp;SUBSTITUTE(ADDRESS(1,COLUMN()-1,4),"1","")&amp;"$3")),""))</f>
        <v>0</v>
      </c>
      <c r="AL3" s="35">
        <f ca="1">IF(COLUMN()&lt;DATA!$H$1+2,SUM(AL$4:AL$6),IF(COLUMN()=DATA!$H$1+2,SUM(INDIRECT("B$3:"&amp;SUBSTITUTE(ADDRESS(1,COLUMN()-1,4),"1","")&amp;"$3")),""))</f>
        <v>0</v>
      </c>
      <c r="AM3" s="35">
        <f ca="1">IF(COLUMN()&lt;DATA!$H$1+2,SUM(AM$4:AM$6),IF(COLUMN()=DATA!$H$1+2,SUM(INDIRECT("B$3:"&amp;SUBSTITUTE(ADDRESS(1,COLUMN()-1,4),"1","")&amp;"$3")),""))</f>
        <v>0</v>
      </c>
      <c r="AN3" s="35">
        <f ca="1">IF(COLUMN()&lt;DATA!$H$1+2,SUM(AN$4:AN$6),IF(COLUMN()=DATA!$H$1+2,SUM(INDIRECT("B$3:"&amp;SUBSTITUTE(ADDRESS(1,COLUMN()-1,4),"1","")&amp;"$3")),""))</f>
        <v>768.13798999999983</v>
      </c>
      <c r="AO3" t="str">
        <f ca="1">IF(COLUMN()&lt;DATA!$H$1+2,SUM(AO$4:AO$6),IF(COLUMN()=DATA!$H$1+2,SUM(INDIRECT("B$3:"&amp;SUBSTITUTE(ADDRESS(1,COLUMN()-1,4),"1","")&amp;"$3")),""))</f>
        <v/>
      </c>
      <c r="AP3" t="str">
        <f ca="1">IF(COLUMN()&lt;DATA!$H$1+2,SUM(AP$4:AP$6),IF(COLUMN()=DATA!$H$1+2,SUM(INDIRECT("B$3:"&amp;SUBSTITUTE(ADDRESS(1,COLUMN()-1,4),"1","")&amp;"$3")),""))</f>
        <v/>
      </c>
      <c r="AQ3" t="str">
        <f ca="1">IF(COLUMN()&lt;DATA!$H$1+2,SUM(AQ$4:AQ$6),IF(COLUMN()=DATA!$H$1+2,SUM(INDIRECT("B$3:"&amp;SUBSTITUTE(ADDRESS(1,COLUMN()-1,4),"1","")&amp;"$3")),""))</f>
        <v/>
      </c>
      <c r="AR3" t="str">
        <f ca="1">IF(COLUMN()&lt;DATA!$H$1+2,SUM(AR$4:AR$6),IF(COLUMN()=DATA!$H$1+2,SUM(INDIRECT("B$3:"&amp;SUBSTITUTE(ADDRESS(1,COLUMN()-1,4),"1","")&amp;"$3")),""))</f>
        <v/>
      </c>
      <c r="AS3" t="str">
        <f ca="1">IF(COLUMN()&lt;DATA!$H$1+2,SUM(AS$4:AS$6),IF(COLUMN()=DATA!$H$1+2,SUM(INDIRECT("B$3:"&amp;SUBSTITUTE(ADDRESS(1,COLUMN()-1,4),"1","")&amp;"$3")),""))</f>
        <v/>
      </c>
      <c r="AT3" t="str">
        <f ca="1">IF(COLUMN()&lt;DATA!$H$1+2,SUM(AT$4:AT$6),IF(COLUMN()=DATA!$H$1+2,SUM(INDIRECT("B$3:"&amp;SUBSTITUTE(ADDRESS(1,COLUMN()-1,4),"1","")&amp;"$3")),""))</f>
        <v/>
      </c>
      <c r="AU3" t="str">
        <f ca="1">IF(COLUMN()&lt;DATA!$H$1+2,SUM(AU$4:AU$6),IF(COLUMN()=DATA!$H$1+2,SUM(INDIRECT("B$3:"&amp;SUBSTITUTE(ADDRESS(1,COLUMN()-1,4),"1","")&amp;"$3")),""))</f>
        <v/>
      </c>
      <c r="AV3" t="str">
        <f ca="1">IF(COLUMN()&lt;DATA!$H$1+2,SUM(AV$4:AV$6),IF(COLUMN()=DATA!$H$1+2,SUM(INDIRECT("B$3:"&amp;SUBSTITUTE(ADDRESS(1,COLUMN()-1,4),"1","")&amp;"$3")),""))</f>
        <v/>
      </c>
      <c r="AW3" t="str">
        <f ca="1">IF(COLUMN()&lt;DATA!$H$1+2,SUM(AW$4:AW$6),IF(COLUMN()=DATA!$H$1+2,SUM(INDIRECT("B$3:"&amp;SUBSTITUTE(ADDRESS(1,COLUMN()-1,4),"1","")&amp;"$3")),""))</f>
        <v/>
      </c>
      <c r="AX3" t="str">
        <f ca="1">IF(COLUMN()&lt;DATA!$H$1+2,SUM(AX$4:AX$6),IF(COLUMN()=DATA!$H$1+2,SUM(INDIRECT("B$3:"&amp;SUBSTITUTE(ADDRESS(1,COLUMN()-1,4),"1","")&amp;"$3")),""))</f>
        <v/>
      </c>
      <c r="AY3" t="str">
        <f ca="1">IF(COLUMN()&lt;DATA!$H$1+2,SUM(AY$4:AY$6),IF(COLUMN()=DATA!$H$1+2,SUM(INDIRECT("B$3:"&amp;SUBSTITUTE(ADDRESS(1,COLUMN()-1,4),"1","")&amp;"$3")),""))</f>
        <v/>
      </c>
      <c r="AZ3" t="str">
        <f ca="1">IF(COLUMN()&lt;DATA!$H$1+2,SUM(AZ$4:AZ$6),IF(COLUMN()=DATA!$H$1+2,SUM(INDIRECT("B$3:"&amp;SUBSTITUTE(ADDRESS(1,COLUMN()-1,4),"1","")&amp;"$3")),""))</f>
        <v/>
      </c>
      <c r="BA3" t="str">
        <f ca="1">IF(COLUMN()&lt;DATA!$H$1+2,SUM(BA$4:BA$6),IF(COLUMN()=DATA!$H$1+2,SUM(INDIRECT("B$3:"&amp;SUBSTITUTE(ADDRESS(1,COLUMN()-1,4),"1","")&amp;"$3")),""))</f>
        <v/>
      </c>
      <c r="BB3" t="str">
        <f ca="1">IF(COLUMN()&lt;DATA!$H$1+2,SUM(BB$4:BB$6),IF(COLUMN()=DATA!$H$1+2,SUM(INDIRECT("B$3:"&amp;SUBSTITUTE(ADDRESS(1,COLUMN()-1,4),"1","")&amp;"$3")),""))</f>
        <v/>
      </c>
      <c r="BC3" t="str">
        <f ca="1">IF(COLUMN()&lt;DATA!$H$1+2,SUM(BC$4:BC$6),IF(COLUMN()=DATA!$H$1+2,SUM(INDIRECT("B$3:"&amp;SUBSTITUTE(ADDRESS(1,COLUMN()-1,4),"1","")&amp;"$3")),""))</f>
        <v/>
      </c>
      <c r="BD3" t="str">
        <f ca="1">IF(COLUMN()&lt;DATA!$H$1+2,SUM(BD$4:BD$6),IF(COLUMN()=DATA!$H$1+2,SUM(INDIRECT("B$3:"&amp;SUBSTITUTE(ADDRESS(1,COLUMN()-1,4),"1","")&amp;"$3")),""))</f>
        <v/>
      </c>
      <c r="BE3" t="str">
        <f ca="1">IF(COLUMN()&lt;DATA!$H$1+2,SUM(BE$4:BE$6),IF(COLUMN()=DATA!$H$1+2,SUM(INDIRECT("B$3:"&amp;SUBSTITUTE(ADDRESS(1,COLUMN()-1,4),"1","")&amp;"$3")),""))</f>
        <v/>
      </c>
      <c r="BF3" t="str">
        <f ca="1">IF(COLUMN()&lt;DATA!$H$1+2,SUM(BF$4:BF$6),IF(COLUMN()=DATA!$H$1+2,SUM(INDIRECT("B$3:"&amp;SUBSTITUTE(ADDRESS(1,COLUMN()-1,4),"1","")&amp;"$3")),""))</f>
        <v/>
      </c>
      <c r="BG3" t="str">
        <f ca="1">IF(COLUMN()&lt;DATA!$H$1+2,SUM(BG$4:BG$6),IF(COLUMN()=DATA!$H$1+2,SUM(INDIRECT("B$3:"&amp;SUBSTITUTE(ADDRESS(1,COLUMN()-1,4),"1","")&amp;"$3")),""))</f>
        <v/>
      </c>
      <c r="BH3" t="str">
        <f ca="1">IF(COLUMN()&lt;DATA!$H$1+2,SUM(BH$4:BH$6),IF(COLUMN()=DATA!$H$1+2,SUM(INDIRECT("B$3:"&amp;SUBSTITUTE(ADDRESS(1,COLUMN()-1,4),"1","")&amp;"$3")),""))</f>
        <v/>
      </c>
      <c r="BI3" t="str">
        <f ca="1">IF(COLUMN()&lt;DATA!$H$1+2,SUM(BI$4:BI$6),IF(COLUMN()=DATA!$H$1+2,SUM(INDIRECT("B$3:"&amp;SUBSTITUTE(ADDRESS(1,COLUMN()-1,4),"1","")&amp;"$3")),""))</f>
        <v/>
      </c>
      <c r="BJ3" t="str">
        <f ca="1">IF(COLUMN()&lt;DATA!$H$1+2,SUM(BJ$4:BJ$6),IF(COLUMN()=DATA!$H$1+2,SUM(INDIRECT("B$3:"&amp;SUBSTITUTE(ADDRESS(1,COLUMN()-1,4),"1","")&amp;"$3")),""))</f>
        <v/>
      </c>
      <c r="BK3" t="str">
        <f ca="1">IF(COLUMN()&lt;DATA!$H$1+2,SUM(BK$4:BK$6),IF(COLUMN()=DATA!$H$1+2,SUM(INDIRECT("B$3:"&amp;SUBSTITUTE(ADDRESS(1,COLUMN()-1,4),"1","")&amp;"$3")),""))</f>
        <v/>
      </c>
      <c r="BL3" t="str">
        <f ca="1">IF(COLUMN()&lt;DATA!$H$1+2,SUM(BL$4:BL$6),IF(COLUMN()=DATA!$H$1+2,SUM(INDIRECT("B$3:"&amp;SUBSTITUTE(ADDRESS(1,COLUMN()-1,4),"1","")&amp;"$3")),""))</f>
        <v/>
      </c>
      <c r="BM3" t="str">
        <f ca="1">IF(COLUMN()&lt;DATA!$H$1+2,SUM(BM$4:BM$6),IF(COLUMN()=DATA!$H$1+2,SUM(INDIRECT("B$3:"&amp;SUBSTITUTE(ADDRESS(1,COLUMN()-1,4),"1","")&amp;"$3")),""))</f>
        <v/>
      </c>
      <c r="BN3" t="str">
        <f ca="1">IF(COLUMN()&lt;DATA!$H$1+2,SUM(BN$4:BN$6),IF(COLUMN()=DATA!$H$1+2,SUM(INDIRECT("B$3:"&amp;SUBSTITUTE(ADDRESS(1,COLUMN()-1,4),"1","")&amp;"$3")),""))</f>
        <v/>
      </c>
      <c r="BO3" t="str">
        <f ca="1">IF(COLUMN()&lt;DATA!$H$1+2,SUM(BO$4:BO$6),IF(COLUMN()=DATA!$H$1+2,SUM(INDIRECT("B$3:"&amp;SUBSTITUTE(ADDRESS(1,COLUMN()-1,4),"1","")&amp;"$3")),""))</f>
        <v/>
      </c>
      <c r="BP3" t="str">
        <f ca="1">IF(COLUMN()&lt;DATA!$H$1+2,SUM(BP$4:BP$6),IF(COLUMN()=DATA!$H$1+2,SUM(INDIRECT("B$3:"&amp;SUBSTITUTE(ADDRESS(1,COLUMN()-1,4),"1","")&amp;"$3")),""))</f>
        <v/>
      </c>
      <c r="BQ3" t="str">
        <f ca="1">IF(COLUMN()&lt;DATA!$H$1+2,SUM(BQ$4:BQ$6),IF(COLUMN()=DATA!$H$1+2,SUM(INDIRECT("B$3:"&amp;SUBSTITUTE(ADDRESS(1,COLUMN()-1,4),"1","")&amp;"$3")),""))</f>
        <v/>
      </c>
      <c r="BR3" t="str">
        <f ca="1">IF(COLUMN()&lt;DATA!$H$1+2,SUM(BR$4:BR$6),IF(COLUMN()=DATA!$H$1+2,SUM(INDIRECT("B$3:"&amp;SUBSTITUTE(ADDRESS(1,COLUMN()-1,4),"1","")&amp;"$3")),""))</f>
        <v/>
      </c>
      <c r="BS3" t="str">
        <f ca="1">IF(COLUMN()&lt;DATA!$H$1+2,SUM(BS$4:BS$6),IF(COLUMN()=DATA!$H$1+2,SUM(INDIRECT("B$3:"&amp;SUBSTITUTE(ADDRESS(1,COLUMN()-1,4),"1","")&amp;"$3")),""))</f>
        <v/>
      </c>
      <c r="BT3" t="str">
        <f ca="1">IF(COLUMN()&lt;DATA!$H$1+2,SUM(BT$4:BT$6),IF(COLUMN()=DATA!$H$1+2,SUM(INDIRECT("B$3:"&amp;SUBSTITUTE(ADDRESS(1,COLUMN()-1,4),"1","")&amp;"$3")),""))</f>
        <v/>
      </c>
      <c r="BU3" t="str">
        <f ca="1">IF(COLUMN()&lt;DATA!$H$1+2,SUM(BU$4:BU$6),IF(COLUMN()=DATA!$H$1+2,SUM(INDIRECT("B$3:"&amp;SUBSTITUTE(ADDRESS(1,COLUMN()-1,4),"1","")&amp;"$3")),""))</f>
        <v/>
      </c>
      <c r="BV3" t="str">
        <f ca="1">IF(COLUMN()&lt;DATA!$H$1+2,SUM(BV$4:BV$6),IF(COLUMN()=DATA!$H$1+2,SUM(INDIRECT("B$3:"&amp;SUBSTITUTE(ADDRESS(1,COLUMN()-1,4),"1","")&amp;"$3")),""))</f>
        <v/>
      </c>
      <c r="BW3" t="str">
        <f ca="1">IF(COLUMN()&lt;DATA!$H$1+2,SUM(BW$4:BW$6),IF(COLUMN()=DATA!$H$1+2,SUM(INDIRECT("B$3:"&amp;SUBSTITUTE(ADDRESS(1,COLUMN()-1,4),"1","")&amp;"$3")),""))</f>
        <v/>
      </c>
      <c r="BX3" t="str">
        <f ca="1">IF(COLUMN()&lt;DATA!$H$1+2,SUM(BX$4:BX$6),IF(COLUMN()=DATA!$H$1+2,SUM(INDIRECT("B$3:"&amp;SUBSTITUTE(ADDRESS(1,COLUMN()-1,4),"1","")&amp;"$3")),""))</f>
        <v/>
      </c>
      <c r="BY3" t="str">
        <f ca="1">IF(COLUMN()&lt;DATA!$H$1+2,SUM(BY$4:BY$6),IF(COLUMN()=DATA!$H$1+2,SUM(INDIRECT("B$3:"&amp;SUBSTITUTE(ADDRESS(1,COLUMN()-1,4),"1","")&amp;"$3")),""))</f>
        <v/>
      </c>
      <c r="BZ3" t="str">
        <f ca="1">IF(COLUMN()&lt;DATA!$H$1+2,SUM(BZ$4:BZ$6),IF(COLUMN()=DATA!$H$1+2,SUM(INDIRECT("B$3:"&amp;SUBSTITUTE(ADDRESS(1,COLUMN()-1,4),"1","")&amp;"$3")),""))</f>
        <v/>
      </c>
    </row>
    <row r="4" spans="1:78" ht="15.75" x14ac:dyDescent="0.25">
      <c r="A4" s="43" t="s">
        <v>176</v>
      </c>
      <c r="B4" s="34">
        <f ca="1">IF(COLUMN()&lt;DATA!$H$1+2,SUM(VSETKY_PODIELY!B$4:'VSETKY_PODIELY'!B$5),IF(COLUMN()=DATA!$H$1+2,SUM(INDIRECT("B$4:"&amp;SUBSTITUTE(ADDRESS(1,COLUMN()-1,4),"1","")&amp;"$4")),""))</f>
        <v>75.395170000000007</v>
      </c>
      <c r="C4" s="34">
        <f ca="1">IF(COLUMN()&lt;DATA!$H$1+2,SUM(VSETKY_PODIELY!C$4:'VSETKY_PODIELY'!C$5),IF(COLUMN()=DATA!$H$1+2,SUM(INDIRECT("B$4:"&amp;SUBSTITUTE(ADDRESS(1,COLUMN()-1,4),"1","")&amp;"$4")),""))</f>
        <v>22.58991</v>
      </c>
      <c r="D4" s="34">
        <f ca="1">IF(COLUMN()&lt;DATA!$H$1+2,SUM(VSETKY_PODIELY!D$4:'VSETKY_PODIELY'!D$5),IF(COLUMN()=DATA!$H$1+2,SUM(INDIRECT("B$4:"&amp;SUBSTITUTE(ADDRESS(1,COLUMN()-1,4),"1","")&amp;"$4")),""))</f>
        <v>64.610820000000004</v>
      </c>
      <c r="E4" s="34">
        <f ca="1">IF(COLUMN()&lt;DATA!$H$1+2,SUM(VSETKY_PODIELY!E$4:'VSETKY_PODIELY'!E$5),IF(COLUMN()=DATA!$H$1+2,SUM(INDIRECT("B$4:"&amp;SUBSTITUTE(ADDRESS(1,COLUMN()-1,4),"1","")&amp;"$4")),""))</f>
        <v>10.199999999999999</v>
      </c>
      <c r="F4" s="34">
        <f ca="1">IF(COLUMN()&lt;DATA!$H$1+2,SUM(VSETKY_PODIELY!F$4:'VSETKY_PODIELY'!F$5),IF(COLUMN()=DATA!$H$1+2,SUM(INDIRECT("B$4:"&amp;SUBSTITUTE(ADDRESS(1,COLUMN()-1,4),"1","")&amp;"$4")),""))</f>
        <v>1.6</v>
      </c>
      <c r="G4" s="34">
        <f ca="1">IF(COLUMN()&lt;DATA!$H$1+2,SUM(VSETKY_PODIELY!G$4:'VSETKY_PODIELY'!G$5),IF(COLUMN()=DATA!$H$1+2,SUM(INDIRECT("B$4:"&amp;SUBSTITUTE(ADDRESS(1,COLUMN()-1,4),"1","")&amp;"$4")),""))</f>
        <v>47.701999999999998</v>
      </c>
      <c r="H4" s="34">
        <f ca="1">IF(COLUMN()&lt;DATA!$H$1+2,SUM(VSETKY_PODIELY!H$4:'VSETKY_PODIELY'!H$5),IF(COLUMN()=DATA!$H$1+2,SUM(INDIRECT("B$4:"&amp;SUBSTITUTE(ADDRESS(1,COLUMN()-1,4),"1","")&amp;"$4")),""))</f>
        <v>51.479340000000001</v>
      </c>
      <c r="I4" s="34">
        <f ca="1">IF(COLUMN()&lt;DATA!$H$1+2,SUM(VSETKY_PODIELY!I$4:'VSETKY_PODIELY'!I$5),IF(COLUMN()=DATA!$H$1+2,SUM(INDIRECT("B$4:"&amp;SUBSTITUTE(ADDRESS(1,COLUMN()-1,4),"1","")&amp;"$4")),""))</f>
        <v>47.048519999999996</v>
      </c>
      <c r="J4" s="34">
        <f ca="1">IF(COLUMN()&lt;DATA!$H$1+2,SUM(VSETKY_PODIELY!J$4:'VSETKY_PODIELY'!J$5),IF(COLUMN()=DATA!$H$1+2,SUM(INDIRECT("B$4:"&amp;SUBSTITUTE(ADDRESS(1,COLUMN()-1,4),"1","")&amp;"$4")),""))</f>
        <v>42.35</v>
      </c>
      <c r="K4" s="34">
        <f ca="1">IF(COLUMN()&lt;DATA!$H$1+2,SUM(VSETKY_PODIELY!K$4:'VSETKY_PODIELY'!K$5),IF(COLUMN()=DATA!$H$1+2,SUM(INDIRECT("B$4:"&amp;SUBSTITUTE(ADDRESS(1,COLUMN()-1,4),"1","")&amp;"$4")),""))</f>
        <v>16.14</v>
      </c>
      <c r="L4" s="34">
        <f ca="1">IF(COLUMN()&lt;DATA!$H$1+2,SUM(VSETKY_PODIELY!L$4:'VSETKY_PODIELY'!L$5),IF(COLUMN()=DATA!$H$1+2,SUM(INDIRECT("B$4:"&amp;SUBSTITUTE(ADDRESS(1,COLUMN()-1,4),"1","")&amp;"$4")),""))</f>
        <v>6.7908999999999997</v>
      </c>
      <c r="M4" s="34">
        <f ca="1">IF(COLUMN()&lt;DATA!$H$1+2,SUM(VSETKY_PODIELY!M$4:'VSETKY_PODIELY'!M$5),IF(COLUMN()=DATA!$H$1+2,SUM(INDIRECT("B$4:"&amp;SUBSTITUTE(ADDRESS(1,COLUMN()-1,4),"1","")&amp;"$4")),""))</f>
        <v>37.19</v>
      </c>
      <c r="N4" s="34">
        <f ca="1">IF(COLUMN()&lt;DATA!$H$1+2,SUM(VSETKY_PODIELY!N$4:'VSETKY_PODIELY'!N$5),IF(COLUMN()=DATA!$H$1+2,SUM(INDIRECT("B$4:"&amp;SUBSTITUTE(ADDRESS(1,COLUMN()-1,4),"1","")&amp;"$4")),""))</f>
        <v>17.836660000000002</v>
      </c>
      <c r="O4" s="34">
        <f ca="1">IF(COLUMN()&lt;DATA!$H$1+2,SUM(VSETKY_PODIELY!O$4:'VSETKY_PODIELY'!O$5),IF(COLUMN()=DATA!$H$1+2,SUM(INDIRECT("B$4:"&amp;SUBSTITUTE(ADDRESS(1,COLUMN()-1,4),"1","")&amp;"$4")),""))</f>
        <v>12.5</v>
      </c>
      <c r="P4" s="34">
        <f ca="1">IF(COLUMN()&lt;DATA!$H$1+2,SUM(VSETKY_PODIELY!P$4:'VSETKY_PODIELY'!P$5),IF(COLUMN()=DATA!$H$1+2,SUM(INDIRECT("B$4:"&amp;SUBSTITUTE(ADDRESS(1,COLUMN()-1,4),"1","")&amp;"$4")),""))</f>
        <v>3</v>
      </c>
      <c r="Q4" s="34">
        <f ca="1">IF(COLUMN()&lt;DATA!$H$1+2,SUM(VSETKY_PODIELY!Q$4:'VSETKY_PODIELY'!Q$5),IF(COLUMN()=DATA!$H$1+2,SUM(INDIRECT("B$4:"&amp;SUBSTITUTE(ADDRESS(1,COLUMN()-1,4),"1","")&amp;"$4")),""))</f>
        <v>1.1000000000000001</v>
      </c>
      <c r="R4" s="34">
        <f ca="1">IF(COLUMN()&lt;DATA!$H$1+2,SUM(VSETKY_PODIELY!R$4:'VSETKY_PODIELY'!R$5),IF(COLUMN()=DATA!$H$1+2,SUM(INDIRECT("B$4:"&amp;SUBSTITUTE(ADDRESS(1,COLUMN()-1,4),"1","")&amp;"$4")),""))</f>
        <v>1.18</v>
      </c>
      <c r="S4" s="34">
        <f ca="1">IF(COLUMN()&lt;DATA!$H$1+2,SUM(VSETKY_PODIELY!S$4:'VSETKY_PODIELY'!S$5),IF(COLUMN()=DATA!$H$1+2,SUM(INDIRECT("B$4:"&amp;SUBSTITUTE(ADDRESS(1,COLUMN()-1,4),"1","")&amp;"$4")),""))</f>
        <v>15.790939999999999</v>
      </c>
      <c r="T4" s="34">
        <f ca="1">IF(COLUMN()&lt;DATA!$H$1+2,SUM(VSETKY_PODIELY!T$4:'VSETKY_PODIELY'!T$5),IF(COLUMN()=DATA!$H$1+2,SUM(INDIRECT("B$4:"&amp;SUBSTITUTE(ADDRESS(1,COLUMN()-1,4),"1","")&amp;"$4")),""))</f>
        <v>8.9091000000000005</v>
      </c>
      <c r="U4" s="34">
        <f ca="1">IF(COLUMN()&lt;DATA!$H$1+2,SUM(VSETKY_PODIELY!U$4:'VSETKY_PODIELY'!U$5),IF(COLUMN()=DATA!$H$1+2,SUM(INDIRECT("B$4:"&amp;SUBSTITUTE(ADDRESS(1,COLUMN()-1,4),"1","")&amp;"$4")),""))</f>
        <v>12.10333</v>
      </c>
      <c r="V4" s="34">
        <f ca="1">IF(COLUMN()&lt;DATA!$H$1+2,SUM(VSETKY_PODIELY!V$4:'VSETKY_PODIELY'!V$5),IF(COLUMN()=DATA!$H$1+2,SUM(INDIRECT("B$4:"&amp;SUBSTITUTE(ADDRESS(1,COLUMN()-1,4),"1","")&amp;"$4")),""))</f>
        <v>0</v>
      </c>
      <c r="W4" s="34">
        <f ca="1">IF(COLUMN()&lt;DATA!$H$1+2,SUM(VSETKY_PODIELY!W$4:'VSETKY_PODIELY'!W$5),IF(COLUMN()=DATA!$H$1+2,SUM(INDIRECT("B$4:"&amp;SUBSTITUTE(ADDRESS(1,COLUMN()-1,4),"1","")&amp;"$4")),""))</f>
        <v>0</v>
      </c>
      <c r="X4" s="34">
        <f ca="1">IF(COLUMN()&lt;DATA!$H$1+2,SUM(VSETKY_PODIELY!X$4:'VSETKY_PODIELY'!X$5),IF(COLUMN()=DATA!$H$1+2,SUM(INDIRECT("B$4:"&amp;SUBSTITUTE(ADDRESS(1,COLUMN()-1,4),"1","")&amp;"$4")),""))</f>
        <v>0</v>
      </c>
      <c r="Y4" s="34">
        <f ca="1">IF(COLUMN()&lt;DATA!$H$1+2,SUM(VSETKY_PODIELY!Y$4:'VSETKY_PODIELY'!Y$5),IF(COLUMN()=DATA!$H$1+2,SUM(INDIRECT("B$4:"&amp;SUBSTITUTE(ADDRESS(1,COLUMN()-1,4),"1","")&amp;"$4")),""))</f>
        <v>4.76</v>
      </c>
      <c r="Z4" s="34">
        <f ca="1">IF(COLUMN()&lt;DATA!$H$1+2,SUM(VSETKY_PODIELY!Z$4:'VSETKY_PODIELY'!Z$5),IF(COLUMN()=DATA!$H$1+2,SUM(INDIRECT("B$4:"&amp;SUBSTITUTE(ADDRESS(1,COLUMN()-1,4),"1","")&amp;"$4")),""))</f>
        <v>8.5642999999999994</v>
      </c>
      <c r="AA4" s="34">
        <f ca="1">IF(COLUMN()&lt;DATA!$H$1+2,SUM(VSETKY_PODIELY!AA$4:'VSETKY_PODIELY'!AA$5),IF(COLUMN()=DATA!$H$1+2,SUM(INDIRECT("B$4:"&amp;SUBSTITUTE(ADDRESS(1,COLUMN()-1,4),"1","")&amp;"$4")),""))</f>
        <v>7.9088899999999995</v>
      </c>
      <c r="AB4" s="34">
        <f ca="1">IF(COLUMN()&lt;DATA!$H$1+2,SUM(VSETKY_PODIELY!AB$4:'VSETKY_PODIELY'!AB$5),IF(COLUMN()=DATA!$H$1+2,SUM(INDIRECT("B$4:"&amp;SUBSTITUTE(ADDRESS(1,COLUMN()-1,4),"1","")&amp;"$4")),""))</f>
        <v>0.9</v>
      </c>
      <c r="AC4" s="34">
        <f ca="1">IF(COLUMN()&lt;DATA!$H$1+2,SUM(VSETKY_PODIELY!AC$4:'VSETKY_PODIELY'!AC$5),IF(COLUMN()=DATA!$H$1+2,SUM(INDIRECT("B$4:"&amp;SUBSTITUTE(ADDRESS(1,COLUMN()-1,4),"1","")&amp;"$4")),""))</f>
        <v>0</v>
      </c>
      <c r="AD4" s="34">
        <f ca="1">IF(COLUMN()&lt;DATA!$H$1+2,SUM(VSETKY_PODIELY!AD$4:'VSETKY_PODIELY'!AD$5),IF(COLUMN()=DATA!$H$1+2,SUM(INDIRECT("B$4:"&amp;SUBSTITUTE(ADDRESS(1,COLUMN()-1,4),"1","")&amp;"$4")),""))</f>
        <v>1</v>
      </c>
      <c r="AE4" s="34">
        <f ca="1">IF(COLUMN()&lt;DATA!$H$1+2,SUM(VSETKY_PODIELY!AE$4:'VSETKY_PODIELY'!AE$5),IF(COLUMN()=DATA!$H$1+2,SUM(INDIRECT("B$4:"&amp;SUBSTITUTE(ADDRESS(1,COLUMN()-1,4),"1","")&amp;"$4")),""))</f>
        <v>0</v>
      </c>
      <c r="AF4" s="34">
        <f ca="1">IF(COLUMN()&lt;DATA!$H$1+2,SUM(VSETKY_PODIELY!AF$4:'VSETKY_PODIELY'!AF$5),IF(COLUMN()=DATA!$H$1+2,SUM(INDIRECT("B$4:"&amp;SUBSTITUTE(ADDRESS(1,COLUMN()-1,4),"1","")&amp;"$4")),""))</f>
        <v>0</v>
      </c>
      <c r="AG4" s="34">
        <f ca="1">IF(COLUMN()&lt;DATA!$H$1+2,SUM(VSETKY_PODIELY!AG$4:'VSETKY_PODIELY'!AG$5),IF(COLUMN()=DATA!$H$1+2,SUM(INDIRECT("B$4:"&amp;SUBSTITUTE(ADDRESS(1,COLUMN()-1,4),"1","")&amp;"$4")),""))</f>
        <v>13.04</v>
      </c>
      <c r="AH4" s="34">
        <f ca="1">IF(COLUMN()&lt;DATA!$H$1+2,SUM(VSETKY_PODIELY!AH$4:'VSETKY_PODIELY'!AH$5),IF(COLUMN()=DATA!$H$1+2,SUM(INDIRECT("B$4:"&amp;SUBSTITUTE(ADDRESS(1,COLUMN()-1,4),"1","")&amp;"$4")),""))</f>
        <v>1.5</v>
      </c>
      <c r="AI4" s="34">
        <f ca="1">IF(COLUMN()&lt;DATA!$H$1+2,SUM(VSETKY_PODIELY!AI$4:'VSETKY_PODIELY'!AI$5),IF(COLUMN()=DATA!$H$1+2,SUM(INDIRECT("B$4:"&amp;SUBSTITUTE(ADDRESS(1,COLUMN()-1,4),"1","")&amp;"$4")),""))</f>
        <v>0</v>
      </c>
      <c r="AJ4" s="34">
        <f ca="1">IF(COLUMN()&lt;DATA!$H$1+2,SUM(VSETKY_PODIELY!AJ$4:'VSETKY_PODIELY'!AJ$5),IF(COLUMN()=DATA!$H$1+2,SUM(INDIRECT("B$4:"&amp;SUBSTITUTE(ADDRESS(1,COLUMN()-1,4),"1","")&amp;"$4")),""))</f>
        <v>0</v>
      </c>
      <c r="AK4" s="34">
        <f ca="1">IF(COLUMN()&lt;DATA!$H$1+2,SUM(VSETKY_PODIELY!AK$4:'VSETKY_PODIELY'!AK$5),IF(COLUMN()=DATA!$H$1+2,SUM(INDIRECT("B$4:"&amp;SUBSTITUTE(ADDRESS(1,COLUMN()-1,4),"1","")&amp;"$4")),""))</f>
        <v>0</v>
      </c>
      <c r="AL4" s="34">
        <f ca="1">IF(COLUMN()&lt;DATA!$H$1+2,SUM(VSETKY_PODIELY!AL$4:'VSETKY_PODIELY'!AL$5),IF(COLUMN()=DATA!$H$1+2,SUM(INDIRECT("B$4:"&amp;SUBSTITUTE(ADDRESS(1,COLUMN()-1,4),"1","")&amp;"$4")),""))</f>
        <v>0</v>
      </c>
      <c r="AM4" s="34">
        <f ca="1">IF(COLUMN()&lt;DATA!$H$1+2,SUM(VSETKY_PODIELY!AM$4:'VSETKY_PODIELY'!AM$5),IF(COLUMN()=DATA!$H$1+2,SUM(INDIRECT("B$4:"&amp;SUBSTITUTE(ADDRESS(1,COLUMN()-1,4),"1","")&amp;"$4")),""))</f>
        <v>0</v>
      </c>
      <c r="AN4" s="44">
        <f ca="1">IF(COLUMN()&lt;DATA!$H$1+2,SUM(VSETKY_PODIELY!AN$4:'VSETKY_PODIELY'!AN$5),IF(COLUMN()=DATA!$H$1+2,SUM(INDIRECT("B$4:"&amp;SUBSTITUTE(ADDRESS(1,COLUMN()-1,4),"1","")&amp;"$4")),""))</f>
        <v>533.18988000000002</v>
      </c>
      <c r="AO4" t="str">
        <f ca="1">IF(COLUMN()&lt;DATA!$H$1+2,SUM(VSETKY_PODIELY!AO$4:'VSETKY_PODIELY'!AO$5),IF(COLUMN()=DATA!$H$1+2,SUM(INDIRECT("B$4:"&amp;SUBSTITUTE(ADDRESS(1,COLUMN()-1,4),"1","")&amp;"$4")),""))</f>
        <v/>
      </c>
      <c r="AP4" t="str">
        <f ca="1">IF(COLUMN()&lt;DATA!$H$1+2,SUM(VSETKY_PODIELY!AP$4:'VSETKY_PODIELY'!AP$5),IF(COLUMN()=DATA!$H$1+2,SUM(INDIRECT("B$4:"&amp;SUBSTITUTE(ADDRESS(1,COLUMN()-1,4),"1","")&amp;"$4")),""))</f>
        <v/>
      </c>
      <c r="AQ4" t="str">
        <f ca="1">IF(COLUMN()&lt;DATA!$H$1+2,SUM(VSETKY_PODIELY!AQ$4:'VSETKY_PODIELY'!AQ$5),IF(COLUMN()=DATA!$H$1+2,SUM(INDIRECT("B$4:"&amp;SUBSTITUTE(ADDRESS(1,COLUMN()-1,4),"1","")&amp;"$4")),""))</f>
        <v/>
      </c>
      <c r="AR4" t="str">
        <f ca="1">IF(COLUMN()&lt;DATA!$H$1+2,SUM(VSETKY_PODIELY!AR$4:'VSETKY_PODIELY'!AR$5),IF(COLUMN()=DATA!$H$1+2,SUM(INDIRECT("B$4:"&amp;SUBSTITUTE(ADDRESS(1,COLUMN()-1,4),"1","")&amp;"$4")),""))</f>
        <v/>
      </c>
      <c r="AS4" t="str">
        <f ca="1">IF(COLUMN()&lt;DATA!$H$1+2,SUM(VSETKY_PODIELY!AS$4:'VSETKY_PODIELY'!AS$5),IF(COLUMN()=DATA!$H$1+2,SUM(INDIRECT("B$4:"&amp;SUBSTITUTE(ADDRESS(1,COLUMN()-1,4),"1","")&amp;"$4")),""))</f>
        <v/>
      </c>
      <c r="AT4" t="str">
        <f ca="1">IF(COLUMN()&lt;DATA!$H$1+2,SUM(VSETKY_PODIELY!AT$4:'VSETKY_PODIELY'!AT$5),IF(COLUMN()=DATA!$H$1+2,SUM(INDIRECT("B$4:"&amp;SUBSTITUTE(ADDRESS(1,COLUMN()-1,4),"1","")&amp;"$4")),""))</f>
        <v/>
      </c>
      <c r="AU4" t="str">
        <f ca="1">IF(COLUMN()&lt;DATA!$H$1+2,SUM(VSETKY_PODIELY!AU$4:'VSETKY_PODIELY'!AU$5),IF(COLUMN()=DATA!$H$1+2,SUM(INDIRECT("B$4:"&amp;SUBSTITUTE(ADDRESS(1,COLUMN()-1,4),"1","")&amp;"$4")),""))</f>
        <v/>
      </c>
      <c r="AV4" t="str">
        <f ca="1">IF(COLUMN()&lt;DATA!$H$1+2,SUM(VSETKY_PODIELY!AV$4:'VSETKY_PODIELY'!AV$5),IF(COLUMN()=DATA!$H$1+2,SUM(INDIRECT("B$4:"&amp;SUBSTITUTE(ADDRESS(1,COLUMN()-1,4),"1","")&amp;"$4")),""))</f>
        <v/>
      </c>
      <c r="AW4" t="str">
        <f ca="1">IF(COLUMN()&lt;DATA!$H$1+2,SUM(VSETKY_PODIELY!AW$4:'VSETKY_PODIELY'!AW$5),IF(COLUMN()=DATA!$H$1+2,SUM(INDIRECT("B$4:"&amp;SUBSTITUTE(ADDRESS(1,COLUMN()-1,4),"1","")&amp;"$4")),""))</f>
        <v/>
      </c>
      <c r="AX4" t="str">
        <f ca="1">IF(COLUMN()&lt;DATA!$H$1+2,SUM(VSETKY_PODIELY!AX$4:'VSETKY_PODIELY'!AX$5),IF(COLUMN()=DATA!$H$1+2,SUM(INDIRECT("B$4:"&amp;SUBSTITUTE(ADDRESS(1,COLUMN()-1,4),"1","")&amp;"$4")),""))</f>
        <v/>
      </c>
      <c r="AY4" t="str">
        <f ca="1">IF(COLUMN()&lt;DATA!$H$1+2,SUM(VSETKY_PODIELY!AY$4:'VSETKY_PODIELY'!AY$5),IF(COLUMN()=DATA!$H$1+2,SUM(INDIRECT("B$4:"&amp;SUBSTITUTE(ADDRESS(1,COLUMN()-1,4),"1","")&amp;"$4")),""))</f>
        <v/>
      </c>
      <c r="AZ4" t="str">
        <f ca="1">IF(COLUMN()&lt;DATA!$H$1+2,SUM(VSETKY_PODIELY!AZ$4:'VSETKY_PODIELY'!AZ$5),IF(COLUMN()=DATA!$H$1+2,SUM(INDIRECT("B$4:"&amp;SUBSTITUTE(ADDRESS(1,COLUMN()-1,4),"1","")&amp;"$4")),""))</f>
        <v/>
      </c>
      <c r="BA4" t="str">
        <f ca="1">IF(COLUMN()&lt;DATA!$H$1+2,SUM(VSETKY_PODIELY!BA$4:'VSETKY_PODIELY'!BA$5),IF(COLUMN()=DATA!$H$1+2,SUM(INDIRECT("B$4:"&amp;SUBSTITUTE(ADDRESS(1,COLUMN()-1,4),"1","")&amp;"$4")),""))</f>
        <v/>
      </c>
      <c r="BB4" t="str">
        <f ca="1">IF(COLUMN()&lt;DATA!$H$1+2,SUM(VSETKY_PODIELY!BB$4:'VSETKY_PODIELY'!BB$5),IF(COLUMN()=DATA!$H$1+2,SUM(INDIRECT("B$4:"&amp;SUBSTITUTE(ADDRESS(1,COLUMN()-1,4),"1","")&amp;"$4")),""))</f>
        <v/>
      </c>
      <c r="BC4" t="str">
        <f ca="1">IF(COLUMN()&lt;DATA!$H$1+2,SUM(VSETKY_PODIELY!BC$4:'VSETKY_PODIELY'!BC$5),IF(COLUMN()=DATA!$H$1+2,SUM(INDIRECT("B$4:"&amp;SUBSTITUTE(ADDRESS(1,COLUMN()-1,4),"1","")&amp;"$4")),""))</f>
        <v/>
      </c>
      <c r="BD4" t="str">
        <f ca="1">IF(COLUMN()&lt;DATA!$H$1+2,SUM(VSETKY_PODIELY!BD$4:'VSETKY_PODIELY'!BD$5),IF(COLUMN()=DATA!$H$1+2,SUM(INDIRECT("B$4:"&amp;SUBSTITUTE(ADDRESS(1,COLUMN()-1,4),"1","")&amp;"$4")),""))</f>
        <v/>
      </c>
      <c r="BE4" t="str">
        <f ca="1">IF(COLUMN()&lt;DATA!$H$1+2,SUM(VSETKY_PODIELY!BE$4:'VSETKY_PODIELY'!BE$5),IF(COLUMN()=DATA!$H$1+2,SUM(INDIRECT("B$4:"&amp;SUBSTITUTE(ADDRESS(1,COLUMN()-1,4),"1","")&amp;"$4")),""))</f>
        <v/>
      </c>
      <c r="BF4" t="str">
        <f ca="1">IF(COLUMN()&lt;DATA!$H$1+2,SUM(VSETKY_PODIELY!BF$4:'VSETKY_PODIELY'!BF$5),IF(COLUMN()=DATA!$H$1+2,SUM(INDIRECT("B$4:"&amp;SUBSTITUTE(ADDRESS(1,COLUMN()-1,4),"1","")&amp;"$4")),""))</f>
        <v/>
      </c>
      <c r="BG4" t="str">
        <f ca="1">IF(COLUMN()&lt;DATA!$H$1+2,SUM(VSETKY_PODIELY!BG$4:'VSETKY_PODIELY'!BG$5),IF(COLUMN()=DATA!$H$1+2,SUM(INDIRECT("B$4:"&amp;SUBSTITUTE(ADDRESS(1,COLUMN()-1,4),"1","")&amp;"$4")),""))</f>
        <v/>
      </c>
      <c r="BH4" t="str">
        <f ca="1">IF(COLUMN()&lt;DATA!$H$1+2,SUM(VSETKY_PODIELY!BH$4:'VSETKY_PODIELY'!BH$5),IF(COLUMN()=DATA!$H$1+2,SUM(INDIRECT("B$4:"&amp;SUBSTITUTE(ADDRESS(1,COLUMN()-1,4),"1","")&amp;"$4")),""))</f>
        <v/>
      </c>
      <c r="BI4" t="str">
        <f ca="1">IF(COLUMN()&lt;DATA!$H$1+2,SUM(VSETKY_PODIELY!BI$4:'VSETKY_PODIELY'!BI$5),IF(COLUMN()=DATA!$H$1+2,SUM(INDIRECT("B$4:"&amp;SUBSTITUTE(ADDRESS(1,COLUMN()-1,4),"1","")&amp;"$4")),""))</f>
        <v/>
      </c>
      <c r="BJ4" t="str">
        <f ca="1">IF(COLUMN()&lt;DATA!$H$1+2,SUM(VSETKY_PODIELY!BJ$4:'VSETKY_PODIELY'!BJ$5),IF(COLUMN()=DATA!$H$1+2,SUM(INDIRECT("B$4:"&amp;SUBSTITUTE(ADDRESS(1,COLUMN()-1,4),"1","")&amp;"$4")),""))</f>
        <v/>
      </c>
      <c r="BK4" t="str">
        <f ca="1">IF(COLUMN()&lt;DATA!$H$1+2,SUM(VSETKY_PODIELY!BK$4:'VSETKY_PODIELY'!BK$5),IF(COLUMN()=DATA!$H$1+2,SUM(INDIRECT("B$4:"&amp;SUBSTITUTE(ADDRESS(1,COLUMN()-1,4),"1","")&amp;"$4")),""))</f>
        <v/>
      </c>
      <c r="BL4" t="str">
        <f ca="1">IF(COLUMN()&lt;DATA!$H$1+2,SUM(VSETKY_PODIELY!BL$4:'VSETKY_PODIELY'!BL$5),IF(COLUMN()=DATA!$H$1+2,SUM(INDIRECT("B$4:"&amp;SUBSTITUTE(ADDRESS(1,COLUMN()-1,4),"1","")&amp;"$4")),""))</f>
        <v/>
      </c>
      <c r="BM4" t="str">
        <f ca="1">IF(COLUMN()&lt;DATA!$H$1+2,SUM(VSETKY_PODIELY!BM$4:'VSETKY_PODIELY'!BM$5),IF(COLUMN()=DATA!$H$1+2,SUM(INDIRECT("B$4:"&amp;SUBSTITUTE(ADDRESS(1,COLUMN()-1,4),"1","")&amp;"$4")),""))</f>
        <v/>
      </c>
      <c r="BN4" t="str">
        <f ca="1">IF(COLUMN()&lt;DATA!$H$1+2,SUM(VSETKY_PODIELY!BN$4:'VSETKY_PODIELY'!BN$5),IF(COLUMN()=DATA!$H$1+2,SUM(INDIRECT("B$4:"&amp;SUBSTITUTE(ADDRESS(1,COLUMN()-1,4),"1","")&amp;"$4")),""))</f>
        <v/>
      </c>
      <c r="BO4" t="str">
        <f ca="1">IF(COLUMN()&lt;DATA!$H$1+2,SUM(VSETKY_PODIELY!BO$4:'VSETKY_PODIELY'!BO$5),IF(COLUMN()=DATA!$H$1+2,SUM(INDIRECT("B$4:"&amp;SUBSTITUTE(ADDRESS(1,COLUMN()-1,4),"1","")&amp;"$4")),""))</f>
        <v/>
      </c>
      <c r="BP4" t="str">
        <f ca="1">IF(COLUMN()&lt;DATA!$H$1+2,SUM(VSETKY_PODIELY!BP$4:'VSETKY_PODIELY'!BP$5),IF(COLUMN()=DATA!$H$1+2,SUM(INDIRECT("B$4:"&amp;SUBSTITUTE(ADDRESS(1,COLUMN()-1,4),"1","")&amp;"$4")),""))</f>
        <v/>
      </c>
      <c r="BQ4" t="str">
        <f ca="1">IF(COLUMN()&lt;DATA!$H$1+2,SUM(VSETKY_PODIELY!BQ$4:'VSETKY_PODIELY'!BQ$5),IF(COLUMN()=DATA!$H$1+2,SUM(INDIRECT("B$4:"&amp;SUBSTITUTE(ADDRESS(1,COLUMN()-1,4),"1","")&amp;"$4")),""))</f>
        <v/>
      </c>
      <c r="BR4" t="str">
        <f ca="1">IF(COLUMN()&lt;DATA!$H$1+2,SUM(VSETKY_PODIELY!BR$4:'VSETKY_PODIELY'!BR$5),IF(COLUMN()=DATA!$H$1+2,SUM(INDIRECT("B$4:"&amp;SUBSTITUTE(ADDRESS(1,COLUMN()-1,4),"1","")&amp;"$4")),""))</f>
        <v/>
      </c>
      <c r="BS4" t="str">
        <f ca="1">IF(COLUMN()&lt;DATA!$H$1+2,SUM(VSETKY_PODIELY!BS$4:'VSETKY_PODIELY'!BS$5),IF(COLUMN()=DATA!$H$1+2,SUM(INDIRECT("B$4:"&amp;SUBSTITUTE(ADDRESS(1,COLUMN()-1,4),"1","")&amp;"$4")),""))</f>
        <v/>
      </c>
      <c r="BT4" t="str">
        <f ca="1">IF(COLUMN()&lt;DATA!$H$1+2,SUM(VSETKY_PODIELY!BT$4:'VSETKY_PODIELY'!BT$5),IF(COLUMN()=DATA!$H$1+2,SUM(INDIRECT("B$4:"&amp;SUBSTITUTE(ADDRESS(1,COLUMN()-1,4),"1","")&amp;"$4")),""))</f>
        <v/>
      </c>
      <c r="BU4" t="str">
        <f ca="1">IF(COLUMN()&lt;DATA!$H$1+2,SUM(VSETKY_PODIELY!BU$4:'VSETKY_PODIELY'!BU$5),IF(COLUMN()=DATA!$H$1+2,SUM(INDIRECT("B$4:"&amp;SUBSTITUTE(ADDRESS(1,COLUMN()-1,4),"1","")&amp;"$4")),""))</f>
        <v/>
      </c>
      <c r="BV4" t="str">
        <f ca="1">IF(COLUMN()&lt;DATA!$H$1+2,SUM(VSETKY_PODIELY!BV$4:'VSETKY_PODIELY'!BV$5),IF(COLUMN()=DATA!$H$1+2,SUM(INDIRECT("B$4:"&amp;SUBSTITUTE(ADDRESS(1,COLUMN()-1,4),"1","")&amp;"$4")),""))</f>
        <v/>
      </c>
      <c r="BW4" t="str">
        <f ca="1">IF(COLUMN()&lt;DATA!$H$1+2,SUM(VSETKY_PODIELY!BW$4:'VSETKY_PODIELY'!BW$5),IF(COLUMN()=DATA!$H$1+2,SUM(INDIRECT("B$4:"&amp;SUBSTITUTE(ADDRESS(1,COLUMN()-1,4),"1","")&amp;"$4")),""))</f>
        <v/>
      </c>
      <c r="BX4" t="str">
        <f ca="1">IF(COLUMN()&lt;DATA!$H$1+2,SUM(VSETKY_PODIELY!BX$4:'VSETKY_PODIELY'!BX$5),IF(COLUMN()=DATA!$H$1+2,SUM(INDIRECT("B$4:"&amp;SUBSTITUTE(ADDRESS(1,COLUMN()-1,4),"1","")&amp;"$4")),""))</f>
        <v/>
      </c>
      <c r="BY4" t="str">
        <f ca="1">IF(COLUMN()&lt;DATA!$H$1+2,SUM(VSETKY_PODIELY!BY$4:'VSETKY_PODIELY'!BY$5),IF(COLUMN()=DATA!$H$1+2,SUM(INDIRECT("B$4:"&amp;SUBSTITUTE(ADDRESS(1,COLUMN()-1,4),"1","")&amp;"$4")),""))</f>
        <v/>
      </c>
      <c r="BZ4" t="str">
        <f ca="1">IF(COLUMN()&lt;DATA!$H$1+2,SUM(VSETKY_PODIELY!BZ$4:'VSETKY_PODIELY'!BZ$5),IF(COLUMN()=DATA!$H$1+2,SUM(INDIRECT("B$4:"&amp;SUBSTITUTE(ADDRESS(1,COLUMN()-1,4),"1","")&amp;"$4")),""))</f>
        <v/>
      </c>
    </row>
    <row r="5" spans="1:78" ht="20.25" customHeight="1" x14ac:dyDescent="0.25">
      <c r="A5" s="43" t="s">
        <v>227</v>
      </c>
      <c r="B5" s="34">
        <f ca="1">IF(COLUMN()&lt;DATA!$H$1+2,SUM(VSETKY_PODIELY!B$6:'VSETKY_PODIELY'!B$7),IF(COLUMN()=DATA!$H$1+2,SUM(INDIRECT("B$5:"&amp;SUBSTITUTE(ADDRESS(1,COLUMN()-1,4),"1","")&amp;"$5")),""))</f>
        <v>41.608620000000002</v>
      </c>
      <c r="C5" s="34">
        <f ca="1">IF(COLUMN()&lt;DATA!$H$1+2,SUM(VSETKY_PODIELY!C$6:'VSETKY_PODIELY'!C$7),IF(COLUMN()=DATA!$H$1+2,SUM(INDIRECT("B$5:"&amp;SUBSTITUTE(ADDRESS(1,COLUMN()-1,4),"1","")&amp;"$5")),""))</f>
        <v>11.68388</v>
      </c>
      <c r="D5" s="34">
        <f ca="1">IF(COLUMN()&lt;DATA!$H$1+2,SUM(VSETKY_PODIELY!D$6:'VSETKY_PODIELY'!D$7),IF(COLUMN()=DATA!$H$1+2,SUM(INDIRECT("B$5:"&amp;SUBSTITUTE(ADDRESS(1,COLUMN()-1,4),"1","")&amp;"$5")),""))</f>
        <v>19.86</v>
      </c>
      <c r="E5" s="34">
        <f ca="1">IF(COLUMN()&lt;DATA!$H$1+2,SUM(VSETKY_PODIELY!E$6:'VSETKY_PODIELY'!E$7),IF(COLUMN()=DATA!$H$1+2,SUM(INDIRECT("B$5:"&amp;SUBSTITUTE(ADDRESS(1,COLUMN()-1,4),"1","")&amp;"$5")),""))</f>
        <v>0.65</v>
      </c>
      <c r="F5" s="34">
        <f ca="1">IF(COLUMN()&lt;DATA!$H$1+2,SUM(VSETKY_PODIELY!F$6:'VSETKY_PODIELY'!F$7),IF(COLUMN()=DATA!$H$1+2,SUM(INDIRECT("B$5:"&amp;SUBSTITUTE(ADDRESS(1,COLUMN()-1,4),"1","")&amp;"$5")),""))</f>
        <v>0</v>
      </c>
      <c r="G5" s="34">
        <f ca="1">IF(COLUMN()&lt;DATA!$H$1+2,SUM(VSETKY_PODIELY!G$6:'VSETKY_PODIELY'!G$7),IF(COLUMN()=DATA!$H$1+2,SUM(INDIRECT("B$5:"&amp;SUBSTITUTE(ADDRESS(1,COLUMN()-1,4),"1","")&amp;"$5")),""))</f>
        <v>3.2300199999999997</v>
      </c>
      <c r="H5" s="34">
        <f ca="1">IF(COLUMN()&lt;DATA!$H$1+2,SUM(VSETKY_PODIELY!H$6:'VSETKY_PODIELY'!H$7),IF(COLUMN()=DATA!$H$1+2,SUM(INDIRECT("B$5:"&amp;SUBSTITUTE(ADDRESS(1,COLUMN()-1,4),"1","")&amp;"$5")),""))</f>
        <v>27.6279</v>
      </c>
      <c r="I5" s="34">
        <f ca="1">IF(COLUMN()&lt;DATA!$H$1+2,SUM(VSETKY_PODIELY!I$6:'VSETKY_PODIELY'!I$7),IF(COLUMN()=DATA!$H$1+2,SUM(INDIRECT("B$5:"&amp;SUBSTITUTE(ADDRESS(1,COLUMN()-1,4),"1","")&amp;"$5")),""))</f>
        <v>8.1900000000000013</v>
      </c>
      <c r="J5" s="34">
        <f ca="1">IF(COLUMN()&lt;DATA!$H$1+2,SUM(VSETKY_PODIELY!J$6:'VSETKY_PODIELY'!J$7),IF(COLUMN()=DATA!$H$1+2,SUM(INDIRECT("B$5:"&amp;SUBSTITUTE(ADDRESS(1,COLUMN()-1,4),"1","")&amp;"$5")),""))</f>
        <v>1.1000000000000001</v>
      </c>
      <c r="K5" s="34">
        <f ca="1">IF(COLUMN()&lt;DATA!$H$1+2,SUM(VSETKY_PODIELY!K$6:'VSETKY_PODIELY'!K$7),IF(COLUMN()=DATA!$H$1+2,SUM(INDIRECT("B$5:"&amp;SUBSTITUTE(ADDRESS(1,COLUMN()-1,4),"1","")&amp;"$5")),""))</f>
        <v>2.1840000000000002</v>
      </c>
      <c r="L5" s="34">
        <f ca="1">IF(COLUMN()&lt;DATA!$H$1+2,SUM(VSETKY_PODIELY!L$6:'VSETKY_PODIELY'!L$7),IF(COLUMN()=DATA!$H$1+2,SUM(INDIRECT("B$5:"&amp;SUBSTITUTE(ADDRESS(1,COLUMN()-1,4),"1","")&amp;"$5")),""))</f>
        <v>0.504</v>
      </c>
      <c r="M5" s="34">
        <f ca="1">IF(COLUMN()&lt;DATA!$H$1+2,SUM(VSETKY_PODIELY!M$6:'VSETKY_PODIELY'!M$7),IF(COLUMN()=DATA!$H$1+2,SUM(INDIRECT("B$5:"&amp;SUBSTITUTE(ADDRESS(1,COLUMN()-1,4),"1","")&amp;"$5")),""))</f>
        <v>1.1599999999999999</v>
      </c>
      <c r="N5" s="34">
        <f ca="1">IF(COLUMN()&lt;DATA!$H$1+2,SUM(VSETKY_PODIELY!N$6:'VSETKY_PODIELY'!N$7),IF(COLUMN()=DATA!$H$1+2,SUM(INDIRECT("B$5:"&amp;SUBSTITUTE(ADDRESS(1,COLUMN()-1,4),"1","")&amp;"$5")),""))</f>
        <v>0.09</v>
      </c>
      <c r="O5" s="34">
        <f ca="1">IF(COLUMN()&lt;DATA!$H$1+2,SUM(VSETKY_PODIELY!O$6:'VSETKY_PODIELY'!O$7),IF(COLUMN()=DATA!$H$1+2,SUM(INDIRECT("B$5:"&amp;SUBSTITUTE(ADDRESS(1,COLUMN()-1,4),"1","")&amp;"$5")),""))</f>
        <v>0</v>
      </c>
      <c r="P5" s="34">
        <f ca="1">IF(COLUMN()&lt;DATA!$H$1+2,SUM(VSETKY_PODIELY!P$6:'VSETKY_PODIELY'!P$7),IF(COLUMN()=DATA!$H$1+2,SUM(INDIRECT("B$5:"&amp;SUBSTITUTE(ADDRESS(1,COLUMN()-1,4),"1","")&amp;"$5")),""))</f>
        <v>0</v>
      </c>
      <c r="Q5" s="34">
        <f ca="1">IF(COLUMN()&lt;DATA!$H$1+2,SUM(VSETKY_PODIELY!Q$6:'VSETKY_PODIELY'!Q$7),IF(COLUMN()=DATA!$H$1+2,SUM(INDIRECT("B$5:"&amp;SUBSTITUTE(ADDRESS(1,COLUMN()-1,4),"1","")&amp;"$5")),""))</f>
        <v>0</v>
      </c>
      <c r="R5" s="34">
        <f ca="1">IF(COLUMN()&lt;DATA!$H$1+2,SUM(VSETKY_PODIELY!R$6:'VSETKY_PODIELY'!R$7),IF(COLUMN()=DATA!$H$1+2,SUM(INDIRECT("B$5:"&amp;SUBSTITUTE(ADDRESS(1,COLUMN()-1,4),"1","")&amp;"$5")),""))</f>
        <v>0</v>
      </c>
      <c r="S5" s="34">
        <f ca="1">IF(COLUMN()&lt;DATA!$H$1+2,SUM(VSETKY_PODIELY!S$6:'VSETKY_PODIELY'!S$7),IF(COLUMN()=DATA!$H$1+2,SUM(INDIRECT("B$5:"&amp;SUBSTITUTE(ADDRESS(1,COLUMN()-1,4),"1","")&amp;"$5")),""))</f>
        <v>1</v>
      </c>
      <c r="T5" s="34">
        <f ca="1">IF(COLUMN()&lt;DATA!$H$1+2,SUM(VSETKY_PODIELY!T$6:'VSETKY_PODIELY'!T$7),IF(COLUMN()=DATA!$H$1+2,SUM(INDIRECT("B$5:"&amp;SUBSTITUTE(ADDRESS(1,COLUMN()-1,4),"1","")&amp;"$5")),""))</f>
        <v>0</v>
      </c>
      <c r="U5" s="34">
        <f ca="1">IF(COLUMN()&lt;DATA!$H$1+2,SUM(VSETKY_PODIELY!U$6:'VSETKY_PODIELY'!U$7),IF(COLUMN()=DATA!$H$1+2,SUM(INDIRECT("B$5:"&amp;SUBSTITUTE(ADDRESS(1,COLUMN()-1,4),"1","")&amp;"$5")),""))</f>
        <v>1</v>
      </c>
      <c r="V5" s="34">
        <f ca="1">IF(COLUMN()&lt;DATA!$H$1+2,SUM(VSETKY_PODIELY!V$6:'VSETKY_PODIELY'!V$7),IF(COLUMN()=DATA!$H$1+2,SUM(INDIRECT("B$5:"&amp;SUBSTITUTE(ADDRESS(1,COLUMN()-1,4),"1","")&amp;"$5")),""))</f>
        <v>0.34</v>
      </c>
      <c r="W5" s="34">
        <f ca="1">IF(COLUMN()&lt;DATA!$H$1+2,SUM(VSETKY_PODIELY!W$6:'VSETKY_PODIELY'!W$7),IF(COLUMN()=DATA!$H$1+2,SUM(INDIRECT("B$5:"&amp;SUBSTITUTE(ADDRESS(1,COLUMN()-1,4),"1","")&amp;"$5")),""))</f>
        <v>0</v>
      </c>
      <c r="X5" s="34">
        <f ca="1">IF(COLUMN()&lt;DATA!$H$1+2,SUM(VSETKY_PODIELY!X$6:'VSETKY_PODIELY'!X$7),IF(COLUMN()=DATA!$H$1+2,SUM(INDIRECT("B$5:"&amp;SUBSTITUTE(ADDRESS(1,COLUMN()-1,4),"1","")&amp;"$5")),""))</f>
        <v>0</v>
      </c>
      <c r="Y5" s="34">
        <f ca="1">IF(COLUMN()&lt;DATA!$H$1+2,SUM(VSETKY_PODIELY!Y$6:'VSETKY_PODIELY'!Y$7),IF(COLUMN()=DATA!$H$1+2,SUM(INDIRECT("B$5:"&amp;SUBSTITUTE(ADDRESS(1,COLUMN()-1,4),"1","")&amp;"$5")),""))</f>
        <v>1.1200000000000001</v>
      </c>
      <c r="Z5" s="34">
        <f ca="1">IF(COLUMN()&lt;DATA!$H$1+2,SUM(VSETKY_PODIELY!Z$6:'VSETKY_PODIELY'!Z$7),IF(COLUMN()=DATA!$H$1+2,SUM(INDIRECT("B$5:"&amp;SUBSTITUTE(ADDRESS(1,COLUMN()-1,4),"1","")&amp;"$5")),""))</f>
        <v>0.53</v>
      </c>
      <c r="AA5" s="34">
        <f ca="1">IF(COLUMN()&lt;DATA!$H$1+2,SUM(VSETKY_PODIELY!AA$6:'VSETKY_PODIELY'!AA$7),IF(COLUMN()=DATA!$H$1+2,SUM(INDIRECT("B$5:"&amp;SUBSTITUTE(ADDRESS(1,COLUMN()-1,4),"1","")&amp;"$5")),""))</f>
        <v>0.68</v>
      </c>
      <c r="AB5" s="34">
        <f ca="1">IF(COLUMN()&lt;DATA!$H$1+2,SUM(VSETKY_PODIELY!AB$6:'VSETKY_PODIELY'!AB$7),IF(COLUMN()=DATA!$H$1+2,SUM(INDIRECT("B$5:"&amp;SUBSTITUTE(ADDRESS(1,COLUMN()-1,4),"1","")&amp;"$5")),""))</f>
        <v>5.8999999999999997E-2</v>
      </c>
      <c r="AC5" s="34">
        <f ca="1">IF(COLUMN()&lt;DATA!$H$1+2,SUM(VSETKY_PODIELY!AC$6:'VSETKY_PODIELY'!AC$7),IF(COLUMN()=DATA!$H$1+2,SUM(INDIRECT("B$5:"&amp;SUBSTITUTE(ADDRESS(1,COLUMN()-1,4),"1","")&amp;"$5")),""))</f>
        <v>0</v>
      </c>
      <c r="AD5" s="34">
        <f ca="1">IF(COLUMN()&lt;DATA!$H$1+2,SUM(VSETKY_PODIELY!AD$6:'VSETKY_PODIELY'!AD$7),IF(COLUMN()=DATA!$H$1+2,SUM(INDIRECT("B$5:"&amp;SUBSTITUTE(ADDRESS(1,COLUMN()-1,4),"1","")&amp;"$5")),""))</f>
        <v>0</v>
      </c>
      <c r="AE5" s="34">
        <f ca="1">IF(COLUMN()&lt;DATA!$H$1+2,SUM(VSETKY_PODIELY!AE$6:'VSETKY_PODIELY'!AE$7),IF(COLUMN()=DATA!$H$1+2,SUM(INDIRECT("B$5:"&amp;SUBSTITUTE(ADDRESS(1,COLUMN()-1,4),"1","")&amp;"$5")),""))</f>
        <v>0</v>
      </c>
      <c r="AF5" s="34">
        <f ca="1">IF(COLUMN()&lt;DATA!$H$1+2,SUM(VSETKY_PODIELY!AF$6:'VSETKY_PODIELY'!AF$7),IF(COLUMN()=DATA!$H$1+2,SUM(INDIRECT("B$5:"&amp;SUBSTITUTE(ADDRESS(1,COLUMN()-1,4),"1","")&amp;"$5")),""))</f>
        <v>0</v>
      </c>
      <c r="AG5" s="34">
        <f ca="1">IF(COLUMN()&lt;DATA!$H$1+2,SUM(VSETKY_PODIELY!AG$6:'VSETKY_PODIELY'!AG$7),IF(COLUMN()=DATA!$H$1+2,SUM(INDIRECT("B$5:"&amp;SUBSTITUTE(ADDRESS(1,COLUMN()-1,4),"1","")&amp;"$5")),""))</f>
        <v>0</v>
      </c>
      <c r="AH5" s="34">
        <f ca="1">IF(COLUMN()&lt;DATA!$H$1+2,SUM(VSETKY_PODIELY!AH$6:'VSETKY_PODIELY'!AH$7),IF(COLUMN()=DATA!$H$1+2,SUM(INDIRECT("B$5:"&amp;SUBSTITUTE(ADDRESS(1,COLUMN()-1,4),"1","")&amp;"$5")),""))</f>
        <v>0</v>
      </c>
      <c r="AI5" s="34">
        <f ca="1">IF(COLUMN()&lt;DATA!$H$1+2,SUM(VSETKY_PODIELY!AI$6:'VSETKY_PODIELY'!AI$7),IF(COLUMN()=DATA!$H$1+2,SUM(INDIRECT("B$5:"&amp;SUBSTITUTE(ADDRESS(1,COLUMN()-1,4),"1","")&amp;"$5")),""))</f>
        <v>0</v>
      </c>
      <c r="AJ5" s="34">
        <f ca="1">IF(COLUMN()&lt;DATA!$H$1+2,SUM(VSETKY_PODIELY!AJ$6:'VSETKY_PODIELY'!AJ$7),IF(COLUMN()=DATA!$H$1+2,SUM(INDIRECT("B$5:"&amp;SUBSTITUTE(ADDRESS(1,COLUMN()-1,4),"1","")&amp;"$5")),""))</f>
        <v>0</v>
      </c>
      <c r="AK5" s="34">
        <f ca="1">IF(COLUMN()&lt;DATA!$H$1+2,SUM(VSETKY_PODIELY!AK$6:'VSETKY_PODIELY'!AK$7),IF(COLUMN()=DATA!$H$1+2,SUM(INDIRECT("B$5:"&amp;SUBSTITUTE(ADDRESS(1,COLUMN()-1,4),"1","")&amp;"$5")),""))</f>
        <v>0</v>
      </c>
      <c r="AL5" s="34">
        <f ca="1">IF(COLUMN()&lt;DATA!$H$1+2,SUM(VSETKY_PODIELY!AL$6:'VSETKY_PODIELY'!AL$7),IF(COLUMN()=DATA!$H$1+2,SUM(INDIRECT("B$5:"&amp;SUBSTITUTE(ADDRESS(1,COLUMN()-1,4),"1","")&amp;"$5")),""))</f>
        <v>0</v>
      </c>
      <c r="AM5" s="34">
        <f ca="1">IF(COLUMN()&lt;DATA!$H$1+2,SUM(VSETKY_PODIELY!AM$6:'VSETKY_PODIELY'!AM$7),IF(COLUMN()=DATA!$H$1+2,SUM(INDIRECT("B$5:"&amp;SUBSTITUTE(ADDRESS(1,COLUMN()-1,4),"1","")&amp;"$5")),""))</f>
        <v>0</v>
      </c>
      <c r="AN5" s="44">
        <f ca="1">IF(COLUMN()&lt;DATA!$H$1+2,SUM(VSETKY_PODIELY!AN$6:'VSETKY_PODIELY'!AN$7),IF(COLUMN()=DATA!$H$1+2,SUM(INDIRECT("B$5:"&amp;SUBSTITUTE(ADDRESS(1,COLUMN()-1,4),"1","")&amp;"$5")),""))</f>
        <v>122.61742000000001</v>
      </c>
      <c r="AO5" t="str">
        <f ca="1">IF(COLUMN()&lt;DATA!$H$1+2,SUM(VSETKY_PODIELY!AO$6:'VSETKY_PODIELY'!AO$7),IF(COLUMN()=DATA!$H$1+2,SUM(INDIRECT("B$5:"&amp;SUBSTITUTE(ADDRESS(1,COLUMN()-1,4),"1","")&amp;"$5")),""))</f>
        <v/>
      </c>
      <c r="AP5" t="str">
        <f ca="1">IF(COLUMN()&lt;DATA!$H$1+2,SUM(VSETKY_PODIELY!AP$6:'VSETKY_PODIELY'!AP$7),IF(COLUMN()=DATA!$H$1+2,SUM(INDIRECT("B$5:"&amp;SUBSTITUTE(ADDRESS(1,COLUMN()-1,4),"1","")&amp;"$5")),""))</f>
        <v/>
      </c>
      <c r="AQ5" t="str">
        <f ca="1">IF(COLUMN()&lt;DATA!$H$1+2,SUM(VSETKY_PODIELY!AQ$6:'VSETKY_PODIELY'!AQ$7),IF(COLUMN()=DATA!$H$1+2,SUM(INDIRECT("B$5:"&amp;SUBSTITUTE(ADDRESS(1,COLUMN()-1,4),"1","")&amp;"$5")),""))</f>
        <v/>
      </c>
      <c r="AR5" t="str">
        <f ca="1">IF(COLUMN()&lt;DATA!$H$1+2,SUM(VSETKY_PODIELY!AR$6:'VSETKY_PODIELY'!AR$7),IF(COLUMN()=DATA!$H$1+2,SUM(INDIRECT("B$5:"&amp;SUBSTITUTE(ADDRESS(1,COLUMN()-1,4),"1","")&amp;"$5")),""))</f>
        <v/>
      </c>
      <c r="AS5" t="str">
        <f ca="1">IF(COLUMN()&lt;DATA!$H$1+2,SUM(VSETKY_PODIELY!AS$6:'VSETKY_PODIELY'!AS$7),IF(COLUMN()=DATA!$H$1+2,SUM(INDIRECT("B$5:"&amp;SUBSTITUTE(ADDRESS(1,COLUMN()-1,4),"1","")&amp;"$5")),""))</f>
        <v/>
      </c>
      <c r="AT5" t="str">
        <f ca="1">IF(COLUMN()&lt;DATA!$H$1+2,SUM(VSETKY_PODIELY!AT$6:'VSETKY_PODIELY'!AT$7),IF(COLUMN()=DATA!$H$1+2,SUM(INDIRECT("B$5:"&amp;SUBSTITUTE(ADDRESS(1,COLUMN()-1,4),"1","")&amp;"$5")),""))</f>
        <v/>
      </c>
      <c r="AU5" t="str">
        <f ca="1">IF(COLUMN()&lt;DATA!$H$1+2,SUM(VSETKY_PODIELY!AU$6:'VSETKY_PODIELY'!AU$7),IF(COLUMN()=DATA!$H$1+2,SUM(INDIRECT("B$5:"&amp;SUBSTITUTE(ADDRESS(1,COLUMN()-1,4),"1","")&amp;"$5")),""))</f>
        <v/>
      </c>
      <c r="AV5" t="str">
        <f ca="1">IF(COLUMN()&lt;DATA!$H$1+2,SUM(VSETKY_PODIELY!AV$6:'VSETKY_PODIELY'!AV$7),IF(COLUMN()=DATA!$H$1+2,SUM(INDIRECT("B$5:"&amp;SUBSTITUTE(ADDRESS(1,COLUMN()-1,4),"1","")&amp;"$5")),""))</f>
        <v/>
      </c>
      <c r="AW5" t="str">
        <f ca="1">IF(COLUMN()&lt;DATA!$H$1+2,SUM(VSETKY_PODIELY!AW$6:'VSETKY_PODIELY'!AW$7),IF(COLUMN()=DATA!$H$1+2,SUM(INDIRECT("B$5:"&amp;SUBSTITUTE(ADDRESS(1,COLUMN()-1,4),"1","")&amp;"$5")),""))</f>
        <v/>
      </c>
      <c r="AX5" t="str">
        <f ca="1">IF(COLUMN()&lt;DATA!$H$1+2,SUM(VSETKY_PODIELY!AX$6:'VSETKY_PODIELY'!AX$7),IF(COLUMN()=DATA!$H$1+2,SUM(INDIRECT("B$5:"&amp;SUBSTITUTE(ADDRESS(1,COLUMN()-1,4),"1","")&amp;"$5")),""))</f>
        <v/>
      </c>
      <c r="AY5" t="str">
        <f ca="1">IF(COLUMN()&lt;DATA!$H$1+2,SUM(VSETKY_PODIELY!AY$6:'VSETKY_PODIELY'!AY$7),IF(COLUMN()=DATA!$H$1+2,SUM(INDIRECT("B$5:"&amp;SUBSTITUTE(ADDRESS(1,COLUMN()-1,4),"1","")&amp;"$5")),""))</f>
        <v/>
      </c>
      <c r="AZ5" t="str">
        <f ca="1">IF(COLUMN()&lt;DATA!$H$1+2,SUM(VSETKY_PODIELY!AZ$6:'VSETKY_PODIELY'!AZ$7),IF(COLUMN()=DATA!$H$1+2,SUM(INDIRECT("B$5:"&amp;SUBSTITUTE(ADDRESS(1,COLUMN()-1,4),"1","")&amp;"$5")),""))</f>
        <v/>
      </c>
      <c r="BA5" t="str">
        <f ca="1">IF(COLUMN()&lt;DATA!$H$1+2,SUM(VSETKY_PODIELY!BA$6:'VSETKY_PODIELY'!BA$7),IF(COLUMN()=DATA!$H$1+2,SUM(INDIRECT("B$5:"&amp;SUBSTITUTE(ADDRESS(1,COLUMN()-1,4),"1","")&amp;"$5")),""))</f>
        <v/>
      </c>
      <c r="BB5" t="str">
        <f ca="1">IF(COLUMN()&lt;DATA!$H$1+2,SUM(VSETKY_PODIELY!BB$6:'VSETKY_PODIELY'!BB$7),IF(COLUMN()=DATA!$H$1+2,SUM(INDIRECT("B$5:"&amp;SUBSTITUTE(ADDRESS(1,COLUMN()-1,4),"1","")&amp;"$5")),""))</f>
        <v/>
      </c>
      <c r="BC5" t="str">
        <f ca="1">IF(COLUMN()&lt;DATA!$H$1+2,SUM(VSETKY_PODIELY!BC$6:'VSETKY_PODIELY'!BC$7),IF(COLUMN()=DATA!$H$1+2,SUM(INDIRECT("B$5:"&amp;SUBSTITUTE(ADDRESS(1,COLUMN()-1,4),"1","")&amp;"$5")),""))</f>
        <v/>
      </c>
      <c r="BD5" t="str">
        <f ca="1">IF(COLUMN()&lt;DATA!$H$1+2,SUM(VSETKY_PODIELY!BD$6:'VSETKY_PODIELY'!BD$7),IF(COLUMN()=DATA!$H$1+2,SUM(INDIRECT("B$5:"&amp;SUBSTITUTE(ADDRESS(1,COLUMN()-1,4),"1","")&amp;"$5")),""))</f>
        <v/>
      </c>
      <c r="BE5" t="str">
        <f ca="1">IF(COLUMN()&lt;DATA!$H$1+2,SUM(VSETKY_PODIELY!BE$6:'VSETKY_PODIELY'!BE$7),IF(COLUMN()=DATA!$H$1+2,SUM(INDIRECT("B$5:"&amp;SUBSTITUTE(ADDRESS(1,COLUMN()-1,4),"1","")&amp;"$5")),""))</f>
        <v/>
      </c>
      <c r="BF5" t="str">
        <f ca="1">IF(COLUMN()&lt;DATA!$H$1+2,SUM(VSETKY_PODIELY!BF$6:'VSETKY_PODIELY'!BF$7),IF(COLUMN()=DATA!$H$1+2,SUM(INDIRECT("B$5:"&amp;SUBSTITUTE(ADDRESS(1,COLUMN()-1,4),"1","")&amp;"$5")),""))</f>
        <v/>
      </c>
      <c r="BG5" t="str">
        <f ca="1">IF(COLUMN()&lt;DATA!$H$1+2,SUM(VSETKY_PODIELY!BG$6:'VSETKY_PODIELY'!BG$7),IF(COLUMN()=DATA!$H$1+2,SUM(INDIRECT("B$5:"&amp;SUBSTITUTE(ADDRESS(1,COLUMN()-1,4),"1","")&amp;"$5")),""))</f>
        <v/>
      </c>
      <c r="BH5" t="str">
        <f ca="1">IF(COLUMN()&lt;DATA!$H$1+2,SUM(VSETKY_PODIELY!BH$6:'VSETKY_PODIELY'!BH$7),IF(COLUMN()=DATA!$H$1+2,SUM(INDIRECT("B$5:"&amp;SUBSTITUTE(ADDRESS(1,COLUMN()-1,4),"1","")&amp;"$5")),""))</f>
        <v/>
      </c>
      <c r="BI5" t="str">
        <f ca="1">IF(COLUMN()&lt;DATA!$H$1+2,SUM(VSETKY_PODIELY!BI$6:'VSETKY_PODIELY'!BI$7),IF(COLUMN()=DATA!$H$1+2,SUM(INDIRECT("B$5:"&amp;SUBSTITUTE(ADDRESS(1,COLUMN()-1,4),"1","")&amp;"$5")),""))</f>
        <v/>
      </c>
      <c r="BJ5" t="str">
        <f ca="1">IF(COLUMN()&lt;DATA!$H$1+2,SUM(VSETKY_PODIELY!BJ$6:'VSETKY_PODIELY'!BJ$7),IF(COLUMN()=DATA!$H$1+2,SUM(INDIRECT("B$5:"&amp;SUBSTITUTE(ADDRESS(1,COLUMN()-1,4),"1","")&amp;"$5")),""))</f>
        <v/>
      </c>
      <c r="BK5" t="str">
        <f ca="1">IF(COLUMN()&lt;DATA!$H$1+2,SUM(VSETKY_PODIELY!BK$6:'VSETKY_PODIELY'!BK$7),IF(COLUMN()=DATA!$H$1+2,SUM(INDIRECT("B$5:"&amp;SUBSTITUTE(ADDRESS(1,COLUMN()-1,4),"1","")&amp;"$5")),""))</f>
        <v/>
      </c>
      <c r="BL5" t="str">
        <f ca="1">IF(COLUMN()&lt;DATA!$H$1+2,SUM(VSETKY_PODIELY!BL$6:'VSETKY_PODIELY'!BL$7),IF(COLUMN()=DATA!$H$1+2,SUM(INDIRECT("B$5:"&amp;SUBSTITUTE(ADDRESS(1,COLUMN()-1,4),"1","")&amp;"$5")),""))</f>
        <v/>
      </c>
      <c r="BM5" t="str">
        <f ca="1">IF(COLUMN()&lt;DATA!$H$1+2,SUM(VSETKY_PODIELY!BM$6:'VSETKY_PODIELY'!BM$7),IF(COLUMN()=DATA!$H$1+2,SUM(INDIRECT("B$5:"&amp;SUBSTITUTE(ADDRESS(1,COLUMN()-1,4),"1","")&amp;"$5")),""))</f>
        <v/>
      </c>
      <c r="BN5" t="str">
        <f ca="1">IF(COLUMN()&lt;DATA!$H$1+2,SUM(VSETKY_PODIELY!BN$6:'VSETKY_PODIELY'!BN$7),IF(COLUMN()=DATA!$H$1+2,SUM(INDIRECT("B$5:"&amp;SUBSTITUTE(ADDRESS(1,COLUMN()-1,4),"1","")&amp;"$5")),""))</f>
        <v/>
      </c>
      <c r="BO5" t="str">
        <f ca="1">IF(COLUMN()&lt;DATA!$H$1+2,SUM(VSETKY_PODIELY!BO$6:'VSETKY_PODIELY'!BO$7),IF(COLUMN()=DATA!$H$1+2,SUM(INDIRECT("B$5:"&amp;SUBSTITUTE(ADDRESS(1,COLUMN()-1,4),"1","")&amp;"$5")),""))</f>
        <v/>
      </c>
      <c r="BP5" t="str">
        <f ca="1">IF(COLUMN()&lt;DATA!$H$1+2,SUM(VSETKY_PODIELY!BP$6:'VSETKY_PODIELY'!BP$7),IF(COLUMN()=DATA!$H$1+2,SUM(INDIRECT("B$5:"&amp;SUBSTITUTE(ADDRESS(1,COLUMN()-1,4),"1","")&amp;"$5")),""))</f>
        <v/>
      </c>
      <c r="BQ5" t="str">
        <f ca="1">IF(COLUMN()&lt;DATA!$H$1+2,SUM(VSETKY_PODIELY!BQ$6:'VSETKY_PODIELY'!BQ$7),IF(COLUMN()=DATA!$H$1+2,SUM(INDIRECT("B$5:"&amp;SUBSTITUTE(ADDRESS(1,COLUMN()-1,4),"1","")&amp;"$5")),""))</f>
        <v/>
      </c>
      <c r="BR5" t="str">
        <f ca="1">IF(COLUMN()&lt;DATA!$H$1+2,SUM(VSETKY_PODIELY!BR$6:'VSETKY_PODIELY'!BR$7),IF(COLUMN()=DATA!$H$1+2,SUM(INDIRECT("B$5:"&amp;SUBSTITUTE(ADDRESS(1,COLUMN()-1,4),"1","")&amp;"$5")),""))</f>
        <v/>
      </c>
      <c r="BS5" t="str">
        <f ca="1">IF(COLUMN()&lt;DATA!$H$1+2,SUM(VSETKY_PODIELY!BS$6:'VSETKY_PODIELY'!BS$7),IF(COLUMN()=DATA!$H$1+2,SUM(INDIRECT("B$5:"&amp;SUBSTITUTE(ADDRESS(1,COLUMN()-1,4),"1","")&amp;"$5")),""))</f>
        <v/>
      </c>
      <c r="BT5" t="str">
        <f ca="1">IF(COLUMN()&lt;DATA!$H$1+2,SUM(VSETKY_PODIELY!BT$6:'VSETKY_PODIELY'!BT$7),IF(COLUMN()=DATA!$H$1+2,SUM(INDIRECT("B$5:"&amp;SUBSTITUTE(ADDRESS(1,COLUMN()-1,4),"1","")&amp;"$5")),""))</f>
        <v/>
      </c>
      <c r="BU5" t="str">
        <f ca="1">IF(COLUMN()&lt;DATA!$H$1+2,SUM(VSETKY_PODIELY!BU$6:'VSETKY_PODIELY'!BU$7),IF(COLUMN()=DATA!$H$1+2,SUM(INDIRECT("B$5:"&amp;SUBSTITUTE(ADDRESS(1,COLUMN()-1,4),"1","")&amp;"$5")),""))</f>
        <v/>
      </c>
      <c r="BV5" t="str">
        <f ca="1">IF(COLUMN()&lt;DATA!$H$1+2,SUM(VSETKY_PODIELY!BV$6:'VSETKY_PODIELY'!BV$7),IF(COLUMN()=DATA!$H$1+2,SUM(INDIRECT("B$5:"&amp;SUBSTITUTE(ADDRESS(1,COLUMN()-1,4),"1","")&amp;"$5")),""))</f>
        <v/>
      </c>
      <c r="BW5" t="str">
        <f ca="1">IF(COLUMN()&lt;DATA!$H$1+2,SUM(VSETKY_PODIELY!BW$6:'VSETKY_PODIELY'!BW$7),IF(COLUMN()=DATA!$H$1+2,SUM(INDIRECT("B$5:"&amp;SUBSTITUTE(ADDRESS(1,COLUMN()-1,4),"1","")&amp;"$5")),""))</f>
        <v/>
      </c>
      <c r="BX5" t="str">
        <f ca="1">IF(COLUMN()&lt;DATA!$H$1+2,SUM(VSETKY_PODIELY!BX$6:'VSETKY_PODIELY'!BX$7),IF(COLUMN()=DATA!$H$1+2,SUM(INDIRECT("B$5:"&amp;SUBSTITUTE(ADDRESS(1,COLUMN()-1,4),"1","")&amp;"$5")),""))</f>
        <v/>
      </c>
      <c r="BY5" t="str">
        <f ca="1">IF(COLUMN()&lt;DATA!$H$1+2,SUM(VSETKY_PODIELY!BY$6:'VSETKY_PODIELY'!BY$7),IF(COLUMN()=DATA!$H$1+2,SUM(INDIRECT("B$5:"&amp;SUBSTITUTE(ADDRESS(1,COLUMN()-1,4),"1","")&amp;"$5")),""))</f>
        <v/>
      </c>
      <c r="BZ5" t="str">
        <f ca="1">IF(COLUMN()&lt;DATA!$H$1+2,SUM(VSETKY_PODIELY!BZ$6:'VSETKY_PODIELY'!BZ$7),IF(COLUMN()=DATA!$H$1+2,SUM(INDIRECT("B$5:"&amp;SUBSTITUTE(ADDRESS(1,COLUMN()-1,4),"1","")&amp;"$5")),""))</f>
        <v/>
      </c>
    </row>
    <row r="6" spans="1:78" ht="15.75" x14ac:dyDescent="0.25">
      <c r="A6" s="43" t="s">
        <v>187</v>
      </c>
      <c r="B6" s="34">
        <f ca="1">IF(COLUMN()&lt;DATA!$H$1+2,SUM(VSETKY_PODIELY!B$8:'VSETKY_PODIELY'!B$9),IF(COLUMN()=DATA!$H$1+2,SUM(INDIRECT("B$6:"&amp;SUBSTITUTE(ADDRESS(1,COLUMN()-1,4),"1","")&amp;"$6")),""))</f>
        <v>18.18722</v>
      </c>
      <c r="C6" s="34">
        <f ca="1">IF(COLUMN()&lt;DATA!$H$1+2,SUM(VSETKY_PODIELY!C$8:'VSETKY_PODIELY'!C$9),IF(COLUMN()=DATA!$H$1+2,SUM(INDIRECT("B$6:"&amp;SUBSTITUTE(ADDRESS(1,COLUMN()-1,4),"1","")&amp;"$6")),""))</f>
        <v>17.646799999999999</v>
      </c>
      <c r="D6" s="34">
        <f ca="1">IF(COLUMN()&lt;DATA!$H$1+2,SUM(VSETKY_PODIELY!D$8:'VSETKY_PODIELY'!D$9),IF(COLUMN()=DATA!$H$1+2,SUM(INDIRECT("B$6:"&amp;SUBSTITUTE(ADDRESS(1,COLUMN()-1,4),"1","")&amp;"$6")),""))</f>
        <v>15.1</v>
      </c>
      <c r="E6" s="34">
        <f ca="1">IF(COLUMN()&lt;DATA!$H$1+2,SUM(VSETKY_PODIELY!E$8:'VSETKY_PODIELY'!E$9),IF(COLUMN()=DATA!$H$1+2,SUM(INDIRECT("B$6:"&amp;SUBSTITUTE(ADDRESS(1,COLUMN()-1,4),"1","")&amp;"$6")),""))</f>
        <v>2</v>
      </c>
      <c r="F6" s="34">
        <f ca="1">IF(COLUMN()&lt;DATA!$H$1+2,SUM(VSETKY_PODIELY!F$8:'VSETKY_PODIELY'!F$9),IF(COLUMN()=DATA!$H$1+2,SUM(INDIRECT("B$6:"&amp;SUBSTITUTE(ADDRESS(1,COLUMN()-1,4),"1","")&amp;"$6")),""))</f>
        <v>0</v>
      </c>
      <c r="G6" s="34">
        <f ca="1">IF(COLUMN()&lt;DATA!$H$1+2,SUM(VSETKY_PODIELY!G$8:'VSETKY_PODIELY'!G$9),IF(COLUMN()=DATA!$H$1+2,SUM(INDIRECT("B$6:"&amp;SUBSTITUTE(ADDRESS(1,COLUMN()-1,4),"1","")&amp;"$6")),""))</f>
        <v>2.98</v>
      </c>
      <c r="H6" s="34">
        <f ca="1">IF(COLUMN()&lt;DATA!$H$1+2,SUM(VSETKY_PODIELY!H$8:'VSETKY_PODIELY'!H$9),IF(COLUMN()=DATA!$H$1+2,SUM(INDIRECT("B$6:"&amp;SUBSTITUTE(ADDRESS(1,COLUMN()-1,4),"1","")&amp;"$6")),""))</f>
        <v>21.07</v>
      </c>
      <c r="I6" s="34">
        <f ca="1">IF(COLUMN()&lt;DATA!$H$1+2,SUM(VSETKY_PODIELY!I$8:'VSETKY_PODIELY'!I$9),IF(COLUMN()=DATA!$H$1+2,SUM(INDIRECT("B$6:"&amp;SUBSTITUTE(ADDRESS(1,COLUMN()-1,4),"1","")&amp;"$6")),""))</f>
        <v>4.9000000000000004</v>
      </c>
      <c r="J6" s="34">
        <f ca="1">IF(COLUMN()&lt;DATA!$H$1+2,SUM(VSETKY_PODIELY!J$8:'VSETKY_PODIELY'!J$9),IF(COLUMN()=DATA!$H$1+2,SUM(INDIRECT("B$6:"&amp;SUBSTITUTE(ADDRESS(1,COLUMN()-1,4),"1","")&amp;"$6")),""))</f>
        <v>0</v>
      </c>
      <c r="K6" s="34">
        <f ca="1">IF(COLUMN()&lt;DATA!$H$1+2,SUM(VSETKY_PODIELY!K$8:'VSETKY_PODIELY'!K$9),IF(COLUMN()=DATA!$H$1+2,SUM(INDIRECT("B$6:"&amp;SUBSTITUTE(ADDRESS(1,COLUMN()-1,4),"1","")&amp;"$6")),""))</f>
        <v>3</v>
      </c>
      <c r="L6" s="34">
        <f ca="1">IF(COLUMN()&lt;DATA!$H$1+2,SUM(VSETKY_PODIELY!L$8:'VSETKY_PODIELY'!L$9),IF(COLUMN()=DATA!$H$1+2,SUM(INDIRECT("B$6:"&amp;SUBSTITUTE(ADDRESS(1,COLUMN()-1,4),"1","")&amp;"$6")),""))</f>
        <v>0</v>
      </c>
      <c r="M6" s="34">
        <f ca="1">IF(COLUMN()&lt;DATA!$H$1+2,SUM(VSETKY_PODIELY!M$8:'VSETKY_PODIELY'!M$9),IF(COLUMN()=DATA!$H$1+2,SUM(INDIRECT("B$6:"&amp;SUBSTITUTE(ADDRESS(1,COLUMN()-1,4),"1","")&amp;"$6")),""))</f>
        <v>10.5</v>
      </c>
      <c r="N6" s="34">
        <f ca="1">IF(COLUMN()&lt;DATA!$H$1+2,SUM(VSETKY_PODIELY!N$8:'VSETKY_PODIELY'!N$9),IF(COLUMN()=DATA!$H$1+2,SUM(INDIRECT("B$6:"&amp;SUBSTITUTE(ADDRESS(1,COLUMN()-1,4),"1","")&amp;"$6")),""))</f>
        <v>1.53</v>
      </c>
      <c r="O6" s="34">
        <f ca="1">IF(COLUMN()&lt;DATA!$H$1+2,SUM(VSETKY_PODIELY!O$8:'VSETKY_PODIELY'!O$9),IF(COLUMN()=DATA!$H$1+2,SUM(INDIRECT("B$6:"&amp;SUBSTITUTE(ADDRESS(1,COLUMN()-1,4),"1","")&amp;"$6")),""))</f>
        <v>0.25</v>
      </c>
      <c r="P6" s="34">
        <f ca="1">IF(COLUMN()&lt;DATA!$H$1+2,SUM(VSETKY_PODIELY!P$8:'VSETKY_PODIELY'!P$9),IF(COLUMN()=DATA!$H$1+2,SUM(INDIRECT("B$6:"&amp;SUBSTITUTE(ADDRESS(1,COLUMN()-1,4),"1","")&amp;"$6")),""))</f>
        <v>1</v>
      </c>
      <c r="Q6" s="34">
        <f ca="1">IF(COLUMN()&lt;DATA!$H$1+2,SUM(VSETKY_PODIELY!Q$8:'VSETKY_PODIELY'!Q$9),IF(COLUMN()=DATA!$H$1+2,SUM(INDIRECT("B$6:"&amp;SUBSTITUTE(ADDRESS(1,COLUMN()-1,4),"1","")&amp;"$6")),""))</f>
        <v>0</v>
      </c>
      <c r="R6" s="34">
        <f ca="1">IF(COLUMN()&lt;DATA!$H$1+2,SUM(VSETKY_PODIELY!R$8:'VSETKY_PODIELY'!R$9),IF(COLUMN()=DATA!$H$1+2,SUM(INDIRECT("B$6:"&amp;SUBSTITUTE(ADDRESS(1,COLUMN()-1,4),"1","")&amp;"$6")),""))</f>
        <v>2</v>
      </c>
      <c r="S6" s="34">
        <f ca="1">IF(COLUMN()&lt;DATA!$H$1+2,SUM(VSETKY_PODIELY!S$8:'VSETKY_PODIELY'!S$9),IF(COLUMN()=DATA!$H$1+2,SUM(INDIRECT("B$6:"&amp;SUBSTITUTE(ADDRESS(1,COLUMN()-1,4),"1","")&amp;"$6")),""))</f>
        <v>3</v>
      </c>
      <c r="T6" s="34">
        <f ca="1">IF(COLUMN()&lt;DATA!$H$1+2,SUM(VSETKY_PODIELY!T$8:'VSETKY_PODIELY'!T$9),IF(COLUMN()=DATA!$H$1+2,SUM(INDIRECT("B$6:"&amp;SUBSTITUTE(ADDRESS(1,COLUMN()-1,4),"1","")&amp;"$6")),""))</f>
        <v>0</v>
      </c>
      <c r="U6" s="34">
        <f ca="1">IF(COLUMN()&lt;DATA!$H$1+2,SUM(VSETKY_PODIELY!U$8:'VSETKY_PODIELY'!U$9),IF(COLUMN()=DATA!$H$1+2,SUM(INDIRECT("B$6:"&amp;SUBSTITUTE(ADDRESS(1,COLUMN()-1,4),"1","")&amp;"$6")),""))</f>
        <v>3.5</v>
      </c>
      <c r="V6" s="34">
        <f ca="1">IF(COLUMN()&lt;DATA!$H$1+2,SUM(VSETKY_PODIELY!V$8:'VSETKY_PODIELY'!V$9),IF(COLUMN()=DATA!$H$1+2,SUM(INDIRECT("B$6:"&amp;SUBSTITUTE(ADDRESS(1,COLUMN()-1,4),"1","")&amp;"$6")),""))</f>
        <v>0</v>
      </c>
      <c r="W6" s="34">
        <f ca="1">IF(COLUMN()&lt;DATA!$H$1+2,SUM(VSETKY_PODIELY!W$8:'VSETKY_PODIELY'!W$9),IF(COLUMN()=DATA!$H$1+2,SUM(INDIRECT("B$6:"&amp;SUBSTITUTE(ADDRESS(1,COLUMN()-1,4),"1","")&amp;"$6")),""))</f>
        <v>0</v>
      </c>
      <c r="X6" s="34">
        <f ca="1">IF(COLUMN()&lt;DATA!$H$1+2,SUM(VSETKY_PODIELY!X$8:'VSETKY_PODIELY'!X$9),IF(COLUMN()=DATA!$H$1+2,SUM(INDIRECT("B$6:"&amp;SUBSTITUTE(ADDRESS(1,COLUMN()-1,4),"1","")&amp;"$6")),""))</f>
        <v>0</v>
      </c>
      <c r="Y6" s="34">
        <f ca="1">IF(COLUMN()&lt;DATA!$H$1+2,SUM(VSETKY_PODIELY!Y$8:'VSETKY_PODIELY'!Y$9),IF(COLUMN()=DATA!$H$1+2,SUM(INDIRECT("B$6:"&amp;SUBSTITUTE(ADDRESS(1,COLUMN()-1,4),"1","")&amp;"$6")),""))</f>
        <v>0</v>
      </c>
      <c r="Z6" s="34">
        <f ca="1">IF(COLUMN()&lt;DATA!$H$1+2,SUM(VSETKY_PODIELY!Z$8:'VSETKY_PODIELY'!Z$9),IF(COLUMN()=DATA!$H$1+2,SUM(INDIRECT("B$6:"&amp;SUBSTITUTE(ADDRESS(1,COLUMN()-1,4),"1","")&amp;"$6")),""))</f>
        <v>0</v>
      </c>
      <c r="AA6" s="34">
        <f ca="1">IF(COLUMN()&lt;DATA!$H$1+2,SUM(VSETKY_PODIELY!AA$8:'VSETKY_PODIELY'!AA$9),IF(COLUMN()=DATA!$H$1+2,SUM(INDIRECT("B$6:"&amp;SUBSTITUTE(ADDRESS(1,COLUMN()-1,4),"1","")&amp;"$6")),""))</f>
        <v>5</v>
      </c>
      <c r="AB6" s="34">
        <f ca="1">IF(COLUMN()&lt;DATA!$H$1+2,SUM(VSETKY_PODIELY!AB$8:'VSETKY_PODIELY'!AB$9),IF(COLUMN()=DATA!$H$1+2,SUM(INDIRECT("B$6:"&amp;SUBSTITUTE(ADDRESS(1,COLUMN()-1,4),"1","")&amp;"$6")),""))</f>
        <v>0</v>
      </c>
      <c r="AC6" s="34">
        <f ca="1">IF(COLUMN()&lt;DATA!$H$1+2,SUM(VSETKY_PODIELY!AC$8:'VSETKY_PODIELY'!AC$9),IF(COLUMN()=DATA!$H$1+2,SUM(INDIRECT("B$6:"&amp;SUBSTITUTE(ADDRESS(1,COLUMN()-1,4),"1","")&amp;"$6")),""))</f>
        <v>0</v>
      </c>
      <c r="AD6" s="34">
        <f ca="1">IF(COLUMN()&lt;DATA!$H$1+2,SUM(VSETKY_PODIELY!AD$8:'VSETKY_PODIELY'!AD$9),IF(COLUMN()=DATA!$H$1+2,SUM(INDIRECT("B$6:"&amp;SUBSTITUTE(ADDRESS(1,COLUMN()-1,4),"1","")&amp;"$6")),""))</f>
        <v>0</v>
      </c>
      <c r="AE6" s="34">
        <f ca="1">IF(COLUMN()&lt;DATA!$H$1+2,SUM(VSETKY_PODIELY!AE$8:'VSETKY_PODIELY'!AE$9),IF(COLUMN()=DATA!$H$1+2,SUM(INDIRECT("B$6:"&amp;SUBSTITUTE(ADDRESS(1,COLUMN()-1,4),"1","")&amp;"$6")),""))</f>
        <v>0</v>
      </c>
      <c r="AF6" s="34">
        <f ca="1">IF(COLUMN()&lt;DATA!$H$1+2,SUM(VSETKY_PODIELY!AF$8:'VSETKY_PODIELY'!AF$9),IF(COLUMN()=DATA!$H$1+2,SUM(INDIRECT("B$6:"&amp;SUBSTITUTE(ADDRESS(1,COLUMN()-1,4),"1","")&amp;"$6")),""))</f>
        <v>0.66666999999999998</v>
      </c>
      <c r="AG6" s="34">
        <f ca="1">IF(COLUMN()&lt;DATA!$H$1+2,SUM(VSETKY_PODIELY!AG$8:'VSETKY_PODIELY'!AG$9),IF(COLUMN()=DATA!$H$1+2,SUM(INDIRECT("B$6:"&amp;SUBSTITUTE(ADDRESS(1,COLUMN()-1,4),"1","")&amp;"$6")),""))</f>
        <v>0</v>
      </c>
      <c r="AH6" s="34">
        <f ca="1">IF(COLUMN()&lt;DATA!$H$1+2,SUM(VSETKY_PODIELY!AH$8:'VSETKY_PODIELY'!AH$9),IF(COLUMN()=DATA!$H$1+2,SUM(INDIRECT("B$6:"&amp;SUBSTITUTE(ADDRESS(1,COLUMN()-1,4),"1","")&amp;"$6")),""))</f>
        <v>0</v>
      </c>
      <c r="AI6" s="34">
        <f ca="1">IF(COLUMN()&lt;DATA!$H$1+2,SUM(VSETKY_PODIELY!AI$8:'VSETKY_PODIELY'!AI$9),IF(COLUMN()=DATA!$H$1+2,SUM(INDIRECT("B$6:"&amp;SUBSTITUTE(ADDRESS(1,COLUMN()-1,4),"1","")&amp;"$6")),""))</f>
        <v>0</v>
      </c>
      <c r="AJ6" s="34">
        <f ca="1">IF(COLUMN()&lt;DATA!$H$1+2,SUM(VSETKY_PODIELY!AJ$8:'VSETKY_PODIELY'!AJ$9),IF(COLUMN()=DATA!$H$1+2,SUM(INDIRECT("B$6:"&amp;SUBSTITUTE(ADDRESS(1,COLUMN()-1,4),"1","")&amp;"$6")),""))</f>
        <v>0</v>
      </c>
      <c r="AK6" s="34">
        <f ca="1">IF(COLUMN()&lt;DATA!$H$1+2,SUM(VSETKY_PODIELY!AK$8:'VSETKY_PODIELY'!AK$9),IF(COLUMN()=DATA!$H$1+2,SUM(INDIRECT("B$6:"&amp;SUBSTITUTE(ADDRESS(1,COLUMN()-1,4),"1","")&amp;"$6")),""))</f>
        <v>0</v>
      </c>
      <c r="AL6" s="34">
        <f ca="1">IF(COLUMN()&lt;DATA!$H$1+2,SUM(VSETKY_PODIELY!AL$8:'VSETKY_PODIELY'!AL$9),IF(COLUMN()=DATA!$H$1+2,SUM(INDIRECT("B$6:"&amp;SUBSTITUTE(ADDRESS(1,COLUMN()-1,4),"1","")&amp;"$6")),""))</f>
        <v>0</v>
      </c>
      <c r="AM6" s="34">
        <f ca="1">IF(COLUMN()&lt;DATA!$H$1+2,SUM(VSETKY_PODIELY!AM$8:'VSETKY_PODIELY'!AM$9),IF(COLUMN()=DATA!$H$1+2,SUM(INDIRECT("B$6:"&amp;SUBSTITUTE(ADDRESS(1,COLUMN()-1,4),"1","")&amp;"$6")),""))</f>
        <v>0</v>
      </c>
      <c r="AN6" s="44">
        <f ca="1">IF(COLUMN()&lt;DATA!$H$1+2,SUM(VSETKY_PODIELY!AN$8:'VSETKY_PODIELY'!AN$9),IF(COLUMN()=DATA!$H$1+2,SUM(INDIRECT("B$6:"&amp;SUBSTITUTE(ADDRESS(1,COLUMN()-1,4),"1","")&amp;"$6")),""))</f>
        <v>112.33068999999999</v>
      </c>
      <c r="AO6" t="str">
        <f ca="1">IF(COLUMN()&lt;DATA!$H$1+2,SUM(VSETKY_PODIELY!AO$8:'VSETKY_PODIELY'!AO$9),IF(COLUMN()=DATA!$H$1+2,SUM(INDIRECT("B$6:"&amp;SUBSTITUTE(ADDRESS(1,COLUMN()-1,4),"1","")&amp;"$6")),""))</f>
        <v/>
      </c>
      <c r="AP6" t="str">
        <f ca="1">IF(COLUMN()&lt;DATA!$H$1+2,SUM(VSETKY_PODIELY!AP$8:'VSETKY_PODIELY'!AP$9),IF(COLUMN()=DATA!$H$1+2,SUM(INDIRECT("B$6:"&amp;SUBSTITUTE(ADDRESS(1,COLUMN()-1,4),"1","")&amp;"$6")),""))</f>
        <v/>
      </c>
      <c r="AQ6" t="str">
        <f ca="1">IF(COLUMN()&lt;DATA!$H$1+2,SUM(VSETKY_PODIELY!AQ$8:'VSETKY_PODIELY'!AQ$9),IF(COLUMN()=DATA!$H$1+2,SUM(INDIRECT("B$6:"&amp;SUBSTITUTE(ADDRESS(1,COLUMN()-1,4),"1","")&amp;"$6")),""))</f>
        <v/>
      </c>
      <c r="AR6" t="str">
        <f ca="1">IF(COLUMN()&lt;DATA!$H$1+2,SUM(VSETKY_PODIELY!AR$8:'VSETKY_PODIELY'!AR$9),IF(COLUMN()=DATA!$H$1+2,SUM(INDIRECT("B$6:"&amp;SUBSTITUTE(ADDRESS(1,COLUMN()-1,4),"1","")&amp;"$6")),""))</f>
        <v/>
      </c>
      <c r="AS6" t="str">
        <f ca="1">IF(COLUMN()&lt;DATA!$H$1+2,SUM(VSETKY_PODIELY!AS$8:'VSETKY_PODIELY'!AS$9),IF(COLUMN()=DATA!$H$1+2,SUM(INDIRECT("B$6:"&amp;SUBSTITUTE(ADDRESS(1,COLUMN()-1,4),"1","")&amp;"$6")),""))</f>
        <v/>
      </c>
      <c r="AT6" t="str">
        <f ca="1">IF(COLUMN()&lt;DATA!$H$1+2,SUM(VSETKY_PODIELY!AT$8:'VSETKY_PODIELY'!AT$9),IF(COLUMN()=DATA!$H$1+2,SUM(INDIRECT("B$6:"&amp;SUBSTITUTE(ADDRESS(1,COLUMN()-1,4),"1","")&amp;"$6")),""))</f>
        <v/>
      </c>
      <c r="AU6" t="str">
        <f ca="1">IF(COLUMN()&lt;DATA!$H$1+2,SUM(VSETKY_PODIELY!AU$8:'VSETKY_PODIELY'!AU$9),IF(COLUMN()=DATA!$H$1+2,SUM(INDIRECT("B$6:"&amp;SUBSTITUTE(ADDRESS(1,COLUMN()-1,4),"1","")&amp;"$6")),""))</f>
        <v/>
      </c>
      <c r="AV6" t="str">
        <f ca="1">IF(COLUMN()&lt;DATA!$H$1+2,SUM(VSETKY_PODIELY!AV$8:'VSETKY_PODIELY'!AV$9),IF(COLUMN()=DATA!$H$1+2,SUM(INDIRECT("B$6:"&amp;SUBSTITUTE(ADDRESS(1,COLUMN()-1,4),"1","")&amp;"$6")),""))</f>
        <v/>
      </c>
      <c r="AW6" t="str">
        <f ca="1">IF(COLUMN()&lt;DATA!$H$1+2,SUM(VSETKY_PODIELY!AW$8:'VSETKY_PODIELY'!AW$9),IF(COLUMN()=DATA!$H$1+2,SUM(INDIRECT("B$6:"&amp;SUBSTITUTE(ADDRESS(1,COLUMN()-1,4),"1","")&amp;"$6")),""))</f>
        <v/>
      </c>
      <c r="AX6" t="str">
        <f ca="1">IF(COLUMN()&lt;DATA!$H$1+2,SUM(VSETKY_PODIELY!AX$8:'VSETKY_PODIELY'!AX$9),IF(COLUMN()=DATA!$H$1+2,SUM(INDIRECT("B$6:"&amp;SUBSTITUTE(ADDRESS(1,COLUMN()-1,4),"1","")&amp;"$6")),""))</f>
        <v/>
      </c>
      <c r="AY6" t="str">
        <f ca="1">IF(COLUMN()&lt;DATA!$H$1+2,SUM(VSETKY_PODIELY!AY$8:'VSETKY_PODIELY'!AY$9),IF(COLUMN()=DATA!$H$1+2,SUM(INDIRECT("B$6:"&amp;SUBSTITUTE(ADDRESS(1,COLUMN()-1,4),"1","")&amp;"$6")),""))</f>
        <v/>
      </c>
      <c r="AZ6" t="str">
        <f ca="1">IF(COLUMN()&lt;DATA!$H$1+2,SUM(VSETKY_PODIELY!AZ$8:'VSETKY_PODIELY'!AZ$9),IF(COLUMN()=DATA!$H$1+2,SUM(INDIRECT("B$6:"&amp;SUBSTITUTE(ADDRESS(1,COLUMN()-1,4),"1","")&amp;"$6")),""))</f>
        <v/>
      </c>
      <c r="BA6" t="str">
        <f ca="1">IF(COLUMN()&lt;DATA!$H$1+2,SUM(VSETKY_PODIELY!BA$8:'VSETKY_PODIELY'!BA$9),IF(COLUMN()=DATA!$H$1+2,SUM(INDIRECT("B$6:"&amp;SUBSTITUTE(ADDRESS(1,COLUMN()-1,4),"1","")&amp;"$6")),""))</f>
        <v/>
      </c>
      <c r="BB6" t="str">
        <f ca="1">IF(COLUMN()&lt;DATA!$H$1+2,SUM(VSETKY_PODIELY!BB$8:'VSETKY_PODIELY'!BB$9),IF(COLUMN()=DATA!$H$1+2,SUM(INDIRECT("B$6:"&amp;SUBSTITUTE(ADDRESS(1,COLUMN()-1,4),"1","")&amp;"$6")),""))</f>
        <v/>
      </c>
      <c r="BC6" t="str">
        <f ca="1">IF(COLUMN()&lt;DATA!$H$1+2,SUM(VSETKY_PODIELY!BC$8:'VSETKY_PODIELY'!BC$9),IF(COLUMN()=DATA!$H$1+2,SUM(INDIRECT("B$6:"&amp;SUBSTITUTE(ADDRESS(1,COLUMN()-1,4),"1","")&amp;"$6")),""))</f>
        <v/>
      </c>
      <c r="BD6" t="str">
        <f ca="1">IF(COLUMN()&lt;DATA!$H$1+2,SUM(VSETKY_PODIELY!BD$8:'VSETKY_PODIELY'!BD$9),IF(COLUMN()=DATA!$H$1+2,SUM(INDIRECT("B$6:"&amp;SUBSTITUTE(ADDRESS(1,COLUMN()-1,4),"1","")&amp;"$6")),""))</f>
        <v/>
      </c>
      <c r="BE6" t="str">
        <f ca="1">IF(COLUMN()&lt;DATA!$H$1+2,SUM(VSETKY_PODIELY!BE$8:'VSETKY_PODIELY'!BE$9),IF(COLUMN()=DATA!$H$1+2,SUM(INDIRECT("B$6:"&amp;SUBSTITUTE(ADDRESS(1,COLUMN()-1,4),"1","")&amp;"$6")),""))</f>
        <v/>
      </c>
      <c r="BF6" t="str">
        <f ca="1">IF(COLUMN()&lt;DATA!$H$1+2,SUM(VSETKY_PODIELY!BF$8:'VSETKY_PODIELY'!BF$9),IF(COLUMN()=DATA!$H$1+2,SUM(INDIRECT("B$6:"&amp;SUBSTITUTE(ADDRESS(1,COLUMN()-1,4),"1","")&amp;"$6")),""))</f>
        <v/>
      </c>
      <c r="BG6" t="str">
        <f ca="1">IF(COLUMN()&lt;DATA!$H$1+2,SUM(VSETKY_PODIELY!BG$8:'VSETKY_PODIELY'!BG$9),IF(COLUMN()=DATA!$H$1+2,SUM(INDIRECT("B$6:"&amp;SUBSTITUTE(ADDRESS(1,COLUMN()-1,4),"1","")&amp;"$6")),""))</f>
        <v/>
      </c>
      <c r="BH6" t="str">
        <f ca="1">IF(COLUMN()&lt;DATA!$H$1+2,SUM(VSETKY_PODIELY!BH$8:'VSETKY_PODIELY'!BH$9),IF(COLUMN()=DATA!$H$1+2,SUM(INDIRECT("B$6:"&amp;SUBSTITUTE(ADDRESS(1,COLUMN()-1,4),"1","")&amp;"$6")),""))</f>
        <v/>
      </c>
      <c r="BI6" t="str">
        <f ca="1">IF(COLUMN()&lt;DATA!$H$1+2,SUM(VSETKY_PODIELY!BI$8:'VSETKY_PODIELY'!BI$9),IF(COLUMN()=DATA!$H$1+2,SUM(INDIRECT("B$6:"&amp;SUBSTITUTE(ADDRESS(1,COLUMN()-1,4),"1","")&amp;"$6")),""))</f>
        <v/>
      </c>
      <c r="BJ6" t="str">
        <f ca="1">IF(COLUMN()&lt;DATA!$H$1+2,SUM(VSETKY_PODIELY!BJ$8:'VSETKY_PODIELY'!BJ$9),IF(COLUMN()=DATA!$H$1+2,SUM(INDIRECT("B$6:"&amp;SUBSTITUTE(ADDRESS(1,COLUMN()-1,4),"1","")&amp;"$6")),""))</f>
        <v/>
      </c>
      <c r="BK6" t="str">
        <f ca="1">IF(COLUMN()&lt;DATA!$H$1+2,SUM(VSETKY_PODIELY!BK$8:'VSETKY_PODIELY'!BK$9),IF(COLUMN()=DATA!$H$1+2,SUM(INDIRECT("B$6:"&amp;SUBSTITUTE(ADDRESS(1,COLUMN()-1,4),"1","")&amp;"$6")),""))</f>
        <v/>
      </c>
      <c r="BL6" t="str">
        <f ca="1">IF(COLUMN()&lt;DATA!$H$1+2,SUM(VSETKY_PODIELY!BL$8:'VSETKY_PODIELY'!BL$9),IF(COLUMN()=DATA!$H$1+2,SUM(INDIRECT("B$6:"&amp;SUBSTITUTE(ADDRESS(1,COLUMN()-1,4),"1","")&amp;"$6")),""))</f>
        <v/>
      </c>
      <c r="BM6" t="str">
        <f ca="1">IF(COLUMN()&lt;DATA!$H$1+2,SUM(VSETKY_PODIELY!BM$8:'VSETKY_PODIELY'!BM$9),IF(COLUMN()=DATA!$H$1+2,SUM(INDIRECT("B$6:"&amp;SUBSTITUTE(ADDRESS(1,COLUMN()-1,4),"1","")&amp;"$6")),""))</f>
        <v/>
      </c>
      <c r="BN6" t="str">
        <f ca="1">IF(COLUMN()&lt;DATA!$H$1+2,SUM(VSETKY_PODIELY!BN$8:'VSETKY_PODIELY'!BN$9),IF(COLUMN()=DATA!$H$1+2,SUM(INDIRECT("B$6:"&amp;SUBSTITUTE(ADDRESS(1,COLUMN()-1,4),"1","")&amp;"$6")),""))</f>
        <v/>
      </c>
      <c r="BO6" t="str">
        <f ca="1">IF(COLUMN()&lt;DATA!$H$1+2,SUM(VSETKY_PODIELY!BO$8:'VSETKY_PODIELY'!BO$9),IF(COLUMN()=DATA!$H$1+2,SUM(INDIRECT("B$6:"&amp;SUBSTITUTE(ADDRESS(1,COLUMN()-1,4),"1","")&amp;"$6")),""))</f>
        <v/>
      </c>
      <c r="BP6" t="str">
        <f ca="1">IF(COLUMN()&lt;DATA!$H$1+2,SUM(VSETKY_PODIELY!BP$8:'VSETKY_PODIELY'!BP$9),IF(COLUMN()=DATA!$H$1+2,SUM(INDIRECT("B$6:"&amp;SUBSTITUTE(ADDRESS(1,COLUMN()-1,4),"1","")&amp;"$6")),""))</f>
        <v/>
      </c>
      <c r="BQ6" t="str">
        <f ca="1">IF(COLUMN()&lt;DATA!$H$1+2,SUM(VSETKY_PODIELY!BQ$8:'VSETKY_PODIELY'!BQ$9),IF(COLUMN()=DATA!$H$1+2,SUM(INDIRECT("B$6:"&amp;SUBSTITUTE(ADDRESS(1,COLUMN()-1,4),"1","")&amp;"$6")),""))</f>
        <v/>
      </c>
      <c r="BR6" t="str">
        <f ca="1">IF(COLUMN()&lt;DATA!$H$1+2,SUM(VSETKY_PODIELY!BR$8:'VSETKY_PODIELY'!BR$9),IF(COLUMN()=DATA!$H$1+2,SUM(INDIRECT("B$6:"&amp;SUBSTITUTE(ADDRESS(1,COLUMN()-1,4),"1","")&amp;"$6")),""))</f>
        <v/>
      </c>
      <c r="BS6" t="str">
        <f ca="1">IF(COLUMN()&lt;DATA!$H$1+2,SUM(VSETKY_PODIELY!BS$8:'VSETKY_PODIELY'!BS$9),IF(COLUMN()=DATA!$H$1+2,SUM(INDIRECT("B$6:"&amp;SUBSTITUTE(ADDRESS(1,COLUMN()-1,4),"1","")&amp;"$6")),""))</f>
        <v/>
      </c>
      <c r="BT6" t="str">
        <f ca="1">IF(COLUMN()&lt;DATA!$H$1+2,SUM(VSETKY_PODIELY!BT$8:'VSETKY_PODIELY'!BT$9),IF(COLUMN()=DATA!$H$1+2,SUM(INDIRECT("B$6:"&amp;SUBSTITUTE(ADDRESS(1,COLUMN()-1,4),"1","")&amp;"$6")),""))</f>
        <v/>
      </c>
      <c r="BU6" t="str">
        <f ca="1">IF(COLUMN()&lt;DATA!$H$1+2,SUM(VSETKY_PODIELY!BU$8:'VSETKY_PODIELY'!BU$9),IF(COLUMN()=DATA!$H$1+2,SUM(INDIRECT("B$6:"&amp;SUBSTITUTE(ADDRESS(1,COLUMN()-1,4),"1","")&amp;"$6")),""))</f>
        <v/>
      </c>
      <c r="BV6" t="str">
        <f ca="1">IF(COLUMN()&lt;DATA!$H$1+2,SUM(VSETKY_PODIELY!BV$8:'VSETKY_PODIELY'!BV$9),IF(COLUMN()=DATA!$H$1+2,SUM(INDIRECT("B$6:"&amp;SUBSTITUTE(ADDRESS(1,COLUMN()-1,4),"1","")&amp;"$6")),""))</f>
        <v/>
      </c>
      <c r="BW6" t="str">
        <f ca="1">IF(COLUMN()&lt;DATA!$H$1+2,SUM(VSETKY_PODIELY!BW$8:'VSETKY_PODIELY'!BW$9),IF(COLUMN()=DATA!$H$1+2,SUM(INDIRECT("B$6:"&amp;SUBSTITUTE(ADDRESS(1,COLUMN()-1,4),"1","")&amp;"$6")),""))</f>
        <v/>
      </c>
      <c r="BX6" t="str">
        <f ca="1">IF(COLUMN()&lt;DATA!$H$1+2,SUM(VSETKY_PODIELY!BX$8:'VSETKY_PODIELY'!BX$9),IF(COLUMN()=DATA!$H$1+2,SUM(INDIRECT("B$6:"&amp;SUBSTITUTE(ADDRESS(1,COLUMN()-1,4),"1","")&amp;"$6")),""))</f>
        <v/>
      </c>
      <c r="BY6" t="str">
        <f ca="1">IF(COLUMN()&lt;DATA!$H$1+2,SUM(VSETKY_PODIELY!BY$8:'VSETKY_PODIELY'!BY$9),IF(COLUMN()=DATA!$H$1+2,SUM(INDIRECT("B$6:"&amp;SUBSTITUTE(ADDRESS(1,COLUMN()-1,4),"1","")&amp;"$6")),""))</f>
        <v/>
      </c>
      <c r="BZ6" t="str">
        <f ca="1">IF(COLUMN()&lt;DATA!$H$1+2,SUM(VSETKY_PODIELY!BZ$8:'VSETKY_PODIELY'!BZ$9),IF(COLUMN()=DATA!$H$1+2,SUM(INDIRECT("B$6:"&amp;SUBSTITUTE(ADDRESS(1,COLUMN()-1,4),"1","")&amp;"$6")),""))</f>
        <v/>
      </c>
    </row>
    <row r="7" spans="1:78" x14ac:dyDescent="0.25">
      <c r="A7" s="35" t="s">
        <v>202</v>
      </c>
      <c r="B7" s="35">
        <f ca="1">IF(COLUMN()&lt;DATA!$H$1+2,SUM(B$8:B$15),IF(COLUMN()=DATA!$H$1+2,SUM(INDIRECT("B$7:"&amp;SUBSTITUTE(ADDRESS(1,COLUMN()-1,4),"1","")&amp;"$7")),""))</f>
        <v>293.67251999999996</v>
      </c>
      <c r="C7" s="35">
        <f ca="1">IF(COLUMN()&lt;DATA!$H$1+2,SUM(C$8:C$15),IF(COLUMN()=DATA!$H$1+2,SUM(INDIRECT("B$7:"&amp;SUBSTITUTE(ADDRESS(1,COLUMN()-1,4),"1","")&amp;"$7")),""))</f>
        <v>78.938680000000005</v>
      </c>
      <c r="D7" s="35">
        <f ca="1">IF(COLUMN()&lt;DATA!$H$1+2,SUM(D$8:D$15),IF(COLUMN()=DATA!$H$1+2,SUM(INDIRECT("B$7:"&amp;SUBSTITUTE(ADDRESS(1,COLUMN()-1,4),"1","")&amp;"$7")),""))</f>
        <v>179.065</v>
      </c>
      <c r="E7" s="35">
        <f ca="1">IF(COLUMN()&lt;DATA!$H$1+2,SUM(E$8:E$15),IF(COLUMN()=DATA!$H$1+2,SUM(INDIRECT("B$7:"&amp;SUBSTITUTE(ADDRESS(1,COLUMN()-1,4),"1","")&amp;"$7")),""))</f>
        <v>83.401669999999996</v>
      </c>
      <c r="F7" s="35">
        <f ca="1">IF(COLUMN()&lt;DATA!$H$1+2,SUM(F$8:F$15),IF(COLUMN()=DATA!$H$1+2,SUM(INDIRECT("B$7:"&amp;SUBSTITUTE(ADDRESS(1,COLUMN()-1,4),"1","")&amp;"$7")),""))</f>
        <v>45.47</v>
      </c>
      <c r="G7" s="35">
        <f ca="1">IF(COLUMN()&lt;DATA!$H$1+2,SUM(G$8:G$15),IF(COLUMN()=DATA!$H$1+2,SUM(INDIRECT("B$7:"&amp;SUBSTITUTE(ADDRESS(1,COLUMN()-1,4),"1","")&amp;"$7")),""))</f>
        <v>118.59569999999999</v>
      </c>
      <c r="H7" s="35">
        <f ca="1">IF(COLUMN()&lt;DATA!$H$1+2,SUM(H$8:H$15),IF(COLUMN()=DATA!$H$1+2,SUM(INDIRECT("B$7:"&amp;SUBSTITUTE(ADDRESS(1,COLUMN()-1,4),"1","")&amp;"$7")),""))</f>
        <v>144.78462999999999</v>
      </c>
      <c r="I7" s="35">
        <f ca="1">IF(COLUMN()&lt;DATA!$H$1+2,SUM(I$8:I$15),IF(COLUMN()=DATA!$H$1+2,SUM(INDIRECT("B$7:"&amp;SUBSTITUTE(ADDRESS(1,COLUMN()-1,4),"1","")&amp;"$7")),""))</f>
        <v>105.99285</v>
      </c>
      <c r="J7" s="35">
        <f ca="1">IF(COLUMN()&lt;DATA!$H$1+2,SUM(J$8:J$15),IF(COLUMN()=DATA!$H$1+2,SUM(INDIRECT("B$7:"&amp;SUBSTITUTE(ADDRESS(1,COLUMN()-1,4),"1","")&amp;"$7")),""))</f>
        <v>222.52</v>
      </c>
      <c r="K7" s="35">
        <f ca="1">IF(COLUMN()&lt;DATA!$H$1+2,SUM(K$8:K$15),IF(COLUMN()=DATA!$H$1+2,SUM(INDIRECT("B$7:"&amp;SUBSTITUTE(ADDRESS(1,COLUMN()-1,4),"1","")&amp;"$7")),""))</f>
        <v>79.371440000000007</v>
      </c>
      <c r="L7" s="35">
        <f ca="1">IF(COLUMN()&lt;DATA!$H$1+2,SUM(L$8:L$15),IF(COLUMN()=DATA!$H$1+2,SUM(INDIRECT("B$7:"&amp;SUBSTITUTE(ADDRESS(1,COLUMN()-1,4),"1","")&amp;"$7")),""))</f>
        <v>26.69</v>
      </c>
      <c r="M7" s="35">
        <f ca="1">IF(COLUMN()&lt;DATA!$H$1+2,SUM(M$8:M$15),IF(COLUMN()=DATA!$H$1+2,SUM(INDIRECT("B$7:"&amp;SUBSTITUTE(ADDRESS(1,COLUMN()-1,4),"1","")&amp;"$7")),""))</f>
        <v>96.893300000000011</v>
      </c>
      <c r="N7" s="35">
        <f ca="1">IF(COLUMN()&lt;DATA!$H$1+2,SUM(N$8:N$15),IF(COLUMN()=DATA!$H$1+2,SUM(INDIRECT("B$7:"&amp;SUBSTITUTE(ADDRESS(1,COLUMN()-1,4),"1","")&amp;"$7")),""))</f>
        <v>106.19432999999999</v>
      </c>
      <c r="O7" s="35">
        <f ca="1">IF(COLUMN()&lt;DATA!$H$1+2,SUM(O$8:O$15),IF(COLUMN()=DATA!$H$1+2,SUM(INDIRECT("B$7:"&amp;SUBSTITUTE(ADDRESS(1,COLUMN()-1,4),"1","")&amp;"$7")),""))</f>
        <v>32.58</v>
      </c>
      <c r="P7" s="35">
        <f ca="1">IF(COLUMN()&lt;DATA!$H$1+2,SUM(P$8:P$15),IF(COLUMN()=DATA!$H$1+2,SUM(INDIRECT("B$7:"&amp;SUBSTITUTE(ADDRESS(1,COLUMN()-1,4),"1","")&amp;"$7")),""))</f>
        <v>8.75</v>
      </c>
      <c r="Q7" s="35">
        <f ca="1">IF(COLUMN()&lt;DATA!$H$1+2,SUM(Q$8:Q$15),IF(COLUMN()=DATA!$H$1+2,SUM(INDIRECT("B$7:"&amp;SUBSTITUTE(ADDRESS(1,COLUMN()-1,4),"1","")&amp;"$7")),""))</f>
        <v>11.008229999999999</v>
      </c>
      <c r="R7" s="35">
        <f ca="1">IF(COLUMN()&lt;DATA!$H$1+2,SUM(R$8:R$15),IF(COLUMN()=DATA!$H$1+2,SUM(INDIRECT("B$7:"&amp;SUBSTITUTE(ADDRESS(1,COLUMN()-1,4),"1","")&amp;"$7")),""))</f>
        <v>9</v>
      </c>
      <c r="S7" s="35">
        <f ca="1">IF(COLUMN()&lt;DATA!$H$1+2,SUM(S$8:S$15),IF(COLUMN()=DATA!$H$1+2,SUM(INDIRECT("B$7:"&amp;SUBSTITUTE(ADDRESS(1,COLUMN()-1,4),"1","")&amp;"$7")),""))</f>
        <v>68.503340000000009</v>
      </c>
      <c r="T7" s="35">
        <f ca="1">IF(COLUMN()&lt;DATA!$H$1+2,SUM(T$8:T$15),IF(COLUMN()=DATA!$H$1+2,SUM(INDIRECT("B$7:"&amp;SUBSTITUTE(ADDRESS(1,COLUMN()-1,4),"1","")&amp;"$7")),""))</f>
        <v>34.04</v>
      </c>
      <c r="U7" s="35">
        <f ca="1">IF(COLUMN()&lt;DATA!$H$1+2,SUM(U$8:U$15),IF(COLUMN()=DATA!$H$1+2,SUM(INDIRECT("B$7:"&amp;SUBSTITUTE(ADDRESS(1,COLUMN()-1,4),"1","")&amp;"$7")),""))</f>
        <v>108.91251</v>
      </c>
      <c r="V7" s="35">
        <f ca="1">IF(COLUMN()&lt;DATA!$H$1+2,SUM(V$8:V$15),IF(COLUMN()=DATA!$H$1+2,SUM(INDIRECT("B$7:"&amp;SUBSTITUTE(ADDRESS(1,COLUMN()-1,4),"1","")&amp;"$7")),""))</f>
        <v>3</v>
      </c>
      <c r="W7" s="35">
        <f ca="1">IF(COLUMN()&lt;DATA!$H$1+2,SUM(W$8:W$15),IF(COLUMN()=DATA!$H$1+2,SUM(INDIRECT("B$7:"&amp;SUBSTITUTE(ADDRESS(1,COLUMN()-1,4),"1","")&amp;"$7")),""))</f>
        <v>0</v>
      </c>
      <c r="X7" s="35">
        <f ca="1">IF(COLUMN()&lt;DATA!$H$1+2,SUM(X$8:X$15),IF(COLUMN()=DATA!$H$1+2,SUM(INDIRECT("B$7:"&amp;SUBSTITUTE(ADDRESS(1,COLUMN()-1,4),"1","")&amp;"$7")),""))</f>
        <v>0.4</v>
      </c>
      <c r="Y7" s="35">
        <f ca="1">IF(COLUMN()&lt;DATA!$H$1+2,SUM(Y$8:Y$15),IF(COLUMN()=DATA!$H$1+2,SUM(INDIRECT("B$7:"&amp;SUBSTITUTE(ADDRESS(1,COLUMN()-1,4),"1","")&amp;"$7")),""))</f>
        <v>19.19333</v>
      </c>
      <c r="Z7" s="35">
        <f ca="1">IF(COLUMN()&lt;DATA!$H$1+2,SUM(Z$8:Z$15),IF(COLUMN()=DATA!$H$1+2,SUM(INDIRECT("B$7:"&amp;SUBSTITUTE(ADDRESS(1,COLUMN()-1,4),"1","")&amp;"$7")),""))</f>
        <v>12.013339999999999</v>
      </c>
      <c r="AA7" s="35">
        <f ca="1">IF(COLUMN()&lt;DATA!$H$1+2,SUM(AA$8:AA$15),IF(COLUMN()=DATA!$H$1+2,SUM(INDIRECT("B$7:"&amp;SUBSTITUTE(ADDRESS(1,COLUMN()-1,4),"1","")&amp;"$7")),""))</f>
        <v>11.29167</v>
      </c>
      <c r="AB7" s="35">
        <f ca="1">IF(COLUMN()&lt;DATA!$H$1+2,SUM(AB$8:AB$15),IF(COLUMN()=DATA!$H$1+2,SUM(INDIRECT("B$7:"&amp;SUBSTITUTE(ADDRESS(1,COLUMN()-1,4),"1","")&amp;"$7")),""))</f>
        <v>2.5</v>
      </c>
      <c r="AC7" s="35">
        <f ca="1">IF(COLUMN()&lt;DATA!$H$1+2,SUM(AC$8:AC$15),IF(COLUMN()=DATA!$H$1+2,SUM(INDIRECT("B$7:"&amp;SUBSTITUTE(ADDRESS(1,COLUMN()-1,4),"1","")&amp;"$7")),""))</f>
        <v>0</v>
      </c>
      <c r="AD7" s="35">
        <f ca="1">IF(COLUMN()&lt;DATA!$H$1+2,SUM(AD$8:AD$15),IF(COLUMN()=DATA!$H$1+2,SUM(INDIRECT("B$7:"&amp;SUBSTITUTE(ADDRESS(1,COLUMN()-1,4),"1","")&amp;"$7")),""))</f>
        <v>1</v>
      </c>
      <c r="AE7" s="35">
        <f ca="1">IF(COLUMN()&lt;DATA!$H$1+2,SUM(AE$8:AE$15),IF(COLUMN()=DATA!$H$1+2,SUM(INDIRECT("B$7:"&amp;SUBSTITUTE(ADDRESS(1,COLUMN()-1,4),"1","")&amp;"$7")),""))</f>
        <v>3</v>
      </c>
      <c r="AF7" s="35">
        <f ca="1">IF(COLUMN()&lt;DATA!$H$1+2,SUM(AF$8:AF$15),IF(COLUMN()=DATA!$H$1+2,SUM(INDIRECT("B$7:"&amp;SUBSTITUTE(ADDRESS(1,COLUMN()-1,4),"1","")&amp;"$7")),""))</f>
        <v>6.4390100000000006</v>
      </c>
      <c r="AG7" s="35">
        <f ca="1">IF(COLUMN()&lt;DATA!$H$1+2,SUM(AG$8:AG$15),IF(COLUMN()=DATA!$H$1+2,SUM(INDIRECT("B$7:"&amp;SUBSTITUTE(ADDRESS(1,COLUMN()-1,4),"1","")&amp;"$7")),""))</f>
        <v>24.519999999999996</v>
      </c>
      <c r="AH7" s="35">
        <f ca="1">IF(COLUMN()&lt;DATA!$H$1+2,SUM(AH$8:AH$15),IF(COLUMN()=DATA!$H$1+2,SUM(INDIRECT("B$7:"&amp;SUBSTITUTE(ADDRESS(1,COLUMN()-1,4),"1","")&amp;"$7")),""))</f>
        <v>7.75</v>
      </c>
      <c r="AI7" s="35">
        <f ca="1">IF(COLUMN()&lt;DATA!$H$1+2,SUM(AI$8:AI$15),IF(COLUMN()=DATA!$H$1+2,SUM(INDIRECT("B$7:"&amp;SUBSTITUTE(ADDRESS(1,COLUMN()-1,4),"1","")&amp;"$7")),""))</f>
        <v>0</v>
      </c>
      <c r="AJ7" s="35">
        <f ca="1">IF(COLUMN()&lt;DATA!$H$1+2,SUM(AJ$8:AJ$15),IF(COLUMN()=DATA!$H$1+2,SUM(INDIRECT("B$7:"&amp;SUBSTITUTE(ADDRESS(1,COLUMN()-1,4),"1","")&amp;"$7")),""))</f>
        <v>0</v>
      </c>
      <c r="AK7" s="35">
        <f ca="1">IF(COLUMN()&lt;DATA!$H$1+2,SUM(AK$8:AK$15),IF(COLUMN()=DATA!$H$1+2,SUM(INDIRECT("B$7:"&amp;SUBSTITUTE(ADDRESS(1,COLUMN()-1,4),"1","")&amp;"$7")),""))</f>
        <v>0</v>
      </c>
      <c r="AL7" s="35">
        <f ca="1">IF(COLUMN()&lt;DATA!$H$1+2,SUM(AL$8:AL$15),IF(COLUMN()=DATA!$H$1+2,SUM(INDIRECT("B$7:"&amp;SUBSTITUTE(ADDRESS(1,COLUMN()-1,4),"1","")&amp;"$7")),""))</f>
        <v>0</v>
      </c>
      <c r="AM7" s="35">
        <f ca="1">IF(COLUMN()&lt;DATA!$H$1+2,SUM(AM$8:AM$15),IF(COLUMN()=DATA!$H$1+2,SUM(INDIRECT("B$7:"&amp;SUBSTITUTE(ADDRESS(1,COLUMN()-1,4),"1","")&amp;"$7")),""))</f>
        <v>0</v>
      </c>
      <c r="AN7" s="35">
        <f ca="1">IF(COLUMN()&lt;DATA!$H$1+2,SUM(AN$8:AN$15),IF(COLUMN()=DATA!$H$1+2,SUM(INDIRECT("B$7:"&amp;SUBSTITUTE(ADDRESS(1,COLUMN()-1,4),"1","")&amp;"$7")),""))</f>
        <v>1945.4915499999997</v>
      </c>
      <c r="AO7" t="str">
        <f ca="1">IF(COLUMN()&lt;DATA!$H$1+2,SUM(AO$8:AO$15),IF(COLUMN()=DATA!$H$1+2,SUM(INDIRECT("B$7:"&amp;SUBSTITUTE(ADDRESS(1,COLUMN()-1,4),"1","")&amp;"$7")),""))</f>
        <v/>
      </c>
      <c r="AP7" t="str">
        <f ca="1">IF(COLUMN()&lt;DATA!$H$1+2,SUM(AP$8:AP$15),IF(COLUMN()=DATA!$H$1+2,SUM(INDIRECT("B$7:"&amp;SUBSTITUTE(ADDRESS(1,COLUMN()-1,4),"1","")&amp;"$7")),""))</f>
        <v/>
      </c>
      <c r="AQ7" t="str">
        <f ca="1">IF(COLUMN()&lt;DATA!$H$1+2,SUM(AQ$8:AQ$15),IF(COLUMN()=DATA!$H$1+2,SUM(INDIRECT("B$7:"&amp;SUBSTITUTE(ADDRESS(1,COLUMN()-1,4),"1","")&amp;"$7")),""))</f>
        <v/>
      </c>
      <c r="AR7" t="str">
        <f ca="1">IF(COLUMN()&lt;DATA!$H$1+2,SUM(AR$8:AR$15),IF(COLUMN()=DATA!$H$1+2,SUM(INDIRECT("B$7:"&amp;SUBSTITUTE(ADDRESS(1,COLUMN()-1,4),"1","")&amp;"$7")),""))</f>
        <v/>
      </c>
      <c r="AS7" t="str">
        <f ca="1">IF(COLUMN()&lt;DATA!$H$1+2,SUM(AS$8:AS$15),IF(COLUMN()=DATA!$H$1+2,SUM(INDIRECT("B$7:"&amp;SUBSTITUTE(ADDRESS(1,COLUMN()-1,4),"1","")&amp;"$7")),""))</f>
        <v/>
      </c>
      <c r="AT7" t="str">
        <f ca="1">IF(COLUMN()&lt;DATA!$H$1+2,SUM(AT$8:AT$15),IF(COLUMN()=DATA!$H$1+2,SUM(INDIRECT("B$7:"&amp;SUBSTITUTE(ADDRESS(1,COLUMN()-1,4),"1","")&amp;"$7")),""))</f>
        <v/>
      </c>
      <c r="AU7" t="str">
        <f ca="1">IF(COLUMN()&lt;DATA!$H$1+2,SUM(AU$8:AU$15),IF(COLUMN()=DATA!$H$1+2,SUM(INDIRECT("B$7:"&amp;SUBSTITUTE(ADDRESS(1,COLUMN()-1,4),"1","")&amp;"$7")),""))</f>
        <v/>
      </c>
      <c r="AV7" t="str">
        <f ca="1">IF(COLUMN()&lt;DATA!$H$1+2,SUM(AV$8:AV$15),IF(COLUMN()=DATA!$H$1+2,SUM(INDIRECT("B$7:"&amp;SUBSTITUTE(ADDRESS(1,COLUMN()-1,4),"1","")&amp;"$7")),""))</f>
        <v/>
      </c>
      <c r="AW7" t="str">
        <f ca="1">IF(COLUMN()&lt;DATA!$H$1+2,SUM(AW$8:AW$15),IF(COLUMN()=DATA!$H$1+2,SUM(INDIRECT("B$7:"&amp;SUBSTITUTE(ADDRESS(1,COLUMN()-1,4),"1","")&amp;"$7")),""))</f>
        <v/>
      </c>
      <c r="AX7" t="str">
        <f ca="1">IF(COLUMN()&lt;DATA!$H$1+2,SUM(AX$8:AX$15),IF(COLUMN()=DATA!$H$1+2,SUM(INDIRECT("B$7:"&amp;SUBSTITUTE(ADDRESS(1,COLUMN()-1,4),"1","")&amp;"$7")),""))</f>
        <v/>
      </c>
      <c r="AY7" t="str">
        <f ca="1">IF(COLUMN()&lt;DATA!$H$1+2,SUM(AY$8:AY$15),IF(COLUMN()=DATA!$H$1+2,SUM(INDIRECT("B$7:"&amp;SUBSTITUTE(ADDRESS(1,COLUMN()-1,4),"1","")&amp;"$7")),""))</f>
        <v/>
      </c>
      <c r="AZ7" t="str">
        <f ca="1">IF(COLUMN()&lt;DATA!$H$1+2,SUM(AZ$8:AZ$15),IF(COLUMN()=DATA!$H$1+2,SUM(INDIRECT("B$7:"&amp;SUBSTITUTE(ADDRESS(1,COLUMN()-1,4),"1","")&amp;"$7")),""))</f>
        <v/>
      </c>
      <c r="BA7" t="str">
        <f ca="1">IF(COLUMN()&lt;DATA!$H$1+2,SUM(BA$8:BA$15),IF(COLUMN()=DATA!$H$1+2,SUM(INDIRECT("B$7:"&amp;SUBSTITUTE(ADDRESS(1,COLUMN()-1,4),"1","")&amp;"$7")),""))</f>
        <v/>
      </c>
      <c r="BB7" t="str">
        <f ca="1">IF(COLUMN()&lt;DATA!$H$1+2,SUM(BB$8:BB$15),IF(COLUMN()=DATA!$H$1+2,SUM(INDIRECT("B$7:"&amp;SUBSTITUTE(ADDRESS(1,COLUMN()-1,4),"1","")&amp;"$7")),""))</f>
        <v/>
      </c>
      <c r="BC7" t="str">
        <f ca="1">IF(COLUMN()&lt;DATA!$H$1+2,SUM(BC$8:BC$15),IF(COLUMN()=DATA!$H$1+2,SUM(INDIRECT("B$7:"&amp;SUBSTITUTE(ADDRESS(1,COLUMN()-1,4),"1","")&amp;"$7")),""))</f>
        <v/>
      </c>
      <c r="BD7" t="str">
        <f ca="1">IF(COLUMN()&lt;DATA!$H$1+2,SUM(BD$8:BD$15),IF(COLUMN()=DATA!$H$1+2,SUM(INDIRECT("B$7:"&amp;SUBSTITUTE(ADDRESS(1,COLUMN()-1,4),"1","")&amp;"$7")),""))</f>
        <v/>
      </c>
      <c r="BE7" t="str">
        <f ca="1">IF(COLUMN()&lt;DATA!$H$1+2,SUM(BE$8:BE$15),IF(COLUMN()=DATA!$H$1+2,SUM(INDIRECT("B$7:"&amp;SUBSTITUTE(ADDRESS(1,COLUMN()-1,4),"1","")&amp;"$7")),""))</f>
        <v/>
      </c>
      <c r="BF7" t="str">
        <f ca="1">IF(COLUMN()&lt;DATA!$H$1+2,SUM(BF$8:BF$15),IF(COLUMN()=DATA!$H$1+2,SUM(INDIRECT("B$7:"&amp;SUBSTITUTE(ADDRESS(1,COLUMN()-1,4),"1","")&amp;"$7")),""))</f>
        <v/>
      </c>
      <c r="BG7" t="str">
        <f ca="1">IF(COLUMN()&lt;DATA!$H$1+2,SUM(BG$8:BG$15),IF(COLUMN()=DATA!$H$1+2,SUM(INDIRECT("B$7:"&amp;SUBSTITUTE(ADDRESS(1,COLUMN()-1,4),"1","")&amp;"$7")),""))</f>
        <v/>
      </c>
      <c r="BH7" t="str">
        <f ca="1">IF(COLUMN()&lt;DATA!$H$1+2,SUM(BH$8:BH$15),IF(COLUMN()=DATA!$H$1+2,SUM(INDIRECT("B$7:"&amp;SUBSTITUTE(ADDRESS(1,COLUMN()-1,4),"1","")&amp;"$7")),""))</f>
        <v/>
      </c>
      <c r="BI7" t="str">
        <f ca="1">IF(COLUMN()&lt;DATA!$H$1+2,SUM(BI$8:BI$15),IF(COLUMN()=DATA!$H$1+2,SUM(INDIRECT("B$7:"&amp;SUBSTITUTE(ADDRESS(1,COLUMN()-1,4),"1","")&amp;"$7")),""))</f>
        <v/>
      </c>
      <c r="BJ7" t="str">
        <f ca="1">IF(COLUMN()&lt;DATA!$H$1+2,SUM(BJ$8:BJ$15),IF(COLUMN()=DATA!$H$1+2,SUM(INDIRECT("B$7:"&amp;SUBSTITUTE(ADDRESS(1,COLUMN()-1,4),"1","")&amp;"$7")),""))</f>
        <v/>
      </c>
      <c r="BK7" t="str">
        <f ca="1">IF(COLUMN()&lt;DATA!$H$1+2,SUM(BK$8:BK$15),IF(COLUMN()=DATA!$H$1+2,SUM(INDIRECT("B$7:"&amp;SUBSTITUTE(ADDRESS(1,COLUMN()-1,4),"1","")&amp;"$7")),""))</f>
        <v/>
      </c>
      <c r="BL7" t="str">
        <f ca="1">IF(COLUMN()&lt;DATA!$H$1+2,SUM(BL$8:BL$15),IF(COLUMN()=DATA!$H$1+2,SUM(INDIRECT("B$7:"&amp;SUBSTITUTE(ADDRESS(1,COLUMN()-1,4),"1","")&amp;"$7")),""))</f>
        <v/>
      </c>
      <c r="BM7" t="str">
        <f ca="1">IF(COLUMN()&lt;DATA!$H$1+2,SUM(BM$8:BM$15),IF(COLUMN()=DATA!$H$1+2,SUM(INDIRECT("B$7:"&amp;SUBSTITUTE(ADDRESS(1,COLUMN()-1,4),"1","")&amp;"$7")),""))</f>
        <v/>
      </c>
      <c r="BN7" t="str">
        <f ca="1">IF(COLUMN()&lt;DATA!$H$1+2,SUM(BN$8:BN$15),IF(COLUMN()=DATA!$H$1+2,SUM(INDIRECT("B$7:"&amp;SUBSTITUTE(ADDRESS(1,COLUMN()-1,4),"1","")&amp;"$7")),""))</f>
        <v/>
      </c>
      <c r="BO7" t="str">
        <f ca="1">IF(COLUMN()&lt;DATA!$H$1+2,SUM(BO$8:BO$15),IF(COLUMN()=DATA!$H$1+2,SUM(INDIRECT("B$7:"&amp;SUBSTITUTE(ADDRESS(1,COLUMN()-1,4),"1","")&amp;"$7")),""))</f>
        <v/>
      </c>
      <c r="BP7" t="str">
        <f ca="1">IF(COLUMN()&lt;DATA!$H$1+2,SUM(BP$8:BP$15),IF(COLUMN()=DATA!$H$1+2,SUM(INDIRECT("B$7:"&amp;SUBSTITUTE(ADDRESS(1,COLUMN()-1,4),"1","")&amp;"$7")),""))</f>
        <v/>
      </c>
      <c r="BQ7" t="str">
        <f ca="1">IF(COLUMN()&lt;DATA!$H$1+2,SUM(BQ$8:BQ$15),IF(COLUMN()=DATA!$H$1+2,SUM(INDIRECT("B$7:"&amp;SUBSTITUTE(ADDRESS(1,COLUMN()-1,4),"1","")&amp;"$7")),""))</f>
        <v/>
      </c>
      <c r="BR7" t="str">
        <f ca="1">IF(COLUMN()&lt;DATA!$H$1+2,SUM(BR$8:BR$15),IF(COLUMN()=DATA!$H$1+2,SUM(INDIRECT("B$7:"&amp;SUBSTITUTE(ADDRESS(1,COLUMN()-1,4),"1","")&amp;"$7")),""))</f>
        <v/>
      </c>
      <c r="BS7" t="str">
        <f ca="1">IF(COLUMN()&lt;DATA!$H$1+2,SUM(BS$8:BS$15),IF(COLUMN()=DATA!$H$1+2,SUM(INDIRECT("B$7:"&amp;SUBSTITUTE(ADDRESS(1,COLUMN()-1,4),"1","")&amp;"$7")),""))</f>
        <v/>
      </c>
      <c r="BT7" t="str">
        <f ca="1">IF(COLUMN()&lt;DATA!$H$1+2,SUM(BT$8:BT$15),IF(COLUMN()=DATA!$H$1+2,SUM(INDIRECT("B$7:"&amp;SUBSTITUTE(ADDRESS(1,COLUMN()-1,4),"1","")&amp;"$7")),""))</f>
        <v/>
      </c>
      <c r="BU7" t="str">
        <f ca="1">IF(COLUMN()&lt;DATA!$H$1+2,SUM(BU$8:BU$15),IF(COLUMN()=DATA!$H$1+2,SUM(INDIRECT("B$7:"&amp;SUBSTITUTE(ADDRESS(1,COLUMN()-1,4),"1","")&amp;"$7")),""))</f>
        <v/>
      </c>
      <c r="BV7" t="str">
        <f ca="1">IF(COLUMN()&lt;DATA!$H$1+2,SUM(BV$8:BV$15),IF(COLUMN()=DATA!$H$1+2,SUM(INDIRECT("B$7:"&amp;SUBSTITUTE(ADDRESS(1,COLUMN()-1,4),"1","")&amp;"$7")),""))</f>
        <v/>
      </c>
      <c r="BW7" t="str">
        <f ca="1">IF(COLUMN()&lt;DATA!$H$1+2,SUM(BW$8:BW$15),IF(COLUMN()=DATA!$H$1+2,SUM(INDIRECT("B$7:"&amp;SUBSTITUTE(ADDRESS(1,COLUMN()-1,4),"1","")&amp;"$7")),""))</f>
        <v/>
      </c>
      <c r="BX7" t="str">
        <f ca="1">IF(COLUMN()&lt;DATA!$H$1+2,SUM(BX$8:BX$15),IF(COLUMN()=DATA!$H$1+2,SUM(INDIRECT("B$7:"&amp;SUBSTITUTE(ADDRESS(1,COLUMN()-1,4),"1","")&amp;"$7")),""))</f>
        <v/>
      </c>
      <c r="BY7" t="str">
        <f ca="1">IF(COLUMN()&lt;DATA!$H$1+2,SUM(BY$8:BY$15),IF(COLUMN()=DATA!$H$1+2,SUM(INDIRECT("B$7:"&amp;SUBSTITUTE(ADDRESS(1,COLUMN()-1,4),"1","")&amp;"$7")),""))</f>
        <v/>
      </c>
      <c r="BZ7" t="str">
        <f ca="1">IF(COLUMN()&lt;DATA!$H$1+2,SUM(BZ$8:BZ$15),IF(COLUMN()=DATA!$H$1+2,SUM(INDIRECT("B$7:"&amp;SUBSTITUTE(ADDRESS(1,COLUMN()-1,4),"1","")&amp;"$7")),""))</f>
        <v/>
      </c>
    </row>
    <row r="8" spans="1:78" ht="15.75" x14ac:dyDescent="0.25">
      <c r="A8" s="43" t="s">
        <v>198</v>
      </c>
      <c r="B8" s="34">
        <f ca="1">IF(COLUMN()&lt;DATA!$H$1+2,SUM(VSETKY_PODIELY!B$10:'VSETKY_PODIELY'!B$11),IF(COLUMN()=DATA!$H$1+2,SUM(INDIRECT("B$8:"&amp;SUBSTITUTE(ADDRESS(1,COLUMN()-1,4),"1","")&amp;"$8")),""))</f>
        <v>79.291730000000001</v>
      </c>
      <c r="C8" s="34">
        <f ca="1">IF(COLUMN()&lt;DATA!$H$1+2,SUM(VSETKY_PODIELY!C$10:'VSETKY_PODIELY'!C$11),IF(COLUMN()=DATA!$H$1+2,SUM(INDIRECT("B$8:"&amp;SUBSTITUTE(ADDRESS(1,COLUMN()-1,4),"1","")&amp;"$8")),""))</f>
        <v>13.625829999999999</v>
      </c>
      <c r="D8" s="34">
        <f ca="1">IF(COLUMN()&lt;DATA!$H$1+2,SUM(VSETKY_PODIELY!D$10:'VSETKY_PODIELY'!D$11),IF(COLUMN()=DATA!$H$1+2,SUM(INDIRECT("B$8:"&amp;SUBSTITUTE(ADDRESS(1,COLUMN()-1,4),"1","")&amp;"$8")),""))</f>
        <v>40.765000000000001</v>
      </c>
      <c r="E8" s="34">
        <f ca="1">IF(COLUMN()&lt;DATA!$H$1+2,SUM(VSETKY_PODIELY!E$10:'VSETKY_PODIELY'!E$11),IF(COLUMN()=DATA!$H$1+2,SUM(INDIRECT("B$8:"&amp;SUBSTITUTE(ADDRESS(1,COLUMN()-1,4),"1","")&amp;"$8")),""))</f>
        <v>21.83</v>
      </c>
      <c r="F8" s="34">
        <f ca="1">IF(COLUMN()&lt;DATA!$H$1+2,SUM(VSETKY_PODIELY!F$10:'VSETKY_PODIELY'!F$11),IF(COLUMN()=DATA!$H$1+2,SUM(INDIRECT("B$8:"&amp;SUBSTITUTE(ADDRESS(1,COLUMN()-1,4),"1","")&amp;"$8")),""))</f>
        <v>17.97</v>
      </c>
      <c r="G8" s="34">
        <f ca="1">IF(COLUMN()&lt;DATA!$H$1+2,SUM(VSETKY_PODIELY!G$10:'VSETKY_PODIELY'!G$11),IF(COLUMN()=DATA!$H$1+2,SUM(INDIRECT("B$8:"&amp;SUBSTITUTE(ADDRESS(1,COLUMN()-1,4),"1","")&amp;"$8")),""))</f>
        <v>50.870000000000005</v>
      </c>
      <c r="H8" s="34">
        <f ca="1">IF(COLUMN()&lt;DATA!$H$1+2,SUM(VSETKY_PODIELY!H$10:'VSETKY_PODIELY'!H$11),IF(COLUMN()=DATA!$H$1+2,SUM(INDIRECT("B$8:"&amp;SUBSTITUTE(ADDRESS(1,COLUMN()-1,4),"1","")&amp;"$8")),""))</f>
        <v>37.719000000000001</v>
      </c>
      <c r="I8" s="34">
        <f ca="1">IF(COLUMN()&lt;DATA!$H$1+2,SUM(VSETKY_PODIELY!I$10:'VSETKY_PODIELY'!I$11),IF(COLUMN()=DATA!$H$1+2,SUM(INDIRECT("B$8:"&amp;SUBSTITUTE(ADDRESS(1,COLUMN()-1,4),"1","")&amp;"$8")),""))</f>
        <v>24.5</v>
      </c>
      <c r="J8" s="34">
        <f ca="1">IF(COLUMN()&lt;DATA!$H$1+2,SUM(VSETKY_PODIELY!J$10:'VSETKY_PODIELY'!J$11),IF(COLUMN()=DATA!$H$1+2,SUM(INDIRECT("B$8:"&amp;SUBSTITUTE(ADDRESS(1,COLUMN()-1,4),"1","")&amp;"$8")),""))</f>
        <v>89.449999999999989</v>
      </c>
      <c r="K8" s="34">
        <f ca="1">IF(COLUMN()&lt;DATA!$H$1+2,SUM(VSETKY_PODIELY!K$10:'VSETKY_PODIELY'!K$11),IF(COLUMN()=DATA!$H$1+2,SUM(INDIRECT("B$8:"&amp;SUBSTITUTE(ADDRESS(1,COLUMN()-1,4),"1","")&amp;"$8")),""))</f>
        <v>30.523099999999999</v>
      </c>
      <c r="L8" s="34">
        <f ca="1">IF(COLUMN()&lt;DATA!$H$1+2,SUM(VSETKY_PODIELY!L$10:'VSETKY_PODIELY'!L$11),IF(COLUMN()=DATA!$H$1+2,SUM(INDIRECT("B$8:"&amp;SUBSTITUTE(ADDRESS(1,COLUMN()-1,4),"1","")&amp;"$8")),""))</f>
        <v>9.99</v>
      </c>
      <c r="M8" s="34">
        <f ca="1">IF(COLUMN()&lt;DATA!$H$1+2,SUM(VSETKY_PODIELY!M$10:'VSETKY_PODIELY'!M$11),IF(COLUMN()=DATA!$H$1+2,SUM(INDIRECT("B$8:"&amp;SUBSTITUTE(ADDRESS(1,COLUMN()-1,4),"1","")&amp;"$8")),""))</f>
        <v>28.4133</v>
      </c>
      <c r="N8" s="34">
        <f ca="1">IF(COLUMN()&lt;DATA!$H$1+2,SUM(VSETKY_PODIELY!N$10:'VSETKY_PODIELY'!N$11),IF(COLUMN()=DATA!$H$1+2,SUM(INDIRECT("B$8:"&amp;SUBSTITUTE(ADDRESS(1,COLUMN()-1,4),"1","")&amp;"$8")),""))</f>
        <v>30.307679999999998</v>
      </c>
      <c r="O8" s="34">
        <f ca="1">IF(COLUMN()&lt;DATA!$H$1+2,SUM(VSETKY_PODIELY!O$10:'VSETKY_PODIELY'!O$11),IF(COLUMN()=DATA!$H$1+2,SUM(INDIRECT("B$8:"&amp;SUBSTITUTE(ADDRESS(1,COLUMN()-1,4),"1","")&amp;"$8")),""))</f>
        <v>7.1</v>
      </c>
      <c r="P8" s="34">
        <f ca="1">IF(COLUMN()&lt;DATA!$H$1+2,SUM(VSETKY_PODIELY!P$10:'VSETKY_PODIELY'!P$11),IF(COLUMN()=DATA!$H$1+2,SUM(INDIRECT("B$8:"&amp;SUBSTITUTE(ADDRESS(1,COLUMN()-1,4),"1","")&amp;"$8")),""))</f>
        <v>0</v>
      </c>
      <c r="Q8" s="34">
        <f ca="1">IF(COLUMN()&lt;DATA!$H$1+2,SUM(VSETKY_PODIELY!Q$10:'VSETKY_PODIELY'!Q$11),IF(COLUMN()=DATA!$H$1+2,SUM(INDIRECT("B$8:"&amp;SUBSTITUTE(ADDRESS(1,COLUMN()-1,4),"1","")&amp;"$8")),""))</f>
        <v>0.85</v>
      </c>
      <c r="R8" s="34">
        <f ca="1">IF(COLUMN()&lt;DATA!$H$1+2,SUM(VSETKY_PODIELY!R$10:'VSETKY_PODIELY'!R$11),IF(COLUMN()=DATA!$H$1+2,SUM(INDIRECT("B$8:"&amp;SUBSTITUTE(ADDRESS(1,COLUMN()-1,4),"1","")&amp;"$8")),""))</f>
        <v>1</v>
      </c>
      <c r="S8" s="34">
        <f ca="1">IF(COLUMN()&lt;DATA!$H$1+2,SUM(VSETKY_PODIELY!S$10:'VSETKY_PODIELY'!S$11),IF(COLUMN()=DATA!$H$1+2,SUM(INDIRECT("B$8:"&amp;SUBSTITUTE(ADDRESS(1,COLUMN()-1,4),"1","")&amp;"$8")),""))</f>
        <v>11.65</v>
      </c>
      <c r="T8" s="34">
        <f ca="1">IF(COLUMN()&lt;DATA!$H$1+2,SUM(VSETKY_PODIELY!T$10:'VSETKY_PODIELY'!T$11),IF(COLUMN()=DATA!$H$1+2,SUM(INDIRECT("B$8:"&amp;SUBSTITUTE(ADDRESS(1,COLUMN()-1,4),"1","")&amp;"$8")),""))</f>
        <v>2.57</v>
      </c>
      <c r="U8" s="34">
        <f ca="1">IF(COLUMN()&lt;DATA!$H$1+2,SUM(VSETKY_PODIELY!U$10:'VSETKY_PODIELY'!U$11),IF(COLUMN()=DATA!$H$1+2,SUM(INDIRECT("B$8:"&amp;SUBSTITUTE(ADDRESS(1,COLUMN()-1,4),"1","")&amp;"$8")),""))</f>
        <v>25.633400000000002</v>
      </c>
      <c r="V8" s="34">
        <f ca="1">IF(COLUMN()&lt;DATA!$H$1+2,SUM(VSETKY_PODIELY!V$10:'VSETKY_PODIELY'!V$11),IF(COLUMN()=DATA!$H$1+2,SUM(INDIRECT("B$8:"&amp;SUBSTITUTE(ADDRESS(1,COLUMN()-1,4),"1","")&amp;"$8")),""))</f>
        <v>0</v>
      </c>
      <c r="W8" s="34">
        <f ca="1">IF(COLUMN()&lt;DATA!$H$1+2,SUM(VSETKY_PODIELY!W$10:'VSETKY_PODIELY'!W$11),IF(COLUMN()=DATA!$H$1+2,SUM(INDIRECT("B$8:"&amp;SUBSTITUTE(ADDRESS(1,COLUMN()-1,4),"1","")&amp;"$8")),""))</f>
        <v>0</v>
      </c>
      <c r="X8" s="34">
        <f ca="1">IF(COLUMN()&lt;DATA!$H$1+2,SUM(VSETKY_PODIELY!X$10:'VSETKY_PODIELY'!X$11),IF(COLUMN()=DATA!$H$1+2,SUM(INDIRECT("B$8:"&amp;SUBSTITUTE(ADDRESS(1,COLUMN()-1,4),"1","")&amp;"$8")),""))</f>
        <v>0.4</v>
      </c>
      <c r="Y8" s="34">
        <f ca="1">IF(COLUMN()&lt;DATA!$H$1+2,SUM(VSETKY_PODIELY!Y$10:'VSETKY_PODIELY'!Y$11),IF(COLUMN()=DATA!$H$1+2,SUM(INDIRECT("B$8:"&amp;SUBSTITUTE(ADDRESS(1,COLUMN()-1,4),"1","")&amp;"$8")),""))</f>
        <v>1</v>
      </c>
      <c r="Z8" s="34">
        <f ca="1">IF(COLUMN()&lt;DATA!$H$1+2,SUM(VSETKY_PODIELY!Z$10:'VSETKY_PODIELY'!Z$11),IF(COLUMN()=DATA!$H$1+2,SUM(INDIRECT("B$8:"&amp;SUBSTITUTE(ADDRESS(1,COLUMN()-1,4),"1","")&amp;"$8")),""))</f>
        <v>1.68</v>
      </c>
      <c r="AA8" s="34">
        <f ca="1">IF(COLUMN()&lt;DATA!$H$1+2,SUM(VSETKY_PODIELY!AA$10:'VSETKY_PODIELY'!AA$11),IF(COLUMN()=DATA!$H$1+2,SUM(INDIRECT("B$8:"&amp;SUBSTITUTE(ADDRESS(1,COLUMN()-1,4),"1","")&amp;"$8")),""))</f>
        <v>1</v>
      </c>
      <c r="AB8" s="34">
        <f ca="1">IF(COLUMN()&lt;DATA!$H$1+2,SUM(VSETKY_PODIELY!AB$10:'VSETKY_PODIELY'!AB$11),IF(COLUMN()=DATA!$H$1+2,SUM(INDIRECT("B$8:"&amp;SUBSTITUTE(ADDRESS(1,COLUMN()-1,4),"1","")&amp;"$8")),""))</f>
        <v>2</v>
      </c>
      <c r="AC8" s="34">
        <f ca="1">IF(COLUMN()&lt;DATA!$H$1+2,SUM(VSETKY_PODIELY!AC$10:'VSETKY_PODIELY'!AC$11),IF(COLUMN()=DATA!$H$1+2,SUM(INDIRECT("B$8:"&amp;SUBSTITUTE(ADDRESS(1,COLUMN()-1,4),"1","")&amp;"$8")),""))</f>
        <v>0</v>
      </c>
      <c r="AD8" s="34">
        <f ca="1">IF(COLUMN()&lt;DATA!$H$1+2,SUM(VSETKY_PODIELY!AD$10:'VSETKY_PODIELY'!AD$11),IF(COLUMN()=DATA!$H$1+2,SUM(INDIRECT("B$8:"&amp;SUBSTITUTE(ADDRESS(1,COLUMN()-1,4),"1","")&amp;"$8")),""))</f>
        <v>1</v>
      </c>
      <c r="AE8" s="34">
        <f ca="1">IF(COLUMN()&lt;DATA!$H$1+2,SUM(VSETKY_PODIELY!AE$10:'VSETKY_PODIELY'!AE$11),IF(COLUMN()=DATA!$H$1+2,SUM(INDIRECT("B$8:"&amp;SUBSTITUTE(ADDRESS(1,COLUMN()-1,4),"1","")&amp;"$8")),""))</f>
        <v>0</v>
      </c>
      <c r="AF8" s="34">
        <f ca="1">IF(COLUMN()&lt;DATA!$H$1+2,SUM(VSETKY_PODIELY!AF$10:'VSETKY_PODIELY'!AF$11),IF(COLUMN()=DATA!$H$1+2,SUM(INDIRECT("B$8:"&amp;SUBSTITUTE(ADDRESS(1,COLUMN()-1,4),"1","")&amp;"$8")),""))</f>
        <v>3.0104099999999998</v>
      </c>
      <c r="AG8" s="34">
        <f ca="1">IF(COLUMN()&lt;DATA!$H$1+2,SUM(VSETKY_PODIELY!AG$10:'VSETKY_PODIELY'!AG$11),IF(COLUMN()=DATA!$H$1+2,SUM(INDIRECT("B$8:"&amp;SUBSTITUTE(ADDRESS(1,COLUMN()-1,4),"1","")&amp;"$8")),""))</f>
        <v>1.5</v>
      </c>
      <c r="AH8" s="34">
        <f ca="1">IF(COLUMN()&lt;DATA!$H$1+2,SUM(VSETKY_PODIELY!AH$10:'VSETKY_PODIELY'!AH$11),IF(COLUMN()=DATA!$H$1+2,SUM(INDIRECT("B$8:"&amp;SUBSTITUTE(ADDRESS(1,COLUMN()-1,4),"1","")&amp;"$8")),""))</f>
        <v>1.75</v>
      </c>
      <c r="AI8" s="34">
        <f ca="1">IF(COLUMN()&lt;DATA!$H$1+2,SUM(VSETKY_PODIELY!AI$10:'VSETKY_PODIELY'!AI$11),IF(COLUMN()=DATA!$H$1+2,SUM(INDIRECT("B$8:"&amp;SUBSTITUTE(ADDRESS(1,COLUMN()-1,4),"1","")&amp;"$8")),""))</f>
        <v>0</v>
      </c>
      <c r="AJ8" s="34">
        <f ca="1">IF(COLUMN()&lt;DATA!$H$1+2,SUM(VSETKY_PODIELY!AJ$10:'VSETKY_PODIELY'!AJ$11),IF(COLUMN()=DATA!$H$1+2,SUM(INDIRECT("B$8:"&amp;SUBSTITUTE(ADDRESS(1,COLUMN()-1,4),"1","")&amp;"$8")),""))</f>
        <v>0</v>
      </c>
      <c r="AK8" s="34">
        <f ca="1">IF(COLUMN()&lt;DATA!$H$1+2,SUM(VSETKY_PODIELY!AK$10:'VSETKY_PODIELY'!AK$11),IF(COLUMN()=DATA!$H$1+2,SUM(INDIRECT("B$8:"&amp;SUBSTITUTE(ADDRESS(1,COLUMN()-1,4),"1","")&amp;"$8")),""))</f>
        <v>0</v>
      </c>
      <c r="AL8" s="34">
        <f ca="1">IF(COLUMN()&lt;DATA!$H$1+2,SUM(VSETKY_PODIELY!AL$10:'VSETKY_PODIELY'!AL$11),IF(COLUMN()=DATA!$H$1+2,SUM(INDIRECT("B$8:"&amp;SUBSTITUTE(ADDRESS(1,COLUMN()-1,4),"1","")&amp;"$8")),""))</f>
        <v>0</v>
      </c>
      <c r="AM8" s="34">
        <f ca="1">IF(COLUMN()&lt;DATA!$H$1+2,SUM(VSETKY_PODIELY!AM$10:'VSETKY_PODIELY'!AM$11),IF(COLUMN()=DATA!$H$1+2,SUM(INDIRECT("B$8:"&amp;SUBSTITUTE(ADDRESS(1,COLUMN()-1,4),"1","")&amp;"$8")),""))</f>
        <v>0</v>
      </c>
      <c r="AN8" s="44">
        <f ca="1">IF(COLUMN()&lt;DATA!$H$1+2,SUM(VSETKY_PODIELY!AN$10:'VSETKY_PODIELY'!AN$11),IF(COLUMN()=DATA!$H$1+2,SUM(INDIRECT("B$8:"&amp;SUBSTITUTE(ADDRESS(1,COLUMN()-1,4),"1","")&amp;"$8")),""))</f>
        <v>537.39945</v>
      </c>
      <c r="AO8" t="str">
        <f ca="1">IF(COLUMN()&lt;DATA!$H$1+2,SUM(VSETKY_PODIELY!AO$10:'VSETKY_PODIELY'!AO$11),IF(COLUMN()=DATA!$H$1+2,SUM(INDIRECT("B$8:"&amp;SUBSTITUTE(ADDRESS(1,COLUMN()-1,4),"1","")&amp;"$8")),""))</f>
        <v/>
      </c>
      <c r="AP8" t="str">
        <f ca="1">IF(COLUMN()&lt;DATA!$H$1+2,SUM(VSETKY_PODIELY!AP$10:'VSETKY_PODIELY'!AP$11),IF(COLUMN()=DATA!$H$1+2,SUM(INDIRECT("B$8:"&amp;SUBSTITUTE(ADDRESS(1,COLUMN()-1,4),"1","")&amp;"$8")),""))</f>
        <v/>
      </c>
      <c r="AQ8" t="str">
        <f ca="1">IF(COLUMN()&lt;DATA!$H$1+2,SUM(VSETKY_PODIELY!AQ$10:'VSETKY_PODIELY'!AQ$11),IF(COLUMN()=DATA!$H$1+2,SUM(INDIRECT("B$8:"&amp;SUBSTITUTE(ADDRESS(1,COLUMN()-1,4),"1","")&amp;"$8")),""))</f>
        <v/>
      </c>
      <c r="AR8" t="str">
        <f ca="1">IF(COLUMN()&lt;DATA!$H$1+2,SUM(VSETKY_PODIELY!AR$10:'VSETKY_PODIELY'!AR$11),IF(COLUMN()=DATA!$H$1+2,SUM(INDIRECT("B$8:"&amp;SUBSTITUTE(ADDRESS(1,COLUMN()-1,4),"1","")&amp;"$8")),""))</f>
        <v/>
      </c>
      <c r="AS8" t="str">
        <f ca="1">IF(COLUMN()&lt;DATA!$H$1+2,SUM(VSETKY_PODIELY!AS$10:'VSETKY_PODIELY'!AS$11),IF(COLUMN()=DATA!$H$1+2,SUM(INDIRECT("B$8:"&amp;SUBSTITUTE(ADDRESS(1,COLUMN()-1,4),"1","")&amp;"$8")),""))</f>
        <v/>
      </c>
      <c r="AT8" t="str">
        <f ca="1">IF(COLUMN()&lt;DATA!$H$1+2,SUM(VSETKY_PODIELY!AT$10:'VSETKY_PODIELY'!AT$11),IF(COLUMN()=DATA!$H$1+2,SUM(INDIRECT("B$8:"&amp;SUBSTITUTE(ADDRESS(1,COLUMN()-1,4),"1","")&amp;"$8")),""))</f>
        <v/>
      </c>
      <c r="AU8" t="str">
        <f ca="1">IF(COLUMN()&lt;DATA!$H$1+2,SUM(VSETKY_PODIELY!AU$10:'VSETKY_PODIELY'!AU$11),IF(COLUMN()=DATA!$H$1+2,SUM(INDIRECT("B$8:"&amp;SUBSTITUTE(ADDRESS(1,COLUMN()-1,4),"1","")&amp;"$8")),""))</f>
        <v/>
      </c>
      <c r="AV8" t="str">
        <f ca="1">IF(COLUMN()&lt;DATA!$H$1+2,SUM(VSETKY_PODIELY!AV$10:'VSETKY_PODIELY'!AV$11),IF(COLUMN()=DATA!$H$1+2,SUM(INDIRECT("B$8:"&amp;SUBSTITUTE(ADDRESS(1,COLUMN()-1,4),"1","")&amp;"$8")),""))</f>
        <v/>
      </c>
      <c r="AW8" t="str">
        <f ca="1">IF(COLUMN()&lt;DATA!$H$1+2,SUM(VSETKY_PODIELY!AW$10:'VSETKY_PODIELY'!AW$11),IF(COLUMN()=DATA!$H$1+2,SUM(INDIRECT("B$8:"&amp;SUBSTITUTE(ADDRESS(1,COLUMN()-1,4),"1","")&amp;"$8")),""))</f>
        <v/>
      </c>
      <c r="AX8" t="str">
        <f ca="1">IF(COLUMN()&lt;DATA!$H$1+2,SUM(VSETKY_PODIELY!AX$10:'VSETKY_PODIELY'!AX$11),IF(COLUMN()=DATA!$H$1+2,SUM(INDIRECT("B$8:"&amp;SUBSTITUTE(ADDRESS(1,COLUMN()-1,4),"1","")&amp;"$8")),""))</f>
        <v/>
      </c>
      <c r="AY8" t="str">
        <f ca="1">IF(COLUMN()&lt;DATA!$H$1+2,SUM(VSETKY_PODIELY!AY$10:'VSETKY_PODIELY'!AY$11),IF(COLUMN()=DATA!$H$1+2,SUM(INDIRECT("B$8:"&amp;SUBSTITUTE(ADDRESS(1,COLUMN()-1,4),"1","")&amp;"$8")),""))</f>
        <v/>
      </c>
      <c r="AZ8" t="str">
        <f ca="1">IF(COLUMN()&lt;DATA!$H$1+2,SUM(VSETKY_PODIELY!AZ$10:'VSETKY_PODIELY'!AZ$11),IF(COLUMN()=DATA!$H$1+2,SUM(INDIRECT("B$8:"&amp;SUBSTITUTE(ADDRESS(1,COLUMN()-1,4),"1","")&amp;"$8")),""))</f>
        <v/>
      </c>
      <c r="BA8" t="str">
        <f ca="1">IF(COLUMN()&lt;DATA!$H$1+2,SUM(VSETKY_PODIELY!BA$10:'VSETKY_PODIELY'!BA$11),IF(COLUMN()=DATA!$H$1+2,SUM(INDIRECT("B$8:"&amp;SUBSTITUTE(ADDRESS(1,COLUMN()-1,4),"1","")&amp;"$8")),""))</f>
        <v/>
      </c>
      <c r="BB8" t="str">
        <f ca="1">IF(COLUMN()&lt;DATA!$H$1+2,SUM(VSETKY_PODIELY!BB$10:'VSETKY_PODIELY'!BB$11),IF(COLUMN()=DATA!$H$1+2,SUM(INDIRECT("B$8:"&amp;SUBSTITUTE(ADDRESS(1,COLUMN()-1,4),"1","")&amp;"$8")),""))</f>
        <v/>
      </c>
      <c r="BC8" t="str">
        <f ca="1">IF(COLUMN()&lt;DATA!$H$1+2,SUM(VSETKY_PODIELY!BC$10:'VSETKY_PODIELY'!BC$11),IF(COLUMN()=DATA!$H$1+2,SUM(INDIRECT("B$8:"&amp;SUBSTITUTE(ADDRESS(1,COLUMN()-1,4),"1","")&amp;"$8")),""))</f>
        <v/>
      </c>
      <c r="BD8" t="str">
        <f ca="1">IF(COLUMN()&lt;DATA!$H$1+2,SUM(VSETKY_PODIELY!BD$10:'VSETKY_PODIELY'!BD$11),IF(COLUMN()=DATA!$H$1+2,SUM(INDIRECT("B$8:"&amp;SUBSTITUTE(ADDRESS(1,COLUMN()-1,4),"1","")&amp;"$8")),""))</f>
        <v/>
      </c>
      <c r="BE8" t="str">
        <f ca="1">IF(COLUMN()&lt;DATA!$H$1+2,SUM(VSETKY_PODIELY!BE$10:'VSETKY_PODIELY'!BE$11),IF(COLUMN()=DATA!$H$1+2,SUM(INDIRECT("B$8:"&amp;SUBSTITUTE(ADDRESS(1,COLUMN()-1,4),"1","")&amp;"$8")),""))</f>
        <v/>
      </c>
      <c r="BF8" t="str">
        <f ca="1">IF(COLUMN()&lt;DATA!$H$1+2,SUM(VSETKY_PODIELY!BF$10:'VSETKY_PODIELY'!BF$11),IF(COLUMN()=DATA!$H$1+2,SUM(INDIRECT("B$8:"&amp;SUBSTITUTE(ADDRESS(1,COLUMN()-1,4),"1","")&amp;"$8")),""))</f>
        <v/>
      </c>
      <c r="BG8" t="str">
        <f ca="1">IF(COLUMN()&lt;DATA!$H$1+2,SUM(VSETKY_PODIELY!BG$10:'VSETKY_PODIELY'!BG$11),IF(COLUMN()=DATA!$H$1+2,SUM(INDIRECT("B$8:"&amp;SUBSTITUTE(ADDRESS(1,COLUMN()-1,4),"1","")&amp;"$8")),""))</f>
        <v/>
      </c>
      <c r="BH8" t="str">
        <f ca="1">IF(COLUMN()&lt;DATA!$H$1+2,SUM(VSETKY_PODIELY!BH$10:'VSETKY_PODIELY'!BH$11),IF(COLUMN()=DATA!$H$1+2,SUM(INDIRECT("B$8:"&amp;SUBSTITUTE(ADDRESS(1,COLUMN()-1,4),"1","")&amp;"$8")),""))</f>
        <v/>
      </c>
      <c r="BI8" t="str">
        <f ca="1">IF(COLUMN()&lt;DATA!$H$1+2,SUM(VSETKY_PODIELY!BI$10:'VSETKY_PODIELY'!BI$11),IF(COLUMN()=DATA!$H$1+2,SUM(INDIRECT("B$8:"&amp;SUBSTITUTE(ADDRESS(1,COLUMN()-1,4),"1","")&amp;"$8")),""))</f>
        <v/>
      </c>
      <c r="BJ8" t="str">
        <f ca="1">IF(COLUMN()&lt;DATA!$H$1+2,SUM(VSETKY_PODIELY!BJ$10:'VSETKY_PODIELY'!BJ$11),IF(COLUMN()=DATA!$H$1+2,SUM(INDIRECT("B$8:"&amp;SUBSTITUTE(ADDRESS(1,COLUMN()-1,4),"1","")&amp;"$8")),""))</f>
        <v/>
      </c>
      <c r="BK8" t="str">
        <f ca="1">IF(COLUMN()&lt;DATA!$H$1+2,SUM(VSETKY_PODIELY!BK$10:'VSETKY_PODIELY'!BK$11),IF(COLUMN()=DATA!$H$1+2,SUM(INDIRECT("B$8:"&amp;SUBSTITUTE(ADDRESS(1,COLUMN()-1,4),"1","")&amp;"$8")),""))</f>
        <v/>
      </c>
      <c r="BL8" t="str">
        <f ca="1">IF(COLUMN()&lt;DATA!$H$1+2,SUM(VSETKY_PODIELY!BL$10:'VSETKY_PODIELY'!BL$11),IF(COLUMN()=DATA!$H$1+2,SUM(INDIRECT("B$8:"&amp;SUBSTITUTE(ADDRESS(1,COLUMN()-1,4),"1","")&amp;"$8")),""))</f>
        <v/>
      </c>
      <c r="BM8" t="str">
        <f ca="1">IF(COLUMN()&lt;DATA!$H$1+2,SUM(VSETKY_PODIELY!BM$10:'VSETKY_PODIELY'!BM$11),IF(COLUMN()=DATA!$H$1+2,SUM(INDIRECT("B$8:"&amp;SUBSTITUTE(ADDRESS(1,COLUMN()-1,4),"1","")&amp;"$8")),""))</f>
        <v/>
      </c>
      <c r="BN8" t="str">
        <f ca="1">IF(COLUMN()&lt;DATA!$H$1+2,SUM(VSETKY_PODIELY!BN$10:'VSETKY_PODIELY'!BN$11),IF(COLUMN()=DATA!$H$1+2,SUM(INDIRECT("B$8:"&amp;SUBSTITUTE(ADDRESS(1,COLUMN()-1,4),"1","")&amp;"$8")),""))</f>
        <v/>
      </c>
      <c r="BO8" t="str">
        <f ca="1">IF(COLUMN()&lt;DATA!$H$1+2,SUM(VSETKY_PODIELY!BO$10:'VSETKY_PODIELY'!BO$11),IF(COLUMN()=DATA!$H$1+2,SUM(INDIRECT("B$8:"&amp;SUBSTITUTE(ADDRESS(1,COLUMN()-1,4),"1","")&amp;"$8")),""))</f>
        <v/>
      </c>
      <c r="BP8" t="str">
        <f ca="1">IF(COLUMN()&lt;DATA!$H$1+2,SUM(VSETKY_PODIELY!BP$10:'VSETKY_PODIELY'!BP$11),IF(COLUMN()=DATA!$H$1+2,SUM(INDIRECT("B$8:"&amp;SUBSTITUTE(ADDRESS(1,COLUMN()-1,4),"1","")&amp;"$8")),""))</f>
        <v/>
      </c>
      <c r="BQ8" t="str">
        <f ca="1">IF(COLUMN()&lt;DATA!$H$1+2,SUM(VSETKY_PODIELY!BQ$10:'VSETKY_PODIELY'!BQ$11),IF(COLUMN()=DATA!$H$1+2,SUM(INDIRECT("B$8:"&amp;SUBSTITUTE(ADDRESS(1,COLUMN()-1,4),"1","")&amp;"$8")),""))</f>
        <v/>
      </c>
      <c r="BR8" t="str">
        <f ca="1">IF(COLUMN()&lt;DATA!$H$1+2,SUM(VSETKY_PODIELY!BR$10:'VSETKY_PODIELY'!BR$11),IF(COLUMN()=DATA!$H$1+2,SUM(INDIRECT("B$8:"&amp;SUBSTITUTE(ADDRESS(1,COLUMN()-1,4),"1","")&amp;"$8")),""))</f>
        <v/>
      </c>
      <c r="BS8" t="str">
        <f ca="1">IF(COLUMN()&lt;DATA!$H$1+2,SUM(VSETKY_PODIELY!BS$10:'VSETKY_PODIELY'!BS$11),IF(COLUMN()=DATA!$H$1+2,SUM(INDIRECT("B$8:"&amp;SUBSTITUTE(ADDRESS(1,COLUMN()-1,4),"1","")&amp;"$8")),""))</f>
        <v/>
      </c>
      <c r="BT8" t="str">
        <f ca="1">IF(COLUMN()&lt;DATA!$H$1+2,SUM(VSETKY_PODIELY!BT$10:'VSETKY_PODIELY'!BT$11),IF(COLUMN()=DATA!$H$1+2,SUM(INDIRECT("B$8:"&amp;SUBSTITUTE(ADDRESS(1,COLUMN()-1,4),"1","")&amp;"$8")),""))</f>
        <v/>
      </c>
      <c r="BU8" t="str">
        <f ca="1">IF(COLUMN()&lt;DATA!$H$1+2,SUM(VSETKY_PODIELY!BU$10:'VSETKY_PODIELY'!BU$11),IF(COLUMN()=DATA!$H$1+2,SUM(INDIRECT("B$8:"&amp;SUBSTITUTE(ADDRESS(1,COLUMN()-1,4),"1","")&amp;"$8")),""))</f>
        <v/>
      </c>
      <c r="BV8" t="str">
        <f ca="1">IF(COLUMN()&lt;DATA!$H$1+2,SUM(VSETKY_PODIELY!BV$10:'VSETKY_PODIELY'!BV$11),IF(COLUMN()=DATA!$H$1+2,SUM(INDIRECT("B$8:"&amp;SUBSTITUTE(ADDRESS(1,COLUMN()-1,4),"1","")&amp;"$8")),""))</f>
        <v/>
      </c>
      <c r="BW8" t="str">
        <f ca="1">IF(COLUMN()&lt;DATA!$H$1+2,SUM(VSETKY_PODIELY!BW$10:'VSETKY_PODIELY'!BW$11),IF(COLUMN()=DATA!$H$1+2,SUM(INDIRECT("B$8:"&amp;SUBSTITUTE(ADDRESS(1,COLUMN()-1,4),"1","")&amp;"$8")),""))</f>
        <v/>
      </c>
      <c r="BX8" t="str">
        <f ca="1">IF(COLUMN()&lt;DATA!$H$1+2,SUM(VSETKY_PODIELY!BX$10:'VSETKY_PODIELY'!BX$11),IF(COLUMN()=DATA!$H$1+2,SUM(INDIRECT("B$8:"&amp;SUBSTITUTE(ADDRESS(1,COLUMN()-1,4),"1","")&amp;"$8")),""))</f>
        <v/>
      </c>
      <c r="BY8" t="str">
        <f ca="1">IF(COLUMN()&lt;DATA!$H$1+2,SUM(VSETKY_PODIELY!BY$10:'VSETKY_PODIELY'!BY$11),IF(COLUMN()=DATA!$H$1+2,SUM(INDIRECT("B$8:"&amp;SUBSTITUTE(ADDRESS(1,COLUMN()-1,4),"1","")&amp;"$8")),""))</f>
        <v/>
      </c>
      <c r="BZ8" t="str">
        <f ca="1">IF(COLUMN()&lt;DATA!$H$1+2,SUM(VSETKY_PODIELY!BZ$10:'VSETKY_PODIELY'!BZ$11),IF(COLUMN()=DATA!$H$1+2,SUM(INDIRECT("B$8:"&amp;SUBSTITUTE(ADDRESS(1,COLUMN()-1,4),"1","")&amp;"$8")),""))</f>
        <v/>
      </c>
    </row>
    <row r="9" spans="1:78" ht="15.75" x14ac:dyDescent="0.25">
      <c r="A9" s="43" t="s">
        <v>195</v>
      </c>
      <c r="B9" s="34">
        <f ca="1">IF(COLUMN()&lt;DATA!$H$1+2,SUM(VSETKY_PODIELY!B$35:'VSETKY_PODIELY'!B$36),IF(COLUMN()=DATA!$H$1+2,SUM(INDIRECT("B$9:"&amp;SUBSTITUTE(ADDRESS(1,COLUMN()-1,4),"1","")&amp;"$9")),""))</f>
        <v>20.962219999999999</v>
      </c>
      <c r="C9" s="34">
        <f ca="1">IF(COLUMN()&lt;DATA!$H$1+2,SUM(VSETKY_PODIELY!C$35:'VSETKY_PODIELY'!C$36),IF(COLUMN()=DATA!$H$1+2,SUM(INDIRECT("B$9:"&amp;SUBSTITUTE(ADDRESS(1,COLUMN()-1,4),"1","")&amp;"$9")),""))</f>
        <v>7.25</v>
      </c>
      <c r="D9" s="34">
        <f ca="1">IF(COLUMN()&lt;DATA!$H$1+2,SUM(VSETKY_PODIELY!D$35:'VSETKY_PODIELY'!D$36),IF(COLUMN()=DATA!$H$1+2,SUM(INDIRECT("B$9:"&amp;SUBSTITUTE(ADDRESS(1,COLUMN()-1,4),"1","")&amp;"$9")),""))</f>
        <v>15.23</v>
      </c>
      <c r="E9" s="34">
        <f ca="1">IF(COLUMN()&lt;DATA!$H$1+2,SUM(VSETKY_PODIELY!E$35:'VSETKY_PODIELY'!E$36),IF(COLUMN()=DATA!$H$1+2,SUM(INDIRECT("B$9:"&amp;SUBSTITUTE(ADDRESS(1,COLUMN()-1,4),"1","")&amp;"$9")),""))</f>
        <v>10.01</v>
      </c>
      <c r="F9" s="34">
        <f ca="1">IF(COLUMN()&lt;DATA!$H$1+2,SUM(VSETKY_PODIELY!F$35:'VSETKY_PODIELY'!F$36),IF(COLUMN()=DATA!$H$1+2,SUM(INDIRECT("B$9:"&amp;SUBSTITUTE(ADDRESS(1,COLUMN()-1,4),"1","")&amp;"$9")),""))</f>
        <v>2.25</v>
      </c>
      <c r="G9" s="34">
        <f ca="1">IF(COLUMN()&lt;DATA!$H$1+2,SUM(VSETKY_PODIELY!G$35:'VSETKY_PODIELY'!G$36),IF(COLUMN()=DATA!$H$1+2,SUM(INDIRECT("B$9:"&amp;SUBSTITUTE(ADDRESS(1,COLUMN()-1,4),"1","")&amp;"$9")),""))</f>
        <v>3.1628499999999997</v>
      </c>
      <c r="H9" s="34">
        <f ca="1">IF(COLUMN()&lt;DATA!$H$1+2,SUM(VSETKY_PODIELY!H$35:'VSETKY_PODIELY'!H$36),IF(COLUMN()=DATA!$H$1+2,SUM(INDIRECT("B$9:"&amp;SUBSTITUTE(ADDRESS(1,COLUMN()-1,4),"1","")&amp;"$9")),""))</f>
        <v>10.34</v>
      </c>
      <c r="I9" s="34">
        <f ca="1">IF(COLUMN()&lt;DATA!$H$1+2,SUM(VSETKY_PODIELY!I$35:'VSETKY_PODIELY'!I$36),IF(COLUMN()=DATA!$H$1+2,SUM(INDIRECT("B$9:"&amp;SUBSTITUTE(ADDRESS(1,COLUMN()-1,4),"1","")&amp;"$9")),""))</f>
        <v>8.64</v>
      </c>
      <c r="J9" s="34">
        <f ca="1">IF(COLUMN()&lt;DATA!$H$1+2,SUM(VSETKY_PODIELY!J$35:'VSETKY_PODIELY'!J$36),IF(COLUMN()=DATA!$H$1+2,SUM(INDIRECT("B$9:"&amp;SUBSTITUTE(ADDRESS(1,COLUMN()-1,4),"1","")&amp;"$9")),""))</f>
        <v>5.3000000000000007</v>
      </c>
      <c r="K9" s="34">
        <f ca="1">IF(COLUMN()&lt;DATA!$H$1+2,SUM(VSETKY_PODIELY!K$35:'VSETKY_PODIELY'!K$36),IF(COLUMN()=DATA!$H$1+2,SUM(INDIRECT("B$9:"&amp;SUBSTITUTE(ADDRESS(1,COLUMN()-1,4),"1","")&amp;"$9")),""))</f>
        <v>6.93</v>
      </c>
      <c r="L9" s="34">
        <f ca="1">IF(COLUMN()&lt;DATA!$H$1+2,SUM(VSETKY_PODIELY!L$35:'VSETKY_PODIELY'!L$36),IF(COLUMN()=DATA!$H$1+2,SUM(INDIRECT("B$9:"&amp;SUBSTITUTE(ADDRESS(1,COLUMN()-1,4),"1","")&amp;"$9")),""))</f>
        <v>4</v>
      </c>
      <c r="M9" s="34">
        <f ca="1">IF(COLUMN()&lt;DATA!$H$1+2,SUM(VSETKY_PODIELY!M$35:'VSETKY_PODIELY'!M$36),IF(COLUMN()=DATA!$H$1+2,SUM(INDIRECT("B$9:"&amp;SUBSTITUTE(ADDRESS(1,COLUMN()-1,4),"1","")&amp;"$9")),""))</f>
        <v>7.02</v>
      </c>
      <c r="N9" s="34">
        <f ca="1">IF(COLUMN()&lt;DATA!$H$1+2,SUM(VSETKY_PODIELY!N$35:'VSETKY_PODIELY'!N$36),IF(COLUMN()=DATA!$H$1+2,SUM(INDIRECT("B$9:"&amp;SUBSTITUTE(ADDRESS(1,COLUMN()-1,4),"1","")&amp;"$9")),""))</f>
        <v>17.649999999999999</v>
      </c>
      <c r="O9" s="34">
        <f ca="1">IF(COLUMN()&lt;DATA!$H$1+2,SUM(VSETKY_PODIELY!O$35:'VSETKY_PODIELY'!O$36),IF(COLUMN()=DATA!$H$1+2,SUM(INDIRECT("B$9:"&amp;SUBSTITUTE(ADDRESS(1,COLUMN()-1,4),"1","")&amp;"$9")),""))</f>
        <v>3.6799999999999997</v>
      </c>
      <c r="P9" s="34">
        <f ca="1">IF(COLUMN()&lt;DATA!$H$1+2,SUM(VSETKY_PODIELY!P$35:'VSETKY_PODIELY'!P$36),IF(COLUMN()=DATA!$H$1+2,SUM(INDIRECT("B$9:"&amp;SUBSTITUTE(ADDRESS(1,COLUMN()-1,4),"1","")&amp;"$9")),""))</f>
        <v>0.5</v>
      </c>
      <c r="Q9" s="34">
        <f ca="1">IF(COLUMN()&lt;DATA!$H$1+2,SUM(VSETKY_PODIELY!Q$35:'VSETKY_PODIELY'!Q$36),IF(COLUMN()=DATA!$H$1+2,SUM(INDIRECT("B$9:"&amp;SUBSTITUTE(ADDRESS(1,COLUMN()-1,4),"1","")&amp;"$9")),""))</f>
        <v>4.4249000000000001</v>
      </c>
      <c r="R9" s="34">
        <f ca="1">IF(COLUMN()&lt;DATA!$H$1+2,SUM(VSETKY_PODIELY!R$35:'VSETKY_PODIELY'!R$36),IF(COLUMN()=DATA!$H$1+2,SUM(INDIRECT("B$9:"&amp;SUBSTITUTE(ADDRESS(1,COLUMN()-1,4),"1","")&amp;"$9")),""))</f>
        <v>0</v>
      </c>
      <c r="S9" s="34">
        <f ca="1">IF(COLUMN()&lt;DATA!$H$1+2,SUM(VSETKY_PODIELY!S$35:'VSETKY_PODIELY'!S$36),IF(COLUMN()=DATA!$H$1+2,SUM(INDIRECT("B$9:"&amp;SUBSTITUTE(ADDRESS(1,COLUMN()-1,4),"1","")&amp;"$9")),""))</f>
        <v>27.48</v>
      </c>
      <c r="T9" s="34">
        <f ca="1">IF(COLUMN()&lt;DATA!$H$1+2,SUM(VSETKY_PODIELY!T$35:'VSETKY_PODIELY'!T$36),IF(COLUMN()=DATA!$H$1+2,SUM(INDIRECT("B$9:"&amp;SUBSTITUTE(ADDRESS(1,COLUMN()-1,4),"1","")&amp;"$9")),""))</f>
        <v>6</v>
      </c>
      <c r="U9" s="34">
        <f ca="1">IF(COLUMN()&lt;DATA!$H$1+2,SUM(VSETKY_PODIELY!U$35:'VSETKY_PODIELY'!U$36),IF(COLUMN()=DATA!$H$1+2,SUM(INDIRECT("B$9:"&amp;SUBSTITUTE(ADDRESS(1,COLUMN()-1,4),"1","")&amp;"$9")),""))</f>
        <v>16.171109999999999</v>
      </c>
      <c r="V9" s="34">
        <f ca="1">IF(COLUMN()&lt;DATA!$H$1+2,SUM(VSETKY_PODIELY!V$35:'VSETKY_PODIELY'!V$36),IF(COLUMN()=DATA!$H$1+2,SUM(INDIRECT("B$9:"&amp;SUBSTITUTE(ADDRESS(1,COLUMN()-1,4),"1","")&amp;"$9")),""))</f>
        <v>0</v>
      </c>
      <c r="W9" s="34">
        <f ca="1">IF(COLUMN()&lt;DATA!$H$1+2,SUM(VSETKY_PODIELY!W$35:'VSETKY_PODIELY'!W$36),IF(COLUMN()=DATA!$H$1+2,SUM(INDIRECT("B$9:"&amp;SUBSTITUTE(ADDRESS(1,COLUMN()-1,4),"1","")&amp;"$9")),""))</f>
        <v>0</v>
      </c>
      <c r="X9" s="34">
        <f ca="1">IF(COLUMN()&lt;DATA!$H$1+2,SUM(VSETKY_PODIELY!X$35:'VSETKY_PODIELY'!X$36),IF(COLUMN()=DATA!$H$1+2,SUM(INDIRECT("B$9:"&amp;SUBSTITUTE(ADDRESS(1,COLUMN()-1,4),"1","")&amp;"$9")),""))</f>
        <v>0</v>
      </c>
      <c r="Y9" s="34">
        <f ca="1">IF(COLUMN()&lt;DATA!$H$1+2,SUM(VSETKY_PODIELY!Y$35:'VSETKY_PODIELY'!Y$36),IF(COLUMN()=DATA!$H$1+2,SUM(INDIRECT("B$9:"&amp;SUBSTITUTE(ADDRESS(1,COLUMN()-1,4),"1","")&amp;"$9")),""))</f>
        <v>2.86</v>
      </c>
      <c r="Z9" s="34">
        <f ca="1">IF(COLUMN()&lt;DATA!$H$1+2,SUM(VSETKY_PODIELY!Z$35:'VSETKY_PODIELY'!Z$36),IF(COLUMN()=DATA!$H$1+2,SUM(INDIRECT("B$9:"&amp;SUBSTITUTE(ADDRESS(1,COLUMN()-1,4),"1","")&amp;"$9")),""))</f>
        <v>2.34</v>
      </c>
      <c r="AA9" s="34">
        <f ca="1">IF(COLUMN()&lt;DATA!$H$1+2,SUM(VSETKY_PODIELY!AA$35:'VSETKY_PODIELY'!AA$36),IF(COLUMN()=DATA!$H$1+2,SUM(INDIRECT("B$9:"&amp;SUBSTITUTE(ADDRESS(1,COLUMN()-1,4),"1","")&amp;"$9")),""))</f>
        <v>0</v>
      </c>
      <c r="AB9" s="34">
        <f ca="1">IF(COLUMN()&lt;DATA!$H$1+2,SUM(VSETKY_PODIELY!AB$35:'VSETKY_PODIELY'!AB$36),IF(COLUMN()=DATA!$H$1+2,SUM(INDIRECT("B$9:"&amp;SUBSTITUTE(ADDRESS(1,COLUMN()-1,4),"1","")&amp;"$9")),""))</f>
        <v>0</v>
      </c>
      <c r="AC9" s="34">
        <f ca="1">IF(COLUMN()&lt;DATA!$H$1+2,SUM(VSETKY_PODIELY!AC$35:'VSETKY_PODIELY'!AC$36),IF(COLUMN()=DATA!$H$1+2,SUM(INDIRECT("B$9:"&amp;SUBSTITUTE(ADDRESS(1,COLUMN()-1,4),"1","")&amp;"$9")),""))</f>
        <v>0</v>
      </c>
      <c r="AD9" s="34">
        <f ca="1">IF(COLUMN()&lt;DATA!$H$1+2,SUM(VSETKY_PODIELY!AD$35:'VSETKY_PODIELY'!AD$36),IF(COLUMN()=DATA!$H$1+2,SUM(INDIRECT("B$9:"&amp;SUBSTITUTE(ADDRESS(1,COLUMN()-1,4),"1","")&amp;"$9")),""))</f>
        <v>0</v>
      </c>
      <c r="AE9" s="34">
        <f ca="1">IF(COLUMN()&lt;DATA!$H$1+2,SUM(VSETKY_PODIELY!AE$35:'VSETKY_PODIELY'!AE$36),IF(COLUMN()=DATA!$H$1+2,SUM(INDIRECT("B$9:"&amp;SUBSTITUTE(ADDRESS(1,COLUMN()-1,4),"1","")&amp;"$9")),""))</f>
        <v>0</v>
      </c>
      <c r="AF9" s="34">
        <f ca="1">IF(COLUMN()&lt;DATA!$H$1+2,SUM(VSETKY_PODIELY!AF$35:'VSETKY_PODIELY'!AF$36),IF(COLUMN()=DATA!$H$1+2,SUM(INDIRECT("B$9:"&amp;SUBSTITUTE(ADDRESS(1,COLUMN()-1,4),"1","")&amp;"$9")),""))</f>
        <v>0</v>
      </c>
      <c r="AG9" s="34">
        <f ca="1">IF(COLUMN()&lt;DATA!$H$1+2,SUM(VSETKY_PODIELY!AG$35:'VSETKY_PODIELY'!AG$36),IF(COLUMN()=DATA!$H$1+2,SUM(INDIRECT("B$9:"&amp;SUBSTITUTE(ADDRESS(1,COLUMN()-1,4),"1","")&amp;"$9")),""))</f>
        <v>0.67</v>
      </c>
      <c r="AH9" s="34">
        <f ca="1">IF(COLUMN()&lt;DATA!$H$1+2,SUM(VSETKY_PODIELY!AH$35:'VSETKY_PODIELY'!AH$36),IF(COLUMN()=DATA!$H$1+2,SUM(INDIRECT("B$9:"&amp;SUBSTITUTE(ADDRESS(1,COLUMN()-1,4),"1","")&amp;"$9")),""))</f>
        <v>0</v>
      </c>
      <c r="AI9" s="34">
        <f ca="1">IF(COLUMN()&lt;DATA!$H$1+2,SUM(VSETKY_PODIELY!AI$35:'VSETKY_PODIELY'!AI$36),IF(COLUMN()=DATA!$H$1+2,SUM(INDIRECT("B$9:"&amp;SUBSTITUTE(ADDRESS(1,COLUMN()-1,4),"1","")&amp;"$9")),""))</f>
        <v>0</v>
      </c>
      <c r="AJ9" s="34">
        <f ca="1">IF(COLUMN()&lt;DATA!$H$1+2,SUM(VSETKY_PODIELY!AJ$35:'VSETKY_PODIELY'!AJ$36),IF(COLUMN()=DATA!$H$1+2,SUM(INDIRECT("B$9:"&amp;SUBSTITUTE(ADDRESS(1,COLUMN()-1,4),"1","")&amp;"$9")),""))</f>
        <v>0</v>
      </c>
      <c r="AK9" s="34">
        <f ca="1">IF(COLUMN()&lt;DATA!$H$1+2,SUM(VSETKY_PODIELY!AK$35:'VSETKY_PODIELY'!AK$36),IF(COLUMN()=DATA!$H$1+2,SUM(INDIRECT("B$9:"&amp;SUBSTITUTE(ADDRESS(1,COLUMN()-1,4),"1","")&amp;"$9")),""))</f>
        <v>0</v>
      </c>
      <c r="AL9" s="34">
        <f ca="1">IF(COLUMN()&lt;DATA!$H$1+2,SUM(VSETKY_PODIELY!AL$35:'VSETKY_PODIELY'!AL$36),IF(COLUMN()=DATA!$H$1+2,SUM(INDIRECT("B$9:"&amp;SUBSTITUTE(ADDRESS(1,COLUMN()-1,4),"1","")&amp;"$9")),""))</f>
        <v>0</v>
      </c>
      <c r="AM9" s="34">
        <f ca="1">IF(COLUMN()&lt;DATA!$H$1+2,SUM(VSETKY_PODIELY!AM$35:'VSETKY_PODIELY'!AM$36),IF(COLUMN()=DATA!$H$1+2,SUM(INDIRECT("B$9:"&amp;SUBSTITUTE(ADDRESS(1,COLUMN()-1,4),"1","")&amp;"$9")),""))</f>
        <v>0</v>
      </c>
      <c r="AN9" s="44">
        <f ca="1">IF(COLUMN()&lt;DATA!$H$1+2,SUM(VSETKY_PODIELY!AN$35:'VSETKY_PODIELY'!AN$36),IF(COLUMN()=DATA!$H$1+2,SUM(INDIRECT("B$9:"&amp;SUBSTITUTE(ADDRESS(1,COLUMN()-1,4),"1","")&amp;"$9")),""))</f>
        <v>182.87107999999998</v>
      </c>
      <c r="AO9" t="str">
        <f ca="1">IF(COLUMN()&lt;DATA!$H$1+2,SUM(VSETKY_PODIELY!AO$35:'VSETKY_PODIELY'!AO$36),IF(COLUMN()=DATA!$H$1+2,SUM(INDIRECT("B$9:"&amp;SUBSTITUTE(ADDRESS(1,COLUMN()-1,4),"1","")&amp;"$9")),""))</f>
        <v/>
      </c>
      <c r="AP9" t="str">
        <f ca="1">IF(COLUMN()&lt;DATA!$H$1+2,SUM(VSETKY_PODIELY!AP$35:'VSETKY_PODIELY'!AP$36),IF(COLUMN()=DATA!$H$1+2,SUM(INDIRECT("B$9:"&amp;SUBSTITUTE(ADDRESS(1,COLUMN()-1,4),"1","")&amp;"$9")),""))</f>
        <v/>
      </c>
      <c r="AQ9" t="str">
        <f ca="1">IF(COLUMN()&lt;DATA!$H$1+2,SUM(VSETKY_PODIELY!AQ$35:'VSETKY_PODIELY'!AQ$36),IF(COLUMN()=DATA!$H$1+2,SUM(INDIRECT("B$9:"&amp;SUBSTITUTE(ADDRESS(1,COLUMN()-1,4),"1","")&amp;"$9")),""))</f>
        <v/>
      </c>
      <c r="AR9" t="str">
        <f ca="1">IF(COLUMN()&lt;DATA!$H$1+2,SUM(VSETKY_PODIELY!AR$35:'VSETKY_PODIELY'!AR$36),IF(COLUMN()=DATA!$H$1+2,SUM(INDIRECT("B$9:"&amp;SUBSTITUTE(ADDRESS(1,COLUMN()-1,4),"1","")&amp;"$9")),""))</f>
        <v/>
      </c>
      <c r="AS9" t="str">
        <f ca="1">IF(COLUMN()&lt;DATA!$H$1+2,SUM(VSETKY_PODIELY!AS$35:'VSETKY_PODIELY'!AS$36),IF(COLUMN()=DATA!$H$1+2,SUM(INDIRECT("B$9:"&amp;SUBSTITUTE(ADDRESS(1,COLUMN()-1,4),"1","")&amp;"$9")),""))</f>
        <v/>
      </c>
      <c r="AT9" t="str">
        <f ca="1">IF(COLUMN()&lt;DATA!$H$1+2,SUM(VSETKY_PODIELY!AT$35:'VSETKY_PODIELY'!AT$36),IF(COLUMN()=DATA!$H$1+2,SUM(INDIRECT("B$9:"&amp;SUBSTITUTE(ADDRESS(1,COLUMN()-1,4),"1","")&amp;"$9")),""))</f>
        <v/>
      </c>
      <c r="AU9" t="str">
        <f ca="1">IF(COLUMN()&lt;DATA!$H$1+2,SUM(VSETKY_PODIELY!AU$35:'VSETKY_PODIELY'!AU$36),IF(COLUMN()=DATA!$H$1+2,SUM(INDIRECT("B$9:"&amp;SUBSTITUTE(ADDRESS(1,COLUMN()-1,4),"1","")&amp;"$9")),""))</f>
        <v/>
      </c>
      <c r="AV9" t="str">
        <f ca="1">IF(COLUMN()&lt;DATA!$H$1+2,SUM(VSETKY_PODIELY!AV$35:'VSETKY_PODIELY'!AV$36),IF(COLUMN()=DATA!$H$1+2,SUM(INDIRECT("B$9:"&amp;SUBSTITUTE(ADDRESS(1,COLUMN()-1,4),"1","")&amp;"$9")),""))</f>
        <v/>
      </c>
      <c r="AW9" t="str">
        <f ca="1">IF(COLUMN()&lt;DATA!$H$1+2,SUM(VSETKY_PODIELY!AW$35:'VSETKY_PODIELY'!AW$36),IF(COLUMN()=DATA!$H$1+2,SUM(INDIRECT("B$9:"&amp;SUBSTITUTE(ADDRESS(1,COLUMN()-1,4),"1","")&amp;"$9")),""))</f>
        <v/>
      </c>
      <c r="AX9" t="str">
        <f ca="1">IF(COLUMN()&lt;DATA!$H$1+2,SUM(VSETKY_PODIELY!AX$35:'VSETKY_PODIELY'!AX$36),IF(COLUMN()=DATA!$H$1+2,SUM(INDIRECT("B$9:"&amp;SUBSTITUTE(ADDRESS(1,COLUMN()-1,4),"1","")&amp;"$9")),""))</f>
        <v/>
      </c>
      <c r="AY9" t="str">
        <f ca="1">IF(COLUMN()&lt;DATA!$H$1+2,SUM(VSETKY_PODIELY!AY$35:'VSETKY_PODIELY'!AY$36),IF(COLUMN()=DATA!$H$1+2,SUM(INDIRECT("B$9:"&amp;SUBSTITUTE(ADDRESS(1,COLUMN()-1,4),"1","")&amp;"$9")),""))</f>
        <v/>
      </c>
      <c r="AZ9" t="str">
        <f ca="1">IF(COLUMN()&lt;DATA!$H$1+2,SUM(VSETKY_PODIELY!AZ$35:'VSETKY_PODIELY'!AZ$36),IF(COLUMN()=DATA!$H$1+2,SUM(INDIRECT("B$9:"&amp;SUBSTITUTE(ADDRESS(1,COLUMN()-1,4),"1","")&amp;"$9")),""))</f>
        <v/>
      </c>
      <c r="BA9" t="str">
        <f ca="1">IF(COLUMN()&lt;DATA!$H$1+2,SUM(VSETKY_PODIELY!BA$35:'VSETKY_PODIELY'!BA$36),IF(COLUMN()=DATA!$H$1+2,SUM(INDIRECT("B$9:"&amp;SUBSTITUTE(ADDRESS(1,COLUMN()-1,4),"1","")&amp;"$9")),""))</f>
        <v/>
      </c>
      <c r="BB9" t="str">
        <f ca="1">IF(COLUMN()&lt;DATA!$H$1+2,SUM(VSETKY_PODIELY!BB$35:'VSETKY_PODIELY'!BB$36),IF(COLUMN()=DATA!$H$1+2,SUM(INDIRECT("B$9:"&amp;SUBSTITUTE(ADDRESS(1,COLUMN()-1,4),"1","")&amp;"$9")),""))</f>
        <v/>
      </c>
      <c r="BC9" t="str">
        <f ca="1">IF(COLUMN()&lt;DATA!$H$1+2,SUM(VSETKY_PODIELY!BC$35:'VSETKY_PODIELY'!BC$36),IF(COLUMN()=DATA!$H$1+2,SUM(INDIRECT("B$9:"&amp;SUBSTITUTE(ADDRESS(1,COLUMN()-1,4),"1","")&amp;"$9")),""))</f>
        <v/>
      </c>
      <c r="BD9" t="str">
        <f ca="1">IF(COLUMN()&lt;DATA!$H$1+2,SUM(VSETKY_PODIELY!BD$35:'VSETKY_PODIELY'!BD$36),IF(COLUMN()=DATA!$H$1+2,SUM(INDIRECT("B$9:"&amp;SUBSTITUTE(ADDRESS(1,COLUMN()-1,4),"1","")&amp;"$9")),""))</f>
        <v/>
      </c>
      <c r="BE9" t="str">
        <f ca="1">IF(COLUMN()&lt;DATA!$H$1+2,SUM(VSETKY_PODIELY!BE$35:'VSETKY_PODIELY'!BE$36),IF(COLUMN()=DATA!$H$1+2,SUM(INDIRECT("B$9:"&amp;SUBSTITUTE(ADDRESS(1,COLUMN()-1,4),"1","")&amp;"$9")),""))</f>
        <v/>
      </c>
      <c r="BF9" t="str">
        <f ca="1">IF(COLUMN()&lt;DATA!$H$1+2,SUM(VSETKY_PODIELY!BF$35:'VSETKY_PODIELY'!BF$36),IF(COLUMN()=DATA!$H$1+2,SUM(INDIRECT("B$9:"&amp;SUBSTITUTE(ADDRESS(1,COLUMN()-1,4),"1","")&amp;"$9")),""))</f>
        <v/>
      </c>
      <c r="BG9" t="str">
        <f ca="1">IF(COLUMN()&lt;DATA!$H$1+2,SUM(VSETKY_PODIELY!BG$35:'VSETKY_PODIELY'!BG$36),IF(COLUMN()=DATA!$H$1+2,SUM(INDIRECT("B$9:"&amp;SUBSTITUTE(ADDRESS(1,COLUMN()-1,4),"1","")&amp;"$9")),""))</f>
        <v/>
      </c>
      <c r="BH9" t="str">
        <f ca="1">IF(COLUMN()&lt;DATA!$H$1+2,SUM(VSETKY_PODIELY!BH$35:'VSETKY_PODIELY'!BH$36),IF(COLUMN()=DATA!$H$1+2,SUM(INDIRECT("B$9:"&amp;SUBSTITUTE(ADDRESS(1,COLUMN()-1,4),"1","")&amp;"$9")),""))</f>
        <v/>
      </c>
      <c r="BI9" t="str">
        <f ca="1">IF(COLUMN()&lt;DATA!$H$1+2,SUM(VSETKY_PODIELY!BI$35:'VSETKY_PODIELY'!BI$36),IF(COLUMN()=DATA!$H$1+2,SUM(INDIRECT("B$9:"&amp;SUBSTITUTE(ADDRESS(1,COLUMN()-1,4),"1","")&amp;"$9")),""))</f>
        <v/>
      </c>
      <c r="BJ9" t="str">
        <f ca="1">IF(COLUMN()&lt;DATA!$H$1+2,SUM(VSETKY_PODIELY!BJ$35:'VSETKY_PODIELY'!BJ$36),IF(COLUMN()=DATA!$H$1+2,SUM(INDIRECT("B$9:"&amp;SUBSTITUTE(ADDRESS(1,COLUMN()-1,4),"1","")&amp;"$9")),""))</f>
        <v/>
      </c>
      <c r="BK9" t="str">
        <f ca="1">IF(COLUMN()&lt;DATA!$H$1+2,SUM(VSETKY_PODIELY!BK$35:'VSETKY_PODIELY'!BK$36),IF(COLUMN()=DATA!$H$1+2,SUM(INDIRECT("B$9:"&amp;SUBSTITUTE(ADDRESS(1,COLUMN()-1,4),"1","")&amp;"$9")),""))</f>
        <v/>
      </c>
      <c r="BL9" t="str">
        <f ca="1">IF(COLUMN()&lt;DATA!$H$1+2,SUM(VSETKY_PODIELY!BL$35:'VSETKY_PODIELY'!BL$36),IF(COLUMN()=DATA!$H$1+2,SUM(INDIRECT("B$9:"&amp;SUBSTITUTE(ADDRESS(1,COLUMN()-1,4),"1","")&amp;"$9")),""))</f>
        <v/>
      </c>
      <c r="BM9" t="str">
        <f ca="1">IF(COLUMN()&lt;DATA!$H$1+2,SUM(VSETKY_PODIELY!BM$35:'VSETKY_PODIELY'!BM$36),IF(COLUMN()=DATA!$H$1+2,SUM(INDIRECT("B$9:"&amp;SUBSTITUTE(ADDRESS(1,COLUMN()-1,4),"1","")&amp;"$9")),""))</f>
        <v/>
      </c>
      <c r="BN9" t="str">
        <f ca="1">IF(COLUMN()&lt;DATA!$H$1+2,SUM(VSETKY_PODIELY!BN$35:'VSETKY_PODIELY'!BN$36),IF(COLUMN()=DATA!$H$1+2,SUM(INDIRECT("B$9:"&amp;SUBSTITUTE(ADDRESS(1,COLUMN()-1,4),"1","")&amp;"$9")),""))</f>
        <v/>
      </c>
      <c r="BO9" t="str">
        <f ca="1">IF(COLUMN()&lt;DATA!$H$1+2,SUM(VSETKY_PODIELY!BO$35:'VSETKY_PODIELY'!BO$36),IF(COLUMN()=DATA!$H$1+2,SUM(INDIRECT("B$9:"&amp;SUBSTITUTE(ADDRESS(1,COLUMN()-1,4),"1","")&amp;"$9")),""))</f>
        <v/>
      </c>
      <c r="BP9" t="str">
        <f ca="1">IF(COLUMN()&lt;DATA!$H$1+2,SUM(VSETKY_PODIELY!BP$35:'VSETKY_PODIELY'!BP$36),IF(COLUMN()=DATA!$H$1+2,SUM(INDIRECT("B$9:"&amp;SUBSTITUTE(ADDRESS(1,COLUMN()-1,4),"1","")&amp;"$9")),""))</f>
        <v/>
      </c>
      <c r="BQ9" t="str">
        <f ca="1">IF(COLUMN()&lt;DATA!$H$1+2,SUM(VSETKY_PODIELY!BQ$35:'VSETKY_PODIELY'!BQ$36),IF(COLUMN()=DATA!$H$1+2,SUM(INDIRECT("B$9:"&amp;SUBSTITUTE(ADDRESS(1,COLUMN()-1,4),"1","")&amp;"$9")),""))</f>
        <v/>
      </c>
      <c r="BR9" t="str">
        <f ca="1">IF(COLUMN()&lt;DATA!$H$1+2,SUM(VSETKY_PODIELY!BR$35:'VSETKY_PODIELY'!BR$36),IF(COLUMN()=DATA!$H$1+2,SUM(INDIRECT("B$9:"&amp;SUBSTITUTE(ADDRESS(1,COLUMN()-1,4),"1","")&amp;"$9")),""))</f>
        <v/>
      </c>
      <c r="BS9" t="str">
        <f ca="1">IF(COLUMN()&lt;DATA!$H$1+2,SUM(VSETKY_PODIELY!BS$35:'VSETKY_PODIELY'!BS$36),IF(COLUMN()=DATA!$H$1+2,SUM(INDIRECT("B$9:"&amp;SUBSTITUTE(ADDRESS(1,COLUMN()-1,4),"1","")&amp;"$9")),""))</f>
        <v/>
      </c>
      <c r="BT9" t="str">
        <f ca="1">IF(COLUMN()&lt;DATA!$H$1+2,SUM(VSETKY_PODIELY!BT$35:'VSETKY_PODIELY'!BT$36),IF(COLUMN()=DATA!$H$1+2,SUM(INDIRECT("B$9:"&amp;SUBSTITUTE(ADDRESS(1,COLUMN()-1,4),"1","")&amp;"$9")),""))</f>
        <v/>
      </c>
      <c r="BU9" t="str">
        <f ca="1">IF(COLUMN()&lt;DATA!$H$1+2,SUM(VSETKY_PODIELY!BU$35:'VSETKY_PODIELY'!BU$36),IF(COLUMN()=DATA!$H$1+2,SUM(INDIRECT("B$9:"&amp;SUBSTITUTE(ADDRESS(1,COLUMN()-1,4),"1","")&amp;"$9")),""))</f>
        <v/>
      </c>
      <c r="BV9" t="str">
        <f ca="1">IF(COLUMN()&lt;DATA!$H$1+2,SUM(VSETKY_PODIELY!BV$35:'VSETKY_PODIELY'!BV$36),IF(COLUMN()=DATA!$H$1+2,SUM(INDIRECT("B$9:"&amp;SUBSTITUTE(ADDRESS(1,COLUMN()-1,4),"1","")&amp;"$9")),""))</f>
        <v/>
      </c>
      <c r="BW9" t="str">
        <f ca="1">IF(COLUMN()&lt;DATA!$H$1+2,SUM(VSETKY_PODIELY!BW$35:'VSETKY_PODIELY'!BW$36),IF(COLUMN()=DATA!$H$1+2,SUM(INDIRECT("B$9:"&amp;SUBSTITUTE(ADDRESS(1,COLUMN()-1,4),"1","")&amp;"$9")),""))</f>
        <v/>
      </c>
      <c r="BX9" t="str">
        <f ca="1">IF(COLUMN()&lt;DATA!$H$1+2,SUM(VSETKY_PODIELY!BX$35:'VSETKY_PODIELY'!BX$36),IF(COLUMN()=DATA!$H$1+2,SUM(INDIRECT("B$9:"&amp;SUBSTITUTE(ADDRESS(1,COLUMN()-1,4),"1","")&amp;"$9")),""))</f>
        <v/>
      </c>
      <c r="BY9" t="str">
        <f ca="1">IF(COLUMN()&lt;DATA!$H$1+2,SUM(VSETKY_PODIELY!BY$35:'VSETKY_PODIELY'!BY$36),IF(COLUMN()=DATA!$H$1+2,SUM(INDIRECT("B$9:"&amp;SUBSTITUTE(ADDRESS(1,COLUMN()-1,4),"1","")&amp;"$9")),""))</f>
        <v/>
      </c>
      <c r="BZ9" t="str">
        <f ca="1">IF(COLUMN()&lt;DATA!$H$1+2,SUM(VSETKY_PODIELY!BZ$35:'VSETKY_PODIELY'!BZ$36),IF(COLUMN()=DATA!$H$1+2,SUM(INDIRECT("B$9:"&amp;SUBSTITUTE(ADDRESS(1,COLUMN()-1,4),"1","")&amp;"$9")),""))</f>
        <v/>
      </c>
    </row>
    <row r="10" spans="1:78" ht="15.75" x14ac:dyDescent="0.25">
      <c r="A10" s="43" t="s">
        <v>206</v>
      </c>
      <c r="B10" s="34">
        <f ca="1">IF(COLUMN()&lt;DATA!$H$1+2,VSETKY_PODIELY!B$39,IF(COLUMN()=DATA!$H$1+2,SUM(INDIRECT("B$10:"&amp;SUBSTITUTE(ADDRESS(1,COLUMN()-1,4),"1","")&amp;"$10")),""))</f>
        <v>6.57</v>
      </c>
      <c r="C10" s="34">
        <f ca="1">IF(COLUMN()&lt;DATA!$H$1+2,VSETKY_PODIELY!C$39,IF(COLUMN()=DATA!$H$1+2,SUM(INDIRECT("B$10:"&amp;SUBSTITUTE(ADDRESS(1,COLUMN()-1,4),"1","")&amp;"$10")),""))</f>
        <v>0</v>
      </c>
      <c r="D10" s="34">
        <f ca="1">IF(COLUMN()&lt;DATA!$H$1+2,VSETKY_PODIELY!D$39,IF(COLUMN()=DATA!$H$1+2,SUM(INDIRECT("B$10:"&amp;SUBSTITUTE(ADDRESS(1,COLUMN()-1,4),"1","")&amp;"$10")),""))</f>
        <v>0</v>
      </c>
      <c r="E10" s="34">
        <f ca="1">IF(COLUMN()&lt;DATA!$H$1+2,VSETKY_PODIELY!E$39,IF(COLUMN()=DATA!$H$1+2,SUM(INDIRECT("B$10:"&amp;SUBSTITUTE(ADDRESS(1,COLUMN()-1,4),"1","")&amp;"$10")),""))</f>
        <v>0</v>
      </c>
      <c r="F10" s="34">
        <f ca="1">IF(COLUMN()&lt;DATA!$H$1+2,VSETKY_PODIELY!F$39,IF(COLUMN()=DATA!$H$1+2,SUM(INDIRECT("B$10:"&amp;SUBSTITUTE(ADDRESS(1,COLUMN()-1,4),"1","")&amp;"$10")),""))</f>
        <v>0</v>
      </c>
      <c r="G10" s="34">
        <f ca="1">IF(COLUMN()&lt;DATA!$H$1+2,VSETKY_PODIELY!G$39,IF(COLUMN()=DATA!$H$1+2,SUM(INDIRECT("B$10:"&amp;SUBSTITUTE(ADDRESS(1,COLUMN()-1,4),"1","")&amp;"$10")),""))</f>
        <v>2.65</v>
      </c>
      <c r="H10" s="34">
        <f ca="1">IF(COLUMN()&lt;DATA!$H$1+2,VSETKY_PODIELY!H$39,IF(COLUMN()=DATA!$H$1+2,SUM(INDIRECT("B$10:"&amp;SUBSTITUTE(ADDRESS(1,COLUMN()-1,4),"1","")&amp;"$10")),""))</f>
        <v>11.101699999999999</v>
      </c>
      <c r="I10" s="34">
        <f ca="1">IF(COLUMN()&lt;DATA!$H$1+2,VSETKY_PODIELY!I$39,IF(COLUMN()=DATA!$H$1+2,SUM(INDIRECT("B$10:"&amp;SUBSTITUTE(ADDRESS(1,COLUMN()-1,4),"1","")&amp;"$10")),""))</f>
        <v>0.9</v>
      </c>
      <c r="J10" s="34">
        <f ca="1">IF(COLUMN()&lt;DATA!$H$1+2,VSETKY_PODIELY!J$39,IF(COLUMN()=DATA!$H$1+2,SUM(INDIRECT("B$10:"&amp;SUBSTITUTE(ADDRESS(1,COLUMN()-1,4),"1","")&amp;"$10")),""))</f>
        <v>0</v>
      </c>
      <c r="K10" s="34">
        <f ca="1">IF(COLUMN()&lt;DATA!$H$1+2,VSETKY_PODIELY!K$39,IF(COLUMN()=DATA!$H$1+2,SUM(INDIRECT("B$10:"&amp;SUBSTITUTE(ADDRESS(1,COLUMN()-1,4),"1","")&amp;"$10")),""))</f>
        <v>0</v>
      </c>
      <c r="L10" s="34">
        <f ca="1">IF(COLUMN()&lt;DATA!$H$1+2,VSETKY_PODIELY!L$39,IF(COLUMN()=DATA!$H$1+2,SUM(INDIRECT("B$10:"&amp;SUBSTITUTE(ADDRESS(1,COLUMN()-1,4),"1","")&amp;"$10")),""))</f>
        <v>0</v>
      </c>
      <c r="M10" s="34">
        <f ca="1">IF(COLUMN()&lt;DATA!$H$1+2,VSETKY_PODIELY!M$39,IF(COLUMN()=DATA!$H$1+2,SUM(INDIRECT("B$10:"&amp;SUBSTITUTE(ADDRESS(1,COLUMN()-1,4),"1","")&amp;"$10")),""))</f>
        <v>0</v>
      </c>
      <c r="N10" s="34">
        <f ca="1">IF(COLUMN()&lt;DATA!$H$1+2,VSETKY_PODIELY!N$39,IF(COLUMN()=DATA!$H$1+2,SUM(INDIRECT("B$10:"&amp;SUBSTITUTE(ADDRESS(1,COLUMN()-1,4),"1","")&amp;"$10")),""))</f>
        <v>0</v>
      </c>
      <c r="O10" s="34">
        <f ca="1">IF(COLUMN()&lt;DATA!$H$1+2,VSETKY_PODIELY!O$39,IF(COLUMN()=DATA!$H$1+2,SUM(INDIRECT("B$10:"&amp;SUBSTITUTE(ADDRESS(1,COLUMN()-1,4),"1","")&amp;"$10")),""))</f>
        <v>0</v>
      </c>
      <c r="P10" s="34">
        <f ca="1">IF(COLUMN()&lt;DATA!$H$1+2,VSETKY_PODIELY!P$39,IF(COLUMN()=DATA!$H$1+2,SUM(INDIRECT("B$10:"&amp;SUBSTITUTE(ADDRESS(1,COLUMN()-1,4),"1","")&amp;"$10")),""))</f>
        <v>0</v>
      </c>
      <c r="Q10" s="34">
        <f ca="1">IF(COLUMN()&lt;DATA!$H$1+2,VSETKY_PODIELY!Q$39,IF(COLUMN()=DATA!$H$1+2,SUM(INDIRECT("B$10:"&amp;SUBSTITUTE(ADDRESS(1,COLUMN()-1,4),"1","")&amp;"$10")),""))</f>
        <v>0</v>
      </c>
      <c r="R10" s="34">
        <f ca="1">IF(COLUMN()&lt;DATA!$H$1+2,VSETKY_PODIELY!R$39,IF(COLUMN()=DATA!$H$1+2,SUM(INDIRECT("B$10:"&amp;SUBSTITUTE(ADDRESS(1,COLUMN()-1,4),"1","")&amp;"$10")),""))</f>
        <v>0</v>
      </c>
      <c r="S10" s="34">
        <f ca="1">IF(COLUMN()&lt;DATA!$H$1+2,VSETKY_PODIELY!S$39,IF(COLUMN()=DATA!$H$1+2,SUM(INDIRECT("B$10:"&amp;SUBSTITUTE(ADDRESS(1,COLUMN()-1,4),"1","")&amp;"$10")),""))</f>
        <v>0.04</v>
      </c>
      <c r="T10" s="34">
        <f ca="1">IF(COLUMN()&lt;DATA!$H$1+2,VSETKY_PODIELY!T$39,IF(COLUMN()=DATA!$H$1+2,SUM(INDIRECT("B$10:"&amp;SUBSTITUTE(ADDRESS(1,COLUMN()-1,4),"1","")&amp;"$10")),""))</f>
        <v>0.5</v>
      </c>
      <c r="U10" s="34">
        <f ca="1">IF(COLUMN()&lt;DATA!$H$1+2,VSETKY_PODIELY!U$39,IF(COLUMN()=DATA!$H$1+2,SUM(INDIRECT("B$10:"&amp;SUBSTITUTE(ADDRESS(1,COLUMN()-1,4),"1","")&amp;"$10")),""))</f>
        <v>0</v>
      </c>
      <c r="V10" s="34">
        <f ca="1">IF(COLUMN()&lt;DATA!$H$1+2,VSETKY_PODIELY!V$39,IF(COLUMN()=DATA!$H$1+2,SUM(INDIRECT("B$10:"&amp;SUBSTITUTE(ADDRESS(1,COLUMN()-1,4),"1","")&amp;"$10")),""))</f>
        <v>0</v>
      </c>
      <c r="W10" s="34">
        <f ca="1">IF(COLUMN()&lt;DATA!$H$1+2,VSETKY_PODIELY!W$39,IF(COLUMN()=DATA!$H$1+2,SUM(INDIRECT("B$10:"&amp;SUBSTITUTE(ADDRESS(1,COLUMN()-1,4),"1","")&amp;"$10")),""))</f>
        <v>0</v>
      </c>
      <c r="X10" s="34">
        <f ca="1">IF(COLUMN()&lt;DATA!$H$1+2,VSETKY_PODIELY!X$39,IF(COLUMN()=DATA!$H$1+2,SUM(INDIRECT("B$10:"&amp;SUBSTITUTE(ADDRESS(1,COLUMN()-1,4),"1","")&amp;"$10")),""))</f>
        <v>0</v>
      </c>
      <c r="Y10" s="34">
        <f ca="1">IF(COLUMN()&lt;DATA!$H$1+2,VSETKY_PODIELY!Y$39,IF(COLUMN()=DATA!$H$1+2,SUM(INDIRECT("B$10:"&amp;SUBSTITUTE(ADDRESS(1,COLUMN()-1,4),"1","")&amp;"$10")),""))</f>
        <v>0</v>
      </c>
      <c r="Z10" s="34">
        <f ca="1">IF(COLUMN()&lt;DATA!$H$1+2,VSETKY_PODIELY!Z$39,IF(COLUMN()=DATA!$H$1+2,SUM(INDIRECT("B$10:"&amp;SUBSTITUTE(ADDRESS(1,COLUMN()-1,4),"1","")&amp;"$10")),""))</f>
        <v>0</v>
      </c>
      <c r="AA10" s="34">
        <f ca="1">IF(COLUMN()&lt;DATA!$H$1+2,VSETKY_PODIELY!AA$39,IF(COLUMN()=DATA!$H$1+2,SUM(INDIRECT("B$10:"&amp;SUBSTITUTE(ADDRESS(1,COLUMN()-1,4),"1","")&amp;"$10")),""))</f>
        <v>0</v>
      </c>
      <c r="AB10" s="34">
        <f ca="1">IF(COLUMN()&lt;DATA!$H$1+2,VSETKY_PODIELY!AB$39,IF(COLUMN()=DATA!$H$1+2,SUM(INDIRECT("B$10:"&amp;SUBSTITUTE(ADDRESS(1,COLUMN()-1,4),"1","")&amp;"$10")),""))</f>
        <v>0</v>
      </c>
      <c r="AC10" s="34">
        <f ca="1">IF(COLUMN()&lt;DATA!$H$1+2,VSETKY_PODIELY!AC$39,IF(COLUMN()=DATA!$H$1+2,SUM(INDIRECT("B$10:"&amp;SUBSTITUTE(ADDRESS(1,COLUMN()-1,4),"1","")&amp;"$10")),""))</f>
        <v>0</v>
      </c>
      <c r="AD10" s="34">
        <f ca="1">IF(COLUMN()&lt;DATA!$H$1+2,VSETKY_PODIELY!AD$39,IF(COLUMN()=DATA!$H$1+2,SUM(INDIRECT("B$10:"&amp;SUBSTITUTE(ADDRESS(1,COLUMN()-1,4),"1","")&amp;"$10")),""))</f>
        <v>0</v>
      </c>
      <c r="AE10" s="34">
        <f ca="1">IF(COLUMN()&lt;DATA!$H$1+2,VSETKY_PODIELY!AE$39,IF(COLUMN()=DATA!$H$1+2,SUM(INDIRECT("B$10:"&amp;SUBSTITUTE(ADDRESS(1,COLUMN()-1,4),"1","")&amp;"$10")),""))</f>
        <v>0</v>
      </c>
      <c r="AF10" s="34">
        <f ca="1">IF(COLUMN()&lt;DATA!$H$1+2,VSETKY_PODIELY!AF$39,IF(COLUMN()=DATA!$H$1+2,SUM(INDIRECT("B$10:"&amp;SUBSTITUTE(ADDRESS(1,COLUMN()-1,4),"1","")&amp;"$10")),""))</f>
        <v>0</v>
      </c>
      <c r="AG10" s="34">
        <f ca="1">IF(COLUMN()&lt;DATA!$H$1+2,VSETKY_PODIELY!AG$39,IF(COLUMN()=DATA!$H$1+2,SUM(INDIRECT("B$10:"&amp;SUBSTITUTE(ADDRESS(1,COLUMN()-1,4),"1","")&amp;"$10")),""))</f>
        <v>0</v>
      </c>
      <c r="AH10" s="34">
        <f ca="1">IF(COLUMN()&lt;DATA!$H$1+2,VSETKY_PODIELY!AH$39,IF(COLUMN()=DATA!$H$1+2,SUM(INDIRECT("B$10:"&amp;SUBSTITUTE(ADDRESS(1,COLUMN()-1,4),"1","")&amp;"$10")),""))</f>
        <v>0</v>
      </c>
      <c r="AI10" s="34">
        <f ca="1">IF(COLUMN()&lt;DATA!$H$1+2,VSETKY_PODIELY!AI$39,IF(COLUMN()=DATA!$H$1+2,SUM(INDIRECT("B$10:"&amp;SUBSTITUTE(ADDRESS(1,COLUMN()-1,4),"1","")&amp;"$10")),""))</f>
        <v>0</v>
      </c>
      <c r="AJ10" s="34">
        <f ca="1">IF(COLUMN()&lt;DATA!$H$1+2,VSETKY_PODIELY!AJ$39,IF(COLUMN()=DATA!$H$1+2,SUM(INDIRECT("B$10:"&amp;SUBSTITUTE(ADDRESS(1,COLUMN()-1,4),"1","")&amp;"$10")),""))</f>
        <v>0</v>
      </c>
      <c r="AK10" s="34">
        <f ca="1">IF(COLUMN()&lt;DATA!$H$1+2,VSETKY_PODIELY!AK$39,IF(COLUMN()=DATA!$H$1+2,SUM(INDIRECT("B$10:"&amp;SUBSTITUTE(ADDRESS(1,COLUMN()-1,4),"1","")&amp;"$10")),""))</f>
        <v>0</v>
      </c>
      <c r="AL10" s="34">
        <f ca="1">IF(COLUMN()&lt;DATA!$H$1+2,VSETKY_PODIELY!AL$39,IF(COLUMN()=DATA!$H$1+2,SUM(INDIRECT("B$10:"&amp;SUBSTITUTE(ADDRESS(1,COLUMN()-1,4),"1","")&amp;"$10")),""))</f>
        <v>0</v>
      </c>
      <c r="AM10" s="34">
        <f ca="1">IF(COLUMN()&lt;DATA!$H$1+2,VSETKY_PODIELY!AM$39,IF(COLUMN()=DATA!$H$1+2,SUM(INDIRECT("B$10:"&amp;SUBSTITUTE(ADDRESS(1,COLUMN()-1,4),"1","")&amp;"$10")),""))</f>
        <v>0</v>
      </c>
      <c r="AN10" s="44">
        <f ca="1">IF(COLUMN()&lt;DATA!$H$1+2,VSETKY_PODIELY!AN$39,IF(COLUMN()=DATA!$H$1+2,SUM(INDIRECT("B$10:"&amp;SUBSTITUTE(ADDRESS(1,COLUMN()-1,4),"1","")&amp;"$10")),""))</f>
        <v>21.761699999999998</v>
      </c>
      <c r="AO10" t="str">
        <f ca="1">IF(COLUMN()&lt;DATA!$H$1+2,VSETKY_PODIELY!AO$39,IF(COLUMN()=DATA!$H$1+2,SUM(INDIRECT("B$10:"&amp;SUBSTITUTE(ADDRESS(1,COLUMN()-1,4),"1","")&amp;"$10")),""))</f>
        <v/>
      </c>
      <c r="AP10" t="str">
        <f ca="1">IF(COLUMN()&lt;DATA!$H$1+2,VSETKY_PODIELY!AP$39,IF(COLUMN()=DATA!$H$1+2,SUM(INDIRECT("B$10:"&amp;SUBSTITUTE(ADDRESS(1,COLUMN()-1,4),"1","")&amp;"$10")),""))</f>
        <v/>
      </c>
      <c r="AQ10" t="str">
        <f ca="1">IF(COLUMN()&lt;DATA!$H$1+2,VSETKY_PODIELY!AQ$39,IF(COLUMN()=DATA!$H$1+2,SUM(INDIRECT("B$10:"&amp;SUBSTITUTE(ADDRESS(1,COLUMN()-1,4),"1","")&amp;"$10")),""))</f>
        <v/>
      </c>
      <c r="AR10" t="str">
        <f ca="1">IF(COLUMN()&lt;DATA!$H$1+2,VSETKY_PODIELY!AR$39,IF(COLUMN()=DATA!$H$1+2,SUM(INDIRECT("B$10:"&amp;SUBSTITUTE(ADDRESS(1,COLUMN()-1,4),"1","")&amp;"$10")),""))</f>
        <v/>
      </c>
      <c r="AS10" t="str">
        <f ca="1">IF(COLUMN()&lt;DATA!$H$1+2,VSETKY_PODIELY!AS$39,IF(COLUMN()=DATA!$H$1+2,SUM(INDIRECT("B$10:"&amp;SUBSTITUTE(ADDRESS(1,COLUMN()-1,4),"1","")&amp;"$10")),""))</f>
        <v/>
      </c>
      <c r="AT10" t="str">
        <f ca="1">IF(COLUMN()&lt;DATA!$H$1+2,VSETKY_PODIELY!AT$39,IF(COLUMN()=DATA!$H$1+2,SUM(INDIRECT("B$10:"&amp;SUBSTITUTE(ADDRESS(1,COLUMN()-1,4),"1","")&amp;"$10")),""))</f>
        <v/>
      </c>
      <c r="AU10" t="str">
        <f ca="1">IF(COLUMN()&lt;DATA!$H$1+2,VSETKY_PODIELY!AU$39,IF(COLUMN()=DATA!$H$1+2,SUM(INDIRECT("B$10:"&amp;SUBSTITUTE(ADDRESS(1,COLUMN()-1,4),"1","")&amp;"$10")),""))</f>
        <v/>
      </c>
      <c r="AV10" t="str">
        <f ca="1">IF(COLUMN()&lt;DATA!$H$1+2,VSETKY_PODIELY!AV$39,IF(COLUMN()=DATA!$H$1+2,SUM(INDIRECT("B$10:"&amp;SUBSTITUTE(ADDRESS(1,COLUMN()-1,4),"1","")&amp;"$10")),""))</f>
        <v/>
      </c>
      <c r="AW10" t="str">
        <f ca="1">IF(COLUMN()&lt;DATA!$H$1+2,VSETKY_PODIELY!AW$39,IF(COLUMN()=DATA!$H$1+2,SUM(INDIRECT("B$10:"&amp;SUBSTITUTE(ADDRESS(1,COLUMN()-1,4),"1","")&amp;"$10")),""))</f>
        <v/>
      </c>
      <c r="AX10" t="str">
        <f ca="1">IF(COLUMN()&lt;DATA!$H$1+2,VSETKY_PODIELY!AX$39,IF(COLUMN()=DATA!$H$1+2,SUM(INDIRECT("B$10:"&amp;SUBSTITUTE(ADDRESS(1,COLUMN()-1,4),"1","")&amp;"$10")),""))</f>
        <v/>
      </c>
      <c r="AY10" t="str">
        <f ca="1">IF(COLUMN()&lt;DATA!$H$1+2,VSETKY_PODIELY!AY$39,IF(COLUMN()=DATA!$H$1+2,SUM(INDIRECT("B$10:"&amp;SUBSTITUTE(ADDRESS(1,COLUMN()-1,4),"1","")&amp;"$10")),""))</f>
        <v/>
      </c>
      <c r="AZ10" t="str">
        <f ca="1">IF(COLUMN()&lt;DATA!$H$1+2,VSETKY_PODIELY!AZ$39,IF(COLUMN()=DATA!$H$1+2,SUM(INDIRECT("B$10:"&amp;SUBSTITUTE(ADDRESS(1,COLUMN()-1,4),"1","")&amp;"$10")),""))</f>
        <v/>
      </c>
      <c r="BA10" t="str">
        <f ca="1">IF(COLUMN()&lt;DATA!$H$1+2,VSETKY_PODIELY!BA$39,IF(COLUMN()=DATA!$H$1+2,SUM(INDIRECT("B$10:"&amp;SUBSTITUTE(ADDRESS(1,COLUMN()-1,4),"1","")&amp;"$10")),""))</f>
        <v/>
      </c>
      <c r="BB10" t="str">
        <f ca="1">IF(COLUMN()&lt;DATA!$H$1+2,VSETKY_PODIELY!BB$39,IF(COLUMN()=DATA!$H$1+2,SUM(INDIRECT("B$10:"&amp;SUBSTITUTE(ADDRESS(1,COLUMN()-1,4),"1","")&amp;"$10")),""))</f>
        <v/>
      </c>
      <c r="BC10" t="str">
        <f ca="1">IF(COLUMN()&lt;DATA!$H$1+2,VSETKY_PODIELY!BC$39,IF(COLUMN()=DATA!$H$1+2,SUM(INDIRECT("B$10:"&amp;SUBSTITUTE(ADDRESS(1,COLUMN()-1,4),"1","")&amp;"$10")),""))</f>
        <v/>
      </c>
      <c r="BD10" t="str">
        <f ca="1">IF(COLUMN()&lt;DATA!$H$1+2,VSETKY_PODIELY!BD$39,IF(COLUMN()=DATA!$H$1+2,SUM(INDIRECT("B$10:"&amp;SUBSTITUTE(ADDRESS(1,COLUMN()-1,4),"1","")&amp;"$10")),""))</f>
        <v/>
      </c>
      <c r="BE10" t="str">
        <f ca="1">IF(COLUMN()&lt;DATA!$H$1+2,VSETKY_PODIELY!BE$39,IF(COLUMN()=DATA!$H$1+2,SUM(INDIRECT("B$10:"&amp;SUBSTITUTE(ADDRESS(1,COLUMN()-1,4),"1","")&amp;"$10")),""))</f>
        <v/>
      </c>
      <c r="BF10" t="str">
        <f ca="1">IF(COLUMN()&lt;DATA!$H$1+2,VSETKY_PODIELY!BF$39,IF(COLUMN()=DATA!$H$1+2,SUM(INDIRECT("B$10:"&amp;SUBSTITUTE(ADDRESS(1,COLUMN()-1,4),"1","")&amp;"$10")),""))</f>
        <v/>
      </c>
      <c r="BG10" t="str">
        <f ca="1">IF(COLUMN()&lt;DATA!$H$1+2,VSETKY_PODIELY!BG$39,IF(COLUMN()=DATA!$H$1+2,SUM(INDIRECT("B$10:"&amp;SUBSTITUTE(ADDRESS(1,COLUMN()-1,4),"1","")&amp;"$10")),""))</f>
        <v/>
      </c>
      <c r="BH10" t="str">
        <f ca="1">IF(COLUMN()&lt;DATA!$H$1+2,VSETKY_PODIELY!BH$39,IF(COLUMN()=DATA!$H$1+2,SUM(INDIRECT("B$10:"&amp;SUBSTITUTE(ADDRESS(1,COLUMN()-1,4),"1","")&amp;"$10")),""))</f>
        <v/>
      </c>
      <c r="BI10" t="str">
        <f ca="1">IF(COLUMN()&lt;DATA!$H$1+2,VSETKY_PODIELY!BI$39,IF(COLUMN()=DATA!$H$1+2,SUM(INDIRECT("B$10:"&amp;SUBSTITUTE(ADDRESS(1,COLUMN()-1,4),"1","")&amp;"$10")),""))</f>
        <v/>
      </c>
      <c r="BJ10" t="str">
        <f ca="1">IF(COLUMN()&lt;DATA!$H$1+2,VSETKY_PODIELY!BJ$39,IF(COLUMN()=DATA!$H$1+2,SUM(INDIRECT("B$10:"&amp;SUBSTITUTE(ADDRESS(1,COLUMN()-1,4),"1","")&amp;"$10")),""))</f>
        <v/>
      </c>
      <c r="BK10" t="str">
        <f ca="1">IF(COLUMN()&lt;DATA!$H$1+2,VSETKY_PODIELY!BK$39,IF(COLUMN()=DATA!$H$1+2,SUM(INDIRECT("B$10:"&amp;SUBSTITUTE(ADDRESS(1,COLUMN()-1,4),"1","")&amp;"$10")),""))</f>
        <v/>
      </c>
      <c r="BL10" t="str">
        <f ca="1">IF(COLUMN()&lt;DATA!$H$1+2,VSETKY_PODIELY!BL$39,IF(COLUMN()=DATA!$H$1+2,SUM(INDIRECT("B$10:"&amp;SUBSTITUTE(ADDRESS(1,COLUMN()-1,4),"1","")&amp;"$10")),""))</f>
        <v/>
      </c>
      <c r="BM10" t="str">
        <f ca="1">IF(COLUMN()&lt;DATA!$H$1+2,VSETKY_PODIELY!BM$39,IF(COLUMN()=DATA!$H$1+2,SUM(INDIRECT("B$10:"&amp;SUBSTITUTE(ADDRESS(1,COLUMN()-1,4),"1","")&amp;"$10")),""))</f>
        <v/>
      </c>
      <c r="BN10" t="str">
        <f ca="1">IF(COLUMN()&lt;DATA!$H$1+2,VSETKY_PODIELY!BN$39,IF(COLUMN()=DATA!$H$1+2,SUM(INDIRECT("B$10:"&amp;SUBSTITUTE(ADDRESS(1,COLUMN()-1,4),"1","")&amp;"$10")),""))</f>
        <v/>
      </c>
      <c r="BO10" t="str">
        <f ca="1">IF(COLUMN()&lt;DATA!$H$1+2,VSETKY_PODIELY!BO$39,IF(COLUMN()=DATA!$H$1+2,SUM(INDIRECT("B$10:"&amp;SUBSTITUTE(ADDRESS(1,COLUMN()-1,4),"1","")&amp;"$10")),""))</f>
        <v/>
      </c>
      <c r="BP10" t="str">
        <f ca="1">IF(COLUMN()&lt;DATA!$H$1+2,VSETKY_PODIELY!BP$39,IF(COLUMN()=DATA!$H$1+2,SUM(INDIRECT("B$10:"&amp;SUBSTITUTE(ADDRESS(1,COLUMN()-1,4),"1","")&amp;"$10")),""))</f>
        <v/>
      </c>
      <c r="BQ10" t="str">
        <f ca="1">IF(COLUMN()&lt;DATA!$H$1+2,VSETKY_PODIELY!BQ$39,IF(COLUMN()=DATA!$H$1+2,SUM(INDIRECT("B$10:"&amp;SUBSTITUTE(ADDRESS(1,COLUMN()-1,4),"1","")&amp;"$10")),""))</f>
        <v/>
      </c>
      <c r="BR10" t="str">
        <f ca="1">IF(COLUMN()&lt;DATA!$H$1+2,VSETKY_PODIELY!BR$39,IF(COLUMN()=DATA!$H$1+2,SUM(INDIRECT("B$10:"&amp;SUBSTITUTE(ADDRESS(1,COLUMN()-1,4),"1","")&amp;"$10")),""))</f>
        <v/>
      </c>
      <c r="BS10" t="str">
        <f ca="1">IF(COLUMN()&lt;DATA!$H$1+2,VSETKY_PODIELY!BS$39,IF(COLUMN()=DATA!$H$1+2,SUM(INDIRECT("B$10:"&amp;SUBSTITUTE(ADDRESS(1,COLUMN()-1,4),"1","")&amp;"$10")),""))</f>
        <v/>
      </c>
      <c r="BT10" t="str">
        <f ca="1">IF(COLUMN()&lt;DATA!$H$1+2,VSETKY_PODIELY!BT$39,IF(COLUMN()=DATA!$H$1+2,SUM(INDIRECT("B$10:"&amp;SUBSTITUTE(ADDRESS(1,COLUMN()-1,4),"1","")&amp;"$10")),""))</f>
        <v/>
      </c>
      <c r="BU10" t="str">
        <f ca="1">IF(COLUMN()&lt;DATA!$H$1+2,VSETKY_PODIELY!BU$39,IF(COLUMN()=DATA!$H$1+2,SUM(INDIRECT("B$10:"&amp;SUBSTITUTE(ADDRESS(1,COLUMN()-1,4),"1","")&amp;"$10")),""))</f>
        <v/>
      </c>
      <c r="BV10" t="str">
        <f ca="1">IF(COLUMN()&lt;DATA!$H$1+2,VSETKY_PODIELY!BV$39,IF(COLUMN()=DATA!$H$1+2,SUM(INDIRECT("B$10:"&amp;SUBSTITUTE(ADDRESS(1,COLUMN()-1,4),"1","")&amp;"$10")),""))</f>
        <v/>
      </c>
      <c r="BW10" t="str">
        <f ca="1">IF(COLUMN()&lt;DATA!$H$1+2,VSETKY_PODIELY!BW$39,IF(COLUMN()=DATA!$H$1+2,SUM(INDIRECT("B$10:"&amp;SUBSTITUTE(ADDRESS(1,COLUMN()-1,4),"1","")&amp;"$10")),""))</f>
        <v/>
      </c>
      <c r="BX10" t="str">
        <f ca="1">IF(COLUMN()&lt;DATA!$H$1+2,VSETKY_PODIELY!BX$39,IF(COLUMN()=DATA!$H$1+2,SUM(INDIRECT("B$10:"&amp;SUBSTITUTE(ADDRESS(1,COLUMN()-1,4),"1","")&amp;"$10")),""))</f>
        <v/>
      </c>
      <c r="BY10" t="str">
        <f ca="1">IF(COLUMN()&lt;DATA!$H$1+2,VSETKY_PODIELY!BY$39,IF(COLUMN()=DATA!$H$1+2,SUM(INDIRECT("B$10:"&amp;SUBSTITUTE(ADDRESS(1,COLUMN()-1,4),"1","")&amp;"$10")),""))</f>
        <v/>
      </c>
      <c r="BZ10" t="str">
        <f ca="1">IF(COLUMN()&lt;DATA!$H$1+2,VSETKY_PODIELY!BZ$39,IF(COLUMN()=DATA!$H$1+2,SUM(INDIRECT("B$10:"&amp;SUBSTITUTE(ADDRESS(1,COLUMN()-1,4),"1","")&amp;"$10")),""))</f>
        <v/>
      </c>
    </row>
    <row r="11" spans="1:78" ht="15.75" x14ac:dyDescent="0.25">
      <c r="A11" s="43" t="s">
        <v>189</v>
      </c>
      <c r="B11" s="34">
        <f ca="1">IF(COLUMN()&lt;DATA!$H$1+2,VSETKY_PODIELY!B$40,IF(COLUMN()=DATA!$H$1+2,SUM(INDIRECT("B$11:"&amp;SUBSTITUTE(ADDRESS(1,COLUMN()-1,4),"1","")&amp;"$11")),""))</f>
        <v>46.1</v>
      </c>
      <c r="C11" s="34">
        <f ca="1">IF(COLUMN()&lt;DATA!$H$1+2,VSETKY_PODIELY!C$40,IF(COLUMN()=DATA!$H$1+2,SUM(INDIRECT("B$11:"&amp;SUBSTITUTE(ADDRESS(1,COLUMN()-1,4),"1","")&amp;"$11")),""))</f>
        <v>23.42</v>
      </c>
      <c r="D11" s="34">
        <f ca="1">IF(COLUMN()&lt;DATA!$H$1+2,VSETKY_PODIELY!D$40,IF(COLUMN()=DATA!$H$1+2,SUM(INDIRECT("B$11:"&amp;SUBSTITUTE(ADDRESS(1,COLUMN()-1,4),"1","")&amp;"$11")),""))</f>
        <v>26.65</v>
      </c>
      <c r="E11" s="34">
        <f ca="1">IF(COLUMN()&lt;DATA!$H$1+2,VSETKY_PODIELY!E$40,IF(COLUMN()=DATA!$H$1+2,SUM(INDIRECT("B$11:"&amp;SUBSTITUTE(ADDRESS(1,COLUMN()-1,4),"1","")&amp;"$11")),""))</f>
        <v>12.18</v>
      </c>
      <c r="F11" s="34">
        <f ca="1">IF(COLUMN()&lt;DATA!$H$1+2,VSETKY_PODIELY!F$40,IF(COLUMN()=DATA!$H$1+2,SUM(INDIRECT("B$11:"&amp;SUBSTITUTE(ADDRESS(1,COLUMN()-1,4),"1","")&amp;"$11")),""))</f>
        <v>21</v>
      </c>
      <c r="G11" s="34">
        <f ca="1">IF(COLUMN()&lt;DATA!$H$1+2,VSETKY_PODIELY!G$40,IF(COLUMN()=DATA!$H$1+2,SUM(INDIRECT("B$11:"&amp;SUBSTITUTE(ADDRESS(1,COLUMN()-1,4),"1","")&amp;"$11")),""))</f>
        <v>16</v>
      </c>
      <c r="H11" s="34">
        <f ca="1">IF(COLUMN()&lt;DATA!$H$1+2,VSETKY_PODIELY!H$40,IF(COLUMN()=DATA!$H$1+2,SUM(INDIRECT("B$11:"&amp;SUBSTITUTE(ADDRESS(1,COLUMN()-1,4),"1","")&amp;"$11")),""))</f>
        <v>20.990600000000001</v>
      </c>
      <c r="I11" s="34">
        <f ca="1">IF(COLUMN()&lt;DATA!$H$1+2,VSETKY_PODIELY!I$40,IF(COLUMN()=DATA!$H$1+2,SUM(INDIRECT("B$11:"&amp;SUBSTITUTE(ADDRESS(1,COLUMN()-1,4),"1","")&amp;"$11")),""))</f>
        <v>13.7</v>
      </c>
      <c r="J11" s="34">
        <f ca="1">IF(COLUMN()&lt;DATA!$H$1+2,VSETKY_PODIELY!J$40,IF(COLUMN()=DATA!$H$1+2,SUM(INDIRECT("B$11:"&amp;SUBSTITUTE(ADDRESS(1,COLUMN()-1,4),"1","")&amp;"$11")),""))</f>
        <v>87.81</v>
      </c>
      <c r="K11" s="34">
        <f ca="1">IF(COLUMN()&lt;DATA!$H$1+2,VSETKY_PODIELY!K$40,IF(COLUMN()=DATA!$H$1+2,SUM(INDIRECT("B$11:"&amp;SUBSTITUTE(ADDRESS(1,COLUMN()-1,4),"1","")&amp;"$11")),""))</f>
        <v>23.41</v>
      </c>
      <c r="L11" s="34">
        <f ca="1">IF(COLUMN()&lt;DATA!$H$1+2,VSETKY_PODIELY!L$40,IF(COLUMN()=DATA!$H$1+2,SUM(INDIRECT("B$11:"&amp;SUBSTITUTE(ADDRESS(1,COLUMN()-1,4),"1","")&amp;"$11")),""))</f>
        <v>4</v>
      </c>
      <c r="M11" s="34">
        <f ca="1">IF(COLUMN()&lt;DATA!$H$1+2,VSETKY_PODIELY!M$40,IF(COLUMN()=DATA!$H$1+2,SUM(INDIRECT("B$11:"&amp;SUBSTITUTE(ADDRESS(1,COLUMN()-1,4),"1","")&amp;"$11")),""))</f>
        <v>15.47</v>
      </c>
      <c r="N11" s="34">
        <f ca="1">IF(COLUMN()&lt;DATA!$H$1+2,VSETKY_PODIELY!N$40,IF(COLUMN()=DATA!$H$1+2,SUM(INDIRECT("B$11:"&amp;SUBSTITUTE(ADDRESS(1,COLUMN()-1,4),"1","")&amp;"$11")),""))</f>
        <v>32.83</v>
      </c>
      <c r="O11" s="34">
        <f ca="1">IF(COLUMN()&lt;DATA!$H$1+2,VSETKY_PODIELY!O$40,IF(COLUMN()=DATA!$H$1+2,SUM(INDIRECT("B$11:"&amp;SUBSTITUTE(ADDRESS(1,COLUMN()-1,4),"1","")&amp;"$11")),""))</f>
        <v>6.8</v>
      </c>
      <c r="P11" s="34">
        <f ca="1">IF(COLUMN()&lt;DATA!$H$1+2,VSETKY_PODIELY!P$40,IF(COLUMN()=DATA!$H$1+2,SUM(INDIRECT("B$11:"&amp;SUBSTITUTE(ADDRESS(1,COLUMN()-1,4),"1","")&amp;"$11")),""))</f>
        <v>0.45</v>
      </c>
      <c r="Q11" s="34">
        <f ca="1">IF(COLUMN()&lt;DATA!$H$1+2,VSETKY_PODIELY!Q$40,IF(COLUMN()=DATA!$H$1+2,SUM(INDIRECT("B$11:"&amp;SUBSTITUTE(ADDRESS(1,COLUMN()-1,4),"1","")&amp;"$11")),""))</f>
        <v>0</v>
      </c>
      <c r="R11" s="34">
        <f ca="1">IF(COLUMN()&lt;DATA!$H$1+2,VSETKY_PODIELY!R$40,IF(COLUMN()=DATA!$H$1+2,SUM(INDIRECT("B$11:"&amp;SUBSTITUTE(ADDRESS(1,COLUMN()-1,4),"1","")&amp;"$11")),""))</f>
        <v>2</v>
      </c>
      <c r="S11" s="34">
        <f ca="1">IF(COLUMN()&lt;DATA!$H$1+2,VSETKY_PODIELY!S$40,IF(COLUMN()=DATA!$H$1+2,SUM(INDIRECT("B$11:"&amp;SUBSTITUTE(ADDRESS(1,COLUMN()-1,4),"1","")&amp;"$11")),""))</f>
        <v>7</v>
      </c>
      <c r="T11" s="34">
        <f ca="1">IF(COLUMN()&lt;DATA!$H$1+2,VSETKY_PODIELY!T$40,IF(COLUMN()=DATA!$H$1+2,SUM(INDIRECT("B$11:"&amp;SUBSTITUTE(ADDRESS(1,COLUMN()-1,4),"1","")&amp;"$11")),""))</f>
        <v>0.42</v>
      </c>
      <c r="U11" s="34">
        <f ca="1">IF(COLUMN()&lt;DATA!$H$1+2,VSETKY_PODIELY!U$40,IF(COLUMN()=DATA!$H$1+2,SUM(INDIRECT("B$11:"&amp;SUBSTITUTE(ADDRESS(1,COLUMN()-1,4),"1","")&amp;"$11")),""))</f>
        <v>29.15</v>
      </c>
      <c r="V11" s="34">
        <f ca="1">IF(COLUMN()&lt;DATA!$H$1+2,VSETKY_PODIELY!V$40,IF(COLUMN()=DATA!$H$1+2,SUM(INDIRECT("B$11:"&amp;SUBSTITUTE(ADDRESS(1,COLUMN()-1,4),"1","")&amp;"$11")),""))</f>
        <v>3</v>
      </c>
      <c r="W11" s="34">
        <f ca="1">IF(COLUMN()&lt;DATA!$H$1+2,VSETKY_PODIELY!W$40,IF(COLUMN()=DATA!$H$1+2,SUM(INDIRECT("B$11:"&amp;SUBSTITUTE(ADDRESS(1,COLUMN()-1,4),"1","")&amp;"$11")),""))</f>
        <v>0</v>
      </c>
      <c r="X11" s="34">
        <f ca="1">IF(COLUMN()&lt;DATA!$H$1+2,VSETKY_PODIELY!X$40,IF(COLUMN()=DATA!$H$1+2,SUM(INDIRECT("B$11:"&amp;SUBSTITUTE(ADDRESS(1,COLUMN()-1,4),"1","")&amp;"$11")),""))</f>
        <v>0</v>
      </c>
      <c r="Y11" s="34">
        <f ca="1">IF(COLUMN()&lt;DATA!$H$1+2,VSETKY_PODIELY!Y$40,IF(COLUMN()=DATA!$H$1+2,SUM(INDIRECT("B$11:"&amp;SUBSTITUTE(ADDRESS(1,COLUMN()-1,4),"1","")&amp;"$11")),""))</f>
        <v>2</v>
      </c>
      <c r="Z11" s="34">
        <f ca="1">IF(COLUMN()&lt;DATA!$H$1+2,VSETKY_PODIELY!Z$40,IF(COLUMN()=DATA!$H$1+2,SUM(INDIRECT("B$11:"&amp;SUBSTITUTE(ADDRESS(1,COLUMN()-1,4),"1","")&amp;"$11")),""))</f>
        <v>3.16</v>
      </c>
      <c r="AA11" s="34">
        <f ca="1">IF(COLUMN()&lt;DATA!$H$1+2,VSETKY_PODIELY!AA$40,IF(COLUMN()=DATA!$H$1+2,SUM(INDIRECT("B$11:"&amp;SUBSTITUTE(ADDRESS(1,COLUMN()-1,4),"1","")&amp;"$11")),""))</f>
        <v>0.875</v>
      </c>
      <c r="AB11" s="34">
        <f ca="1">IF(COLUMN()&lt;DATA!$H$1+2,VSETKY_PODIELY!AB$40,IF(COLUMN()=DATA!$H$1+2,SUM(INDIRECT("B$11:"&amp;SUBSTITUTE(ADDRESS(1,COLUMN()-1,4),"1","")&amp;"$11")),""))</f>
        <v>0</v>
      </c>
      <c r="AC11" s="34">
        <f ca="1">IF(COLUMN()&lt;DATA!$H$1+2,VSETKY_PODIELY!AC$40,IF(COLUMN()=DATA!$H$1+2,SUM(INDIRECT("B$11:"&amp;SUBSTITUTE(ADDRESS(1,COLUMN()-1,4),"1","")&amp;"$11")),""))</f>
        <v>0</v>
      </c>
      <c r="AD11" s="34">
        <f ca="1">IF(COLUMN()&lt;DATA!$H$1+2,VSETKY_PODIELY!AD$40,IF(COLUMN()=DATA!$H$1+2,SUM(INDIRECT("B$11:"&amp;SUBSTITUTE(ADDRESS(1,COLUMN()-1,4),"1","")&amp;"$11")),""))</f>
        <v>0</v>
      </c>
      <c r="AE11" s="34">
        <f ca="1">IF(COLUMN()&lt;DATA!$H$1+2,VSETKY_PODIELY!AE$40,IF(COLUMN()=DATA!$H$1+2,SUM(INDIRECT("B$11:"&amp;SUBSTITUTE(ADDRESS(1,COLUMN()-1,4),"1","")&amp;"$11")),""))</f>
        <v>1</v>
      </c>
      <c r="AF11" s="34">
        <f ca="1">IF(COLUMN()&lt;DATA!$H$1+2,VSETKY_PODIELY!AF$40,IF(COLUMN()=DATA!$H$1+2,SUM(INDIRECT("B$11:"&amp;SUBSTITUTE(ADDRESS(1,COLUMN()-1,4),"1","")&amp;"$11")),""))</f>
        <v>2.625</v>
      </c>
      <c r="AG11" s="34">
        <f ca="1">IF(COLUMN()&lt;DATA!$H$1+2,VSETKY_PODIELY!AG$40,IF(COLUMN()=DATA!$H$1+2,SUM(INDIRECT("B$11:"&amp;SUBSTITUTE(ADDRESS(1,COLUMN()-1,4),"1","")&amp;"$11")),""))</f>
        <v>15.77</v>
      </c>
      <c r="AH11" s="34">
        <f ca="1">IF(COLUMN()&lt;DATA!$H$1+2,VSETKY_PODIELY!AH$40,IF(COLUMN()=DATA!$H$1+2,SUM(INDIRECT("B$11:"&amp;SUBSTITUTE(ADDRESS(1,COLUMN()-1,4),"1","")&amp;"$11")),""))</f>
        <v>0</v>
      </c>
      <c r="AI11" s="34">
        <f ca="1">IF(COLUMN()&lt;DATA!$H$1+2,VSETKY_PODIELY!AI$40,IF(COLUMN()=DATA!$H$1+2,SUM(INDIRECT("B$11:"&amp;SUBSTITUTE(ADDRESS(1,COLUMN()-1,4),"1","")&amp;"$11")),""))</f>
        <v>0</v>
      </c>
      <c r="AJ11" s="34">
        <f ca="1">IF(COLUMN()&lt;DATA!$H$1+2,VSETKY_PODIELY!AJ$40,IF(COLUMN()=DATA!$H$1+2,SUM(INDIRECT("B$11:"&amp;SUBSTITUTE(ADDRESS(1,COLUMN()-1,4),"1","")&amp;"$11")),""))</f>
        <v>0</v>
      </c>
      <c r="AK11" s="34">
        <f ca="1">IF(COLUMN()&lt;DATA!$H$1+2,VSETKY_PODIELY!AK$40,IF(COLUMN()=DATA!$H$1+2,SUM(INDIRECT("B$11:"&amp;SUBSTITUTE(ADDRESS(1,COLUMN()-1,4),"1","")&amp;"$11")),""))</f>
        <v>0</v>
      </c>
      <c r="AL11" s="34">
        <f ca="1">IF(COLUMN()&lt;DATA!$H$1+2,VSETKY_PODIELY!AL$40,IF(COLUMN()=DATA!$H$1+2,SUM(INDIRECT("B$11:"&amp;SUBSTITUTE(ADDRESS(1,COLUMN()-1,4),"1","")&amp;"$11")),""))</f>
        <v>0</v>
      </c>
      <c r="AM11" s="34">
        <f ca="1">IF(COLUMN()&lt;DATA!$H$1+2,VSETKY_PODIELY!AM$40,IF(COLUMN()=DATA!$H$1+2,SUM(INDIRECT("B$11:"&amp;SUBSTITUTE(ADDRESS(1,COLUMN()-1,4),"1","")&amp;"$11")),""))</f>
        <v>0</v>
      </c>
      <c r="AN11" s="44">
        <f ca="1">IF(COLUMN()&lt;DATA!$H$1+2,VSETKY_PODIELY!AN$40,IF(COLUMN()=DATA!$H$1+2,SUM(INDIRECT("B$11:"&amp;SUBSTITUTE(ADDRESS(1,COLUMN()-1,4),"1","")&amp;"$11")),""))</f>
        <v>417.81060000000002</v>
      </c>
      <c r="AO11" t="str">
        <f ca="1">IF(COLUMN()&lt;DATA!$H$1+2,VSETKY_PODIELY!AO$40,IF(COLUMN()=DATA!$H$1+2,SUM(INDIRECT("B$11:"&amp;SUBSTITUTE(ADDRESS(1,COLUMN()-1,4),"1","")&amp;"$11")),""))</f>
        <v/>
      </c>
      <c r="AP11" t="str">
        <f ca="1">IF(COLUMN()&lt;DATA!$H$1+2,VSETKY_PODIELY!AP$40,IF(COLUMN()=DATA!$H$1+2,SUM(INDIRECT("B$11:"&amp;SUBSTITUTE(ADDRESS(1,COLUMN()-1,4),"1","")&amp;"$11")),""))</f>
        <v/>
      </c>
      <c r="AQ11" t="str">
        <f ca="1">IF(COLUMN()&lt;DATA!$H$1+2,VSETKY_PODIELY!AQ$40,IF(COLUMN()=DATA!$H$1+2,SUM(INDIRECT("B$11:"&amp;SUBSTITUTE(ADDRESS(1,COLUMN()-1,4),"1","")&amp;"$11")),""))</f>
        <v/>
      </c>
      <c r="AR11" t="str">
        <f ca="1">IF(COLUMN()&lt;DATA!$H$1+2,VSETKY_PODIELY!AR$40,IF(COLUMN()=DATA!$H$1+2,SUM(INDIRECT("B$11:"&amp;SUBSTITUTE(ADDRESS(1,COLUMN()-1,4),"1","")&amp;"$11")),""))</f>
        <v/>
      </c>
      <c r="AS11" t="str">
        <f ca="1">IF(COLUMN()&lt;DATA!$H$1+2,VSETKY_PODIELY!AS$40,IF(COLUMN()=DATA!$H$1+2,SUM(INDIRECT("B$11:"&amp;SUBSTITUTE(ADDRESS(1,COLUMN()-1,4),"1","")&amp;"$11")),""))</f>
        <v/>
      </c>
      <c r="AT11" t="str">
        <f ca="1">IF(COLUMN()&lt;DATA!$H$1+2,VSETKY_PODIELY!AT$40,IF(COLUMN()=DATA!$H$1+2,SUM(INDIRECT("B$11:"&amp;SUBSTITUTE(ADDRESS(1,COLUMN()-1,4),"1","")&amp;"$11")),""))</f>
        <v/>
      </c>
      <c r="AU11" t="str">
        <f ca="1">IF(COLUMN()&lt;DATA!$H$1+2,VSETKY_PODIELY!AU$40,IF(COLUMN()=DATA!$H$1+2,SUM(INDIRECT("B$11:"&amp;SUBSTITUTE(ADDRESS(1,COLUMN()-1,4),"1","")&amp;"$11")),""))</f>
        <v/>
      </c>
      <c r="AV11" t="str">
        <f ca="1">IF(COLUMN()&lt;DATA!$H$1+2,VSETKY_PODIELY!AV$40,IF(COLUMN()=DATA!$H$1+2,SUM(INDIRECT("B$11:"&amp;SUBSTITUTE(ADDRESS(1,COLUMN()-1,4),"1","")&amp;"$11")),""))</f>
        <v/>
      </c>
      <c r="AW11" t="str">
        <f ca="1">IF(COLUMN()&lt;DATA!$H$1+2,VSETKY_PODIELY!AW$40,IF(COLUMN()=DATA!$H$1+2,SUM(INDIRECT("B$11:"&amp;SUBSTITUTE(ADDRESS(1,COLUMN()-1,4),"1","")&amp;"$11")),""))</f>
        <v/>
      </c>
      <c r="AX11" t="str">
        <f ca="1">IF(COLUMN()&lt;DATA!$H$1+2,VSETKY_PODIELY!AX$40,IF(COLUMN()=DATA!$H$1+2,SUM(INDIRECT("B$11:"&amp;SUBSTITUTE(ADDRESS(1,COLUMN()-1,4),"1","")&amp;"$11")),""))</f>
        <v/>
      </c>
      <c r="AY11" t="str">
        <f ca="1">IF(COLUMN()&lt;DATA!$H$1+2,VSETKY_PODIELY!AY$40,IF(COLUMN()=DATA!$H$1+2,SUM(INDIRECT("B$11:"&amp;SUBSTITUTE(ADDRESS(1,COLUMN()-1,4),"1","")&amp;"$11")),""))</f>
        <v/>
      </c>
      <c r="AZ11" t="str">
        <f ca="1">IF(COLUMN()&lt;DATA!$H$1+2,VSETKY_PODIELY!AZ$40,IF(COLUMN()=DATA!$H$1+2,SUM(INDIRECT("B$11:"&amp;SUBSTITUTE(ADDRESS(1,COLUMN()-1,4),"1","")&amp;"$11")),""))</f>
        <v/>
      </c>
      <c r="BA11" t="str">
        <f ca="1">IF(COLUMN()&lt;DATA!$H$1+2,VSETKY_PODIELY!BA$40,IF(COLUMN()=DATA!$H$1+2,SUM(INDIRECT("B$11:"&amp;SUBSTITUTE(ADDRESS(1,COLUMN()-1,4),"1","")&amp;"$11")),""))</f>
        <v/>
      </c>
      <c r="BB11" t="str">
        <f ca="1">IF(COLUMN()&lt;DATA!$H$1+2,VSETKY_PODIELY!BB$40,IF(COLUMN()=DATA!$H$1+2,SUM(INDIRECT("B$11:"&amp;SUBSTITUTE(ADDRESS(1,COLUMN()-1,4),"1","")&amp;"$11")),""))</f>
        <v/>
      </c>
      <c r="BC11" t="str">
        <f ca="1">IF(COLUMN()&lt;DATA!$H$1+2,VSETKY_PODIELY!BC$40,IF(COLUMN()=DATA!$H$1+2,SUM(INDIRECT("B$11:"&amp;SUBSTITUTE(ADDRESS(1,COLUMN()-1,4),"1","")&amp;"$11")),""))</f>
        <v/>
      </c>
      <c r="BD11" t="str">
        <f ca="1">IF(COLUMN()&lt;DATA!$H$1+2,VSETKY_PODIELY!BD$40,IF(COLUMN()=DATA!$H$1+2,SUM(INDIRECT("B$11:"&amp;SUBSTITUTE(ADDRESS(1,COLUMN()-1,4),"1","")&amp;"$11")),""))</f>
        <v/>
      </c>
      <c r="BE11" t="str">
        <f ca="1">IF(COLUMN()&lt;DATA!$H$1+2,VSETKY_PODIELY!BE$40,IF(COLUMN()=DATA!$H$1+2,SUM(INDIRECT("B$11:"&amp;SUBSTITUTE(ADDRESS(1,COLUMN()-1,4),"1","")&amp;"$11")),""))</f>
        <v/>
      </c>
      <c r="BF11" t="str">
        <f ca="1">IF(COLUMN()&lt;DATA!$H$1+2,VSETKY_PODIELY!BF$40,IF(COLUMN()=DATA!$H$1+2,SUM(INDIRECT("B$11:"&amp;SUBSTITUTE(ADDRESS(1,COLUMN()-1,4),"1","")&amp;"$11")),""))</f>
        <v/>
      </c>
      <c r="BG11" t="str">
        <f ca="1">IF(COLUMN()&lt;DATA!$H$1+2,VSETKY_PODIELY!BG$40,IF(COLUMN()=DATA!$H$1+2,SUM(INDIRECT("B$11:"&amp;SUBSTITUTE(ADDRESS(1,COLUMN()-1,4),"1","")&amp;"$11")),""))</f>
        <v/>
      </c>
      <c r="BH11" t="str">
        <f ca="1">IF(COLUMN()&lt;DATA!$H$1+2,VSETKY_PODIELY!BH$40,IF(COLUMN()=DATA!$H$1+2,SUM(INDIRECT("B$11:"&amp;SUBSTITUTE(ADDRESS(1,COLUMN()-1,4),"1","")&amp;"$11")),""))</f>
        <v/>
      </c>
      <c r="BI11" t="str">
        <f ca="1">IF(COLUMN()&lt;DATA!$H$1+2,VSETKY_PODIELY!BI$40,IF(COLUMN()=DATA!$H$1+2,SUM(INDIRECT("B$11:"&amp;SUBSTITUTE(ADDRESS(1,COLUMN()-1,4),"1","")&amp;"$11")),""))</f>
        <v/>
      </c>
      <c r="BJ11" t="str">
        <f ca="1">IF(COLUMN()&lt;DATA!$H$1+2,VSETKY_PODIELY!BJ$40,IF(COLUMN()=DATA!$H$1+2,SUM(INDIRECT("B$11:"&amp;SUBSTITUTE(ADDRESS(1,COLUMN()-1,4),"1","")&amp;"$11")),""))</f>
        <v/>
      </c>
      <c r="BK11" t="str">
        <f ca="1">IF(COLUMN()&lt;DATA!$H$1+2,VSETKY_PODIELY!BK$40,IF(COLUMN()=DATA!$H$1+2,SUM(INDIRECT("B$11:"&amp;SUBSTITUTE(ADDRESS(1,COLUMN()-1,4),"1","")&amp;"$11")),""))</f>
        <v/>
      </c>
      <c r="BL11" t="str">
        <f ca="1">IF(COLUMN()&lt;DATA!$H$1+2,VSETKY_PODIELY!BL$40,IF(COLUMN()=DATA!$H$1+2,SUM(INDIRECT("B$11:"&amp;SUBSTITUTE(ADDRESS(1,COLUMN()-1,4),"1","")&amp;"$11")),""))</f>
        <v/>
      </c>
      <c r="BM11" t="str">
        <f ca="1">IF(COLUMN()&lt;DATA!$H$1+2,VSETKY_PODIELY!BM$40,IF(COLUMN()=DATA!$H$1+2,SUM(INDIRECT("B$11:"&amp;SUBSTITUTE(ADDRESS(1,COLUMN()-1,4),"1","")&amp;"$11")),""))</f>
        <v/>
      </c>
      <c r="BN11" t="str">
        <f ca="1">IF(COLUMN()&lt;DATA!$H$1+2,VSETKY_PODIELY!BN$40,IF(COLUMN()=DATA!$H$1+2,SUM(INDIRECT("B$11:"&amp;SUBSTITUTE(ADDRESS(1,COLUMN()-1,4),"1","")&amp;"$11")),""))</f>
        <v/>
      </c>
      <c r="BO11" t="str">
        <f ca="1">IF(COLUMN()&lt;DATA!$H$1+2,VSETKY_PODIELY!BO$40,IF(COLUMN()=DATA!$H$1+2,SUM(INDIRECT("B$11:"&amp;SUBSTITUTE(ADDRESS(1,COLUMN()-1,4),"1","")&amp;"$11")),""))</f>
        <v/>
      </c>
      <c r="BP11" t="str">
        <f ca="1">IF(COLUMN()&lt;DATA!$H$1+2,VSETKY_PODIELY!BP$40,IF(COLUMN()=DATA!$H$1+2,SUM(INDIRECT("B$11:"&amp;SUBSTITUTE(ADDRESS(1,COLUMN()-1,4),"1","")&amp;"$11")),""))</f>
        <v/>
      </c>
      <c r="BQ11" t="str">
        <f ca="1">IF(COLUMN()&lt;DATA!$H$1+2,VSETKY_PODIELY!BQ$40,IF(COLUMN()=DATA!$H$1+2,SUM(INDIRECT("B$11:"&amp;SUBSTITUTE(ADDRESS(1,COLUMN()-1,4),"1","")&amp;"$11")),""))</f>
        <v/>
      </c>
      <c r="BR11" t="str">
        <f ca="1">IF(COLUMN()&lt;DATA!$H$1+2,VSETKY_PODIELY!BR$40,IF(COLUMN()=DATA!$H$1+2,SUM(INDIRECT("B$11:"&amp;SUBSTITUTE(ADDRESS(1,COLUMN()-1,4),"1","")&amp;"$11")),""))</f>
        <v/>
      </c>
      <c r="BS11" t="str">
        <f ca="1">IF(COLUMN()&lt;DATA!$H$1+2,VSETKY_PODIELY!BS$40,IF(COLUMN()=DATA!$H$1+2,SUM(INDIRECT("B$11:"&amp;SUBSTITUTE(ADDRESS(1,COLUMN()-1,4),"1","")&amp;"$11")),""))</f>
        <v/>
      </c>
      <c r="BT11" t="str">
        <f ca="1">IF(COLUMN()&lt;DATA!$H$1+2,VSETKY_PODIELY!BT$40,IF(COLUMN()=DATA!$H$1+2,SUM(INDIRECT("B$11:"&amp;SUBSTITUTE(ADDRESS(1,COLUMN()-1,4),"1","")&amp;"$11")),""))</f>
        <v/>
      </c>
      <c r="BU11" t="str">
        <f ca="1">IF(COLUMN()&lt;DATA!$H$1+2,VSETKY_PODIELY!BU$40,IF(COLUMN()=DATA!$H$1+2,SUM(INDIRECT("B$11:"&amp;SUBSTITUTE(ADDRESS(1,COLUMN()-1,4),"1","")&amp;"$11")),""))</f>
        <v/>
      </c>
      <c r="BV11" t="str">
        <f ca="1">IF(COLUMN()&lt;DATA!$H$1+2,VSETKY_PODIELY!BV$40,IF(COLUMN()=DATA!$H$1+2,SUM(INDIRECT("B$11:"&amp;SUBSTITUTE(ADDRESS(1,COLUMN()-1,4),"1","")&amp;"$11")),""))</f>
        <v/>
      </c>
      <c r="BW11" t="str">
        <f ca="1">IF(COLUMN()&lt;DATA!$H$1+2,VSETKY_PODIELY!BW$40,IF(COLUMN()=DATA!$H$1+2,SUM(INDIRECT("B$11:"&amp;SUBSTITUTE(ADDRESS(1,COLUMN()-1,4),"1","")&amp;"$11")),""))</f>
        <v/>
      </c>
      <c r="BX11" t="str">
        <f ca="1">IF(COLUMN()&lt;DATA!$H$1+2,VSETKY_PODIELY!BX$40,IF(COLUMN()=DATA!$H$1+2,SUM(INDIRECT("B$11:"&amp;SUBSTITUTE(ADDRESS(1,COLUMN()-1,4),"1","")&amp;"$11")),""))</f>
        <v/>
      </c>
      <c r="BY11" t="str">
        <f ca="1">IF(COLUMN()&lt;DATA!$H$1+2,VSETKY_PODIELY!BY$40,IF(COLUMN()=DATA!$H$1+2,SUM(INDIRECT("B$11:"&amp;SUBSTITUTE(ADDRESS(1,COLUMN()-1,4),"1","")&amp;"$11")),""))</f>
        <v/>
      </c>
      <c r="BZ11" t="str">
        <f ca="1">IF(COLUMN()&lt;DATA!$H$1+2,VSETKY_PODIELY!BZ$40,IF(COLUMN()=DATA!$H$1+2,SUM(INDIRECT("B$11:"&amp;SUBSTITUTE(ADDRESS(1,COLUMN()-1,4),"1","")&amp;"$11")),""))</f>
        <v/>
      </c>
    </row>
    <row r="12" spans="1:78" ht="15.75" x14ac:dyDescent="0.25">
      <c r="A12" s="43" t="s">
        <v>193</v>
      </c>
      <c r="B12" s="34">
        <f ca="1">IF(COLUMN()&lt;DATA!$H$1+2,SUM(VSETKY_PODIELY!B$57:'VSETKY_PODIELY'!B$58),IF(COLUMN()=DATA!$H$1+2,SUM(INDIRECT("B$12:"&amp;SUBSTITUTE(ADDRESS(1,COLUMN()-1,4),"1","")&amp;"$12")),""))</f>
        <v>11.982849999999999</v>
      </c>
      <c r="C12" s="34">
        <f ca="1">IF(COLUMN()&lt;DATA!$H$1+2,SUM(VSETKY_PODIELY!C$57:'VSETKY_PODIELY'!C$58),IF(COLUMN()=DATA!$H$1+2,SUM(INDIRECT("B$12:"&amp;SUBSTITUTE(ADDRESS(1,COLUMN()-1,4),"1","")&amp;"$12")),""))</f>
        <v>1</v>
      </c>
      <c r="D12" s="34">
        <f ca="1">IF(COLUMN()&lt;DATA!$H$1+2,SUM(VSETKY_PODIELY!D$57:'VSETKY_PODIELY'!D$58),IF(COLUMN()=DATA!$H$1+2,SUM(INDIRECT("B$12:"&amp;SUBSTITUTE(ADDRESS(1,COLUMN()-1,4),"1","")&amp;"$12")),""))</f>
        <v>6.5</v>
      </c>
      <c r="E12" s="34">
        <f ca="1">IF(COLUMN()&lt;DATA!$H$1+2,SUM(VSETKY_PODIELY!E$57:'VSETKY_PODIELY'!E$58),IF(COLUMN()=DATA!$H$1+2,SUM(INDIRECT("B$12:"&amp;SUBSTITUTE(ADDRESS(1,COLUMN()-1,4),"1","")&amp;"$12")),""))</f>
        <v>0.125</v>
      </c>
      <c r="F12" s="34">
        <f ca="1">IF(COLUMN()&lt;DATA!$H$1+2,SUM(VSETKY_PODIELY!F$57:'VSETKY_PODIELY'!F$58),IF(COLUMN()=DATA!$H$1+2,SUM(INDIRECT("B$12:"&amp;SUBSTITUTE(ADDRESS(1,COLUMN()-1,4),"1","")&amp;"$12")),""))</f>
        <v>0</v>
      </c>
      <c r="G12" s="34">
        <f ca="1">IF(COLUMN()&lt;DATA!$H$1+2,SUM(VSETKY_PODIELY!G$57:'VSETKY_PODIELY'!G$58),IF(COLUMN()=DATA!$H$1+2,SUM(INDIRECT("B$12:"&amp;SUBSTITUTE(ADDRESS(1,COLUMN()-1,4),"1","")&amp;"$12")),""))</f>
        <v>4.6428500000000001</v>
      </c>
      <c r="H12" s="34">
        <f ca="1">IF(COLUMN()&lt;DATA!$H$1+2,SUM(VSETKY_PODIELY!H$57:'VSETKY_PODIELY'!H$58),IF(COLUMN()=DATA!$H$1+2,SUM(INDIRECT("B$12:"&amp;SUBSTITUTE(ADDRESS(1,COLUMN()-1,4),"1","")&amp;"$12")),""))</f>
        <v>7.8</v>
      </c>
      <c r="I12" s="34">
        <f ca="1">IF(COLUMN()&lt;DATA!$H$1+2,SUM(VSETKY_PODIELY!I$57:'VSETKY_PODIELY'!I$58),IF(COLUMN()=DATA!$H$1+2,SUM(INDIRECT("B$12:"&amp;SUBSTITUTE(ADDRESS(1,COLUMN()-1,4),"1","")&amp;"$12")),""))</f>
        <v>0</v>
      </c>
      <c r="J12" s="34">
        <f ca="1">IF(COLUMN()&lt;DATA!$H$1+2,SUM(VSETKY_PODIELY!J$57:'VSETKY_PODIELY'!J$58),IF(COLUMN()=DATA!$H$1+2,SUM(INDIRECT("B$12:"&amp;SUBSTITUTE(ADDRESS(1,COLUMN()-1,4),"1","")&amp;"$12")),""))</f>
        <v>1</v>
      </c>
      <c r="K12" s="34">
        <f ca="1">IF(COLUMN()&lt;DATA!$H$1+2,SUM(VSETKY_PODIELY!K$57:'VSETKY_PODIELY'!K$58),IF(COLUMN()=DATA!$H$1+2,SUM(INDIRECT("B$12:"&amp;SUBSTITUTE(ADDRESS(1,COLUMN()-1,4),"1","")&amp;"$12")),""))</f>
        <v>0</v>
      </c>
      <c r="L12" s="34">
        <f ca="1">IF(COLUMN()&lt;DATA!$H$1+2,SUM(VSETKY_PODIELY!L$57:'VSETKY_PODIELY'!L$58),IF(COLUMN()=DATA!$H$1+2,SUM(INDIRECT("B$12:"&amp;SUBSTITUTE(ADDRESS(1,COLUMN()-1,4),"1","")&amp;"$12")),""))</f>
        <v>0</v>
      </c>
      <c r="M12" s="34">
        <f ca="1">IF(COLUMN()&lt;DATA!$H$1+2,SUM(VSETKY_PODIELY!M$57:'VSETKY_PODIELY'!M$58),IF(COLUMN()=DATA!$H$1+2,SUM(INDIRECT("B$12:"&amp;SUBSTITUTE(ADDRESS(1,COLUMN()-1,4),"1","")&amp;"$12")),""))</f>
        <v>1</v>
      </c>
      <c r="N12" s="34">
        <f ca="1">IF(COLUMN()&lt;DATA!$H$1+2,SUM(VSETKY_PODIELY!N$57:'VSETKY_PODIELY'!N$58),IF(COLUMN()=DATA!$H$1+2,SUM(INDIRECT("B$12:"&amp;SUBSTITUTE(ADDRESS(1,COLUMN()-1,4),"1","")&amp;"$12")),""))</f>
        <v>0</v>
      </c>
      <c r="O12" s="34">
        <f ca="1">IF(COLUMN()&lt;DATA!$H$1+2,SUM(VSETKY_PODIELY!O$57:'VSETKY_PODIELY'!O$58),IF(COLUMN()=DATA!$H$1+2,SUM(INDIRECT("B$12:"&amp;SUBSTITUTE(ADDRESS(1,COLUMN()-1,4),"1","")&amp;"$12")),""))</f>
        <v>0</v>
      </c>
      <c r="P12" s="34">
        <f ca="1">IF(COLUMN()&lt;DATA!$H$1+2,SUM(VSETKY_PODIELY!P$57:'VSETKY_PODIELY'!P$58),IF(COLUMN()=DATA!$H$1+2,SUM(INDIRECT("B$12:"&amp;SUBSTITUTE(ADDRESS(1,COLUMN()-1,4),"1","")&amp;"$12")),""))</f>
        <v>1</v>
      </c>
      <c r="Q12" s="34">
        <f ca="1">IF(COLUMN()&lt;DATA!$H$1+2,SUM(VSETKY_PODIELY!Q$57:'VSETKY_PODIELY'!Q$58),IF(COLUMN()=DATA!$H$1+2,SUM(INDIRECT("B$12:"&amp;SUBSTITUTE(ADDRESS(1,COLUMN()-1,4),"1","")&amp;"$12")),""))</f>
        <v>1.3333299999999999</v>
      </c>
      <c r="R12" s="34">
        <f ca="1">IF(COLUMN()&lt;DATA!$H$1+2,SUM(VSETKY_PODIELY!R$57:'VSETKY_PODIELY'!R$58),IF(COLUMN()=DATA!$H$1+2,SUM(INDIRECT("B$12:"&amp;SUBSTITUTE(ADDRESS(1,COLUMN()-1,4),"1","")&amp;"$12")),""))</f>
        <v>0</v>
      </c>
      <c r="S12" s="34">
        <f ca="1">IF(COLUMN()&lt;DATA!$H$1+2,SUM(VSETKY_PODIELY!S$57:'VSETKY_PODIELY'!S$58),IF(COLUMN()=DATA!$H$1+2,SUM(INDIRECT("B$12:"&amp;SUBSTITUTE(ADDRESS(1,COLUMN()-1,4),"1","")&amp;"$12")),""))</f>
        <v>4</v>
      </c>
      <c r="T12" s="34">
        <f ca="1">IF(COLUMN()&lt;DATA!$H$1+2,SUM(VSETKY_PODIELY!T$57:'VSETKY_PODIELY'!T$58),IF(COLUMN()=DATA!$H$1+2,SUM(INDIRECT("B$12:"&amp;SUBSTITUTE(ADDRESS(1,COLUMN()-1,4),"1","")&amp;"$12")),""))</f>
        <v>1</v>
      </c>
      <c r="U12" s="34">
        <f ca="1">IF(COLUMN()&lt;DATA!$H$1+2,SUM(VSETKY_PODIELY!U$57:'VSETKY_PODIELY'!U$58),IF(COLUMN()=DATA!$H$1+2,SUM(INDIRECT("B$12:"&amp;SUBSTITUTE(ADDRESS(1,COLUMN()-1,4),"1","")&amp;"$12")),""))</f>
        <v>0.8</v>
      </c>
      <c r="V12" s="34">
        <f ca="1">IF(COLUMN()&lt;DATA!$H$1+2,SUM(VSETKY_PODIELY!V$57:'VSETKY_PODIELY'!V$58),IF(COLUMN()=DATA!$H$1+2,SUM(INDIRECT("B$12:"&amp;SUBSTITUTE(ADDRESS(1,COLUMN()-1,4),"1","")&amp;"$12")),""))</f>
        <v>0</v>
      </c>
      <c r="W12" s="34">
        <f ca="1">IF(COLUMN()&lt;DATA!$H$1+2,SUM(VSETKY_PODIELY!W$57:'VSETKY_PODIELY'!W$58),IF(COLUMN()=DATA!$H$1+2,SUM(INDIRECT("B$12:"&amp;SUBSTITUTE(ADDRESS(1,COLUMN()-1,4),"1","")&amp;"$12")),""))</f>
        <v>0</v>
      </c>
      <c r="X12" s="34">
        <f ca="1">IF(COLUMN()&lt;DATA!$H$1+2,SUM(VSETKY_PODIELY!X$57:'VSETKY_PODIELY'!X$58),IF(COLUMN()=DATA!$H$1+2,SUM(INDIRECT("B$12:"&amp;SUBSTITUTE(ADDRESS(1,COLUMN()-1,4),"1","")&amp;"$12")),""))</f>
        <v>0</v>
      </c>
      <c r="Y12" s="34">
        <f ca="1">IF(COLUMN()&lt;DATA!$H$1+2,SUM(VSETKY_PODIELY!Y$57:'VSETKY_PODIELY'!Y$58),IF(COLUMN()=DATA!$H$1+2,SUM(INDIRECT("B$12:"&amp;SUBSTITUTE(ADDRESS(1,COLUMN()-1,4),"1","")&amp;"$12")),""))</f>
        <v>0</v>
      </c>
      <c r="Z12" s="34">
        <f ca="1">IF(COLUMN()&lt;DATA!$H$1+2,SUM(VSETKY_PODIELY!Z$57:'VSETKY_PODIELY'!Z$58),IF(COLUMN()=DATA!$H$1+2,SUM(INDIRECT("B$12:"&amp;SUBSTITUTE(ADDRESS(1,COLUMN()-1,4),"1","")&amp;"$12")),""))</f>
        <v>0</v>
      </c>
      <c r="AA12" s="34">
        <f ca="1">IF(COLUMN()&lt;DATA!$H$1+2,SUM(VSETKY_PODIELY!AA$57:'VSETKY_PODIELY'!AA$58),IF(COLUMN()=DATA!$H$1+2,SUM(INDIRECT("B$12:"&amp;SUBSTITUTE(ADDRESS(1,COLUMN()-1,4),"1","")&amp;"$12")),""))</f>
        <v>0</v>
      </c>
      <c r="AB12" s="34">
        <f ca="1">IF(COLUMN()&lt;DATA!$H$1+2,SUM(VSETKY_PODIELY!AB$57:'VSETKY_PODIELY'!AB$58),IF(COLUMN()=DATA!$H$1+2,SUM(INDIRECT("B$12:"&amp;SUBSTITUTE(ADDRESS(1,COLUMN()-1,4),"1","")&amp;"$12")),""))</f>
        <v>0</v>
      </c>
      <c r="AC12" s="34">
        <f ca="1">IF(COLUMN()&lt;DATA!$H$1+2,SUM(VSETKY_PODIELY!AC$57:'VSETKY_PODIELY'!AC$58),IF(COLUMN()=DATA!$H$1+2,SUM(INDIRECT("B$12:"&amp;SUBSTITUTE(ADDRESS(1,COLUMN()-1,4),"1","")&amp;"$12")),""))</f>
        <v>0</v>
      </c>
      <c r="AD12" s="34">
        <f ca="1">IF(COLUMN()&lt;DATA!$H$1+2,SUM(VSETKY_PODIELY!AD$57:'VSETKY_PODIELY'!AD$58),IF(COLUMN()=DATA!$H$1+2,SUM(INDIRECT("B$12:"&amp;SUBSTITUTE(ADDRESS(1,COLUMN()-1,4),"1","")&amp;"$12")),""))</f>
        <v>0</v>
      </c>
      <c r="AE12" s="34">
        <f ca="1">IF(COLUMN()&lt;DATA!$H$1+2,SUM(VSETKY_PODIELY!AE$57:'VSETKY_PODIELY'!AE$58),IF(COLUMN()=DATA!$H$1+2,SUM(INDIRECT("B$12:"&amp;SUBSTITUTE(ADDRESS(1,COLUMN()-1,4),"1","")&amp;"$12")),""))</f>
        <v>0</v>
      </c>
      <c r="AF12" s="34">
        <f ca="1">IF(COLUMN()&lt;DATA!$H$1+2,SUM(VSETKY_PODIELY!AF$57:'VSETKY_PODIELY'!AF$58),IF(COLUMN()=DATA!$H$1+2,SUM(INDIRECT("B$12:"&amp;SUBSTITUTE(ADDRESS(1,COLUMN()-1,4),"1","")&amp;"$12")),""))</f>
        <v>0</v>
      </c>
      <c r="AG12" s="34">
        <f ca="1">IF(COLUMN()&lt;DATA!$H$1+2,SUM(VSETKY_PODIELY!AG$57:'VSETKY_PODIELY'!AG$58),IF(COLUMN()=DATA!$H$1+2,SUM(INDIRECT("B$12:"&amp;SUBSTITUTE(ADDRESS(1,COLUMN()-1,4),"1","")&amp;"$12")),""))</f>
        <v>0</v>
      </c>
      <c r="AH12" s="34">
        <f ca="1">IF(COLUMN()&lt;DATA!$H$1+2,SUM(VSETKY_PODIELY!AH$57:'VSETKY_PODIELY'!AH$58),IF(COLUMN()=DATA!$H$1+2,SUM(INDIRECT("B$12:"&amp;SUBSTITUTE(ADDRESS(1,COLUMN()-1,4),"1","")&amp;"$12")),""))</f>
        <v>0</v>
      </c>
      <c r="AI12" s="34">
        <f ca="1">IF(COLUMN()&lt;DATA!$H$1+2,SUM(VSETKY_PODIELY!AI$57:'VSETKY_PODIELY'!AI$58),IF(COLUMN()=DATA!$H$1+2,SUM(INDIRECT("B$12:"&amp;SUBSTITUTE(ADDRESS(1,COLUMN()-1,4),"1","")&amp;"$12")),""))</f>
        <v>0</v>
      </c>
      <c r="AJ12" s="34">
        <f ca="1">IF(COLUMN()&lt;DATA!$H$1+2,SUM(VSETKY_PODIELY!AJ$57:'VSETKY_PODIELY'!AJ$58),IF(COLUMN()=DATA!$H$1+2,SUM(INDIRECT("B$12:"&amp;SUBSTITUTE(ADDRESS(1,COLUMN()-1,4),"1","")&amp;"$12")),""))</f>
        <v>0</v>
      </c>
      <c r="AK12" s="34">
        <f ca="1">IF(COLUMN()&lt;DATA!$H$1+2,SUM(VSETKY_PODIELY!AK$57:'VSETKY_PODIELY'!AK$58),IF(COLUMN()=DATA!$H$1+2,SUM(INDIRECT("B$12:"&amp;SUBSTITUTE(ADDRESS(1,COLUMN()-1,4),"1","")&amp;"$12")),""))</f>
        <v>0</v>
      </c>
      <c r="AL12" s="34">
        <f ca="1">IF(COLUMN()&lt;DATA!$H$1+2,SUM(VSETKY_PODIELY!AL$57:'VSETKY_PODIELY'!AL$58),IF(COLUMN()=DATA!$H$1+2,SUM(INDIRECT("B$12:"&amp;SUBSTITUTE(ADDRESS(1,COLUMN()-1,4),"1","")&amp;"$12")),""))</f>
        <v>0</v>
      </c>
      <c r="AM12" s="34">
        <f ca="1">IF(COLUMN()&lt;DATA!$H$1+2,SUM(VSETKY_PODIELY!AM$57:'VSETKY_PODIELY'!AM$58),IF(COLUMN()=DATA!$H$1+2,SUM(INDIRECT("B$12:"&amp;SUBSTITUTE(ADDRESS(1,COLUMN()-1,4),"1","")&amp;"$12")),""))</f>
        <v>0</v>
      </c>
      <c r="AN12" s="44">
        <f ca="1">IF(COLUMN()&lt;DATA!$H$1+2,SUM(VSETKY_PODIELY!AN$57:'VSETKY_PODIELY'!AN$58),IF(COLUMN()=DATA!$H$1+2,SUM(INDIRECT("B$12:"&amp;SUBSTITUTE(ADDRESS(1,COLUMN()-1,4),"1","")&amp;"$12")),""))</f>
        <v>42.184029999999993</v>
      </c>
      <c r="AO12" t="str">
        <f ca="1">IF(COLUMN()&lt;DATA!$H$1+2,SUM(VSETKY_PODIELY!AO$57:'VSETKY_PODIELY'!AO$58),IF(COLUMN()=DATA!$H$1+2,SUM(INDIRECT("B$12:"&amp;SUBSTITUTE(ADDRESS(1,COLUMN()-1,4),"1","")&amp;"$12")),""))</f>
        <v/>
      </c>
      <c r="AP12" t="str">
        <f ca="1">IF(COLUMN()&lt;DATA!$H$1+2,SUM(VSETKY_PODIELY!AP$57:'VSETKY_PODIELY'!AP$58),IF(COLUMN()=DATA!$H$1+2,SUM(INDIRECT("B$12:"&amp;SUBSTITUTE(ADDRESS(1,COLUMN()-1,4),"1","")&amp;"$12")),""))</f>
        <v/>
      </c>
      <c r="AQ12" t="str">
        <f ca="1">IF(COLUMN()&lt;DATA!$H$1+2,SUM(VSETKY_PODIELY!AQ$57:'VSETKY_PODIELY'!AQ$58),IF(COLUMN()=DATA!$H$1+2,SUM(INDIRECT("B$12:"&amp;SUBSTITUTE(ADDRESS(1,COLUMN()-1,4),"1","")&amp;"$12")),""))</f>
        <v/>
      </c>
      <c r="AR12" t="str">
        <f ca="1">IF(COLUMN()&lt;DATA!$H$1+2,SUM(VSETKY_PODIELY!AR$57:'VSETKY_PODIELY'!AR$58),IF(COLUMN()=DATA!$H$1+2,SUM(INDIRECT("B$12:"&amp;SUBSTITUTE(ADDRESS(1,COLUMN()-1,4),"1","")&amp;"$12")),""))</f>
        <v/>
      </c>
      <c r="AS12" t="str">
        <f ca="1">IF(COLUMN()&lt;DATA!$H$1+2,SUM(VSETKY_PODIELY!AS$57:'VSETKY_PODIELY'!AS$58),IF(COLUMN()=DATA!$H$1+2,SUM(INDIRECT("B$12:"&amp;SUBSTITUTE(ADDRESS(1,COLUMN()-1,4),"1","")&amp;"$12")),""))</f>
        <v/>
      </c>
      <c r="AT12" t="str">
        <f ca="1">IF(COLUMN()&lt;DATA!$H$1+2,SUM(VSETKY_PODIELY!AT$57:'VSETKY_PODIELY'!AT$58),IF(COLUMN()=DATA!$H$1+2,SUM(INDIRECT("B$12:"&amp;SUBSTITUTE(ADDRESS(1,COLUMN()-1,4),"1","")&amp;"$12")),""))</f>
        <v/>
      </c>
      <c r="AU12" t="str">
        <f ca="1">IF(COLUMN()&lt;DATA!$H$1+2,SUM(VSETKY_PODIELY!AU$57:'VSETKY_PODIELY'!AU$58),IF(COLUMN()=DATA!$H$1+2,SUM(INDIRECT("B$12:"&amp;SUBSTITUTE(ADDRESS(1,COLUMN()-1,4),"1","")&amp;"$12")),""))</f>
        <v/>
      </c>
      <c r="AV12" t="str">
        <f ca="1">IF(COLUMN()&lt;DATA!$H$1+2,SUM(VSETKY_PODIELY!AV$57:'VSETKY_PODIELY'!AV$58),IF(COLUMN()=DATA!$H$1+2,SUM(INDIRECT("B$12:"&amp;SUBSTITUTE(ADDRESS(1,COLUMN()-1,4),"1","")&amp;"$12")),""))</f>
        <v/>
      </c>
      <c r="AW12" t="str">
        <f ca="1">IF(COLUMN()&lt;DATA!$H$1+2,SUM(VSETKY_PODIELY!AW$57:'VSETKY_PODIELY'!AW$58),IF(COLUMN()=DATA!$H$1+2,SUM(INDIRECT("B$12:"&amp;SUBSTITUTE(ADDRESS(1,COLUMN()-1,4),"1","")&amp;"$12")),""))</f>
        <v/>
      </c>
      <c r="AX12" t="str">
        <f ca="1">IF(COLUMN()&lt;DATA!$H$1+2,SUM(VSETKY_PODIELY!AX$57:'VSETKY_PODIELY'!AX$58),IF(COLUMN()=DATA!$H$1+2,SUM(INDIRECT("B$12:"&amp;SUBSTITUTE(ADDRESS(1,COLUMN()-1,4),"1","")&amp;"$12")),""))</f>
        <v/>
      </c>
      <c r="AY12" t="str">
        <f ca="1">IF(COLUMN()&lt;DATA!$H$1+2,SUM(VSETKY_PODIELY!AY$57:'VSETKY_PODIELY'!AY$58),IF(COLUMN()=DATA!$H$1+2,SUM(INDIRECT("B$12:"&amp;SUBSTITUTE(ADDRESS(1,COLUMN()-1,4),"1","")&amp;"$12")),""))</f>
        <v/>
      </c>
      <c r="AZ12" t="str">
        <f ca="1">IF(COLUMN()&lt;DATA!$H$1+2,SUM(VSETKY_PODIELY!AZ$57:'VSETKY_PODIELY'!AZ$58),IF(COLUMN()=DATA!$H$1+2,SUM(INDIRECT("B$12:"&amp;SUBSTITUTE(ADDRESS(1,COLUMN()-1,4),"1","")&amp;"$12")),""))</f>
        <v/>
      </c>
      <c r="BA12" t="str">
        <f ca="1">IF(COLUMN()&lt;DATA!$H$1+2,SUM(VSETKY_PODIELY!BA$57:'VSETKY_PODIELY'!BA$58),IF(COLUMN()=DATA!$H$1+2,SUM(INDIRECT("B$12:"&amp;SUBSTITUTE(ADDRESS(1,COLUMN()-1,4),"1","")&amp;"$12")),""))</f>
        <v/>
      </c>
      <c r="BB12" t="str">
        <f ca="1">IF(COLUMN()&lt;DATA!$H$1+2,SUM(VSETKY_PODIELY!BB$57:'VSETKY_PODIELY'!BB$58),IF(COLUMN()=DATA!$H$1+2,SUM(INDIRECT("B$12:"&amp;SUBSTITUTE(ADDRESS(1,COLUMN()-1,4),"1","")&amp;"$12")),""))</f>
        <v/>
      </c>
      <c r="BC12" t="str">
        <f ca="1">IF(COLUMN()&lt;DATA!$H$1+2,SUM(VSETKY_PODIELY!BC$57:'VSETKY_PODIELY'!BC$58),IF(COLUMN()=DATA!$H$1+2,SUM(INDIRECT("B$12:"&amp;SUBSTITUTE(ADDRESS(1,COLUMN()-1,4),"1","")&amp;"$12")),""))</f>
        <v/>
      </c>
      <c r="BD12" t="str">
        <f ca="1">IF(COLUMN()&lt;DATA!$H$1+2,SUM(VSETKY_PODIELY!BD$57:'VSETKY_PODIELY'!BD$58),IF(COLUMN()=DATA!$H$1+2,SUM(INDIRECT("B$12:"&amp;SUBSTITUTE(ADDRESS(1,COLUMN()-1,4),"1","")&amp;"$12")),""))</f>
        <v/>
      </c>
      <c r="BE12" t="str">
        <f ca="1">IF(COLUMN()&lt;DATA!$H$1+2,SUM(VSETKY_PODIELY!BE$57:'VSETKY_PODIELY'!BE$58),IF(COLUMN()=DATA!$H$1+2,SUM(INDIRECT("B$12:"&amp;SUBSTITUTE(ADDRESS(1,COLUMN()-1,4),"1","")&amp;"$12")),""))</f>
        <v/>
      </c>
      <c r="BF12" t="str">
        <f ca="1">IF(COLUMN()&lt;DATA!$H$1+2,SUM(VSETKY_PODIELY!BF$57:'VSETKY_PODIELY'!BF$58),IF(COLUMN()=DATA!$H$1+2,SUM(INDIRECT("B$12:"&amp;SUBSTITUTE(ADDRESS(1,COLUMN()-1,4),"1","")&amp;"$12")),""))</f>
        <v/>
      </c>
      <c r="BG12" t="str">
        <f ca="1">IF(COLUMN()&lt;DATA!$H$1+2,SUM(VSETKY_PODIELY!BG$57:'VSETKY_PODIELY'!BG$58),IF(COLUMN()=DATA!$H$1+2,SUM(INDIRECT("B$12:"&amp;SUBSTITUTE(ADDRESS(1,COLUMN()-1,4),"1","")&amp;"$12")),""))</f>
        <v/>
      </c>
      <c r="BH12" t="str">
        <f ca="1">IF(COLUMN()&lt;DATA!$H$1+2,SUM(VSETKY_PODIELY!BH$57:'VSETKY_PODIELY'!BH$58),IF(COLUMN()=DATA!$H$1+2,SUM(INDIRECT("B$12:"&amp;SUBSTITUTE(ADDRESS(1,COLUMN()-1,4),"1","")&amp;"$12")),""))</f>
        <v/>
      </c>
      <c r="BI12" t="str">
        <f ca="1">IF(COLUMN()&lt;DATA!$H$1+2,SUM(VSETKY_PODIELY!BI$57:'VSETKY_PODIELY'!BI$58),IF(COLUMN()=DATA!$H$1+2,SUM(INDIRECT("B$12:"&amp;SUBSTITUTE(ADDRESS(1,COLUMN()-1,4),"1","")&amp;"$12")),""))</f>
        <v/>
      </c>
      <c r="BJ12" t="str">
        <f ca="1">IF(COLUMN()&lt;DATA!$H$1+2,SUM(VSETKY_PODIELY!BJ$57:'VSETKY_PODIELY'!BJ$58),IF(COLUMN()=DATA!$H$1+2,SUM(INDIRECT("B$12:"&amp;SUBSTITUTE(ADDRESS(1,COLUMN()-1,4),"1","")&amp;"$12")),""))</f>
        <v/>
      </c>
      <c r="BK12" t="str">
        <f ca="1">IF(COLUMN()&lt;DATA!$H$1+2,SUM(VSETKY_PODIELY!BK$57:'VSETKY_PODIELY'!BK$58),IF(COLUMN()=DATA!$H$1+2,SUM(INDIRECT("B$12:"&amp;SUBSTITUTE(ADDRESS(1,COLUMN()-1,4),"1","")&amp;"$12")),""))</f>
        <v/>
      </c>
      <c r="BL12" t="str">
        <f ca="1">IF(COLUMN()&lt;DATA!$H$1+2,SUM(VSETKY_PODIELY!BL$57:'VSETKY_PODIELY'!BL$58),IF(COLUMN()=DATA!$H$1+2,SUM(INDIRECT("B$12:"&amp;SUBSTITUTE(ADDRESS(1,COLUMN()-1,4),"1","")&amp;"$12")),""))</f>
        <v/>
      </c>
      <c r="BM12" t="str">
        <f ca="1">IF(COLUMN()&lt;DATA!$H$1+2,SUM(VSETKY_PODIELY!BM$57:'VSETKY_PODIELY'!BM$58),IF(COLUMN()=DATA!$H$1+2,SUM(INDIRECT("B$12:"&amp;SUBSTITUTE(ADDRESS(1,COLUMN()-1,4),"1","")&amp;"$12")),""))</f>
        <v/>
      </c>
      <c r="BN12" t="str">
        <f ca="1">IF(COLUMN()&lt;DATA!$H$1+2,SUM(VSETKY_PODIELY!BN$57:'VSETKY_PODIELY'!BN$58),IF(COLUMN()=DATA!$H$1+2,SUM(INDIRECT("B$12:"&amp;SUBSTITUTE(ADDRESS(1,COLUMN()-1,4),"1","")&amp;"$12")),""))</f>
        <v/>
      </c>
      <c r="BO12" t="str">
        <f ca="1">IF(COLUMN()&lt;DATA!$H$1+2,SUM(VSETKY_PODIELY!BO$57:'VSETKY_PODIELY'!BO$58),IF(COLUMN()=DATA!$H$1+2,SUM(INDIRECT("B$12:"&amp;SUBSTITUTE(ADDRESS(1,COLUMN()-1,4),"1","")&amp;"$12")),""))</f>
        <v/>
      </c>
      <c r="BP12" t="str">
        <f ca="1">IF(COLUMN()&lt;DATA!$H$1+2,SUM(VSETKY_PODIELY!BP$57:'VSETKY_PODIELY'!BP$58),IF(COLUMN()=DATA!$H$1+2,SUM(INDIRECT("B$12:"&amp;SUBSTITUTE(ADDRESS(1,COLUMN()-1,4),"1","")&amp;"$12")),""))</f>
        <v/>
      </c>
      <c r="BQ12" t="str">
        <f ca="1">IF(COLUMN()&lt;DATA!$H$1+2,SUM(VSETKY_PODIELY!BQ$57:'VSETKY_PODIELY'!BQ$58),IF(COLUMN()=DATA!$H$1+2,SUM(INDIRECT("B$12:"&amp;SUBSTITUTE(ADDRESS(1,COLUMN()-1,4),"1","")&amp;"$12")),""))</f>
        <v/>
      </c>
      <c r="BR12" t="str">
        <f ca="1">IF(COLUMN()&lt;DATA!$H$1+2,SUM(VSETKY_PODIELY!BR$57:'VSETKY_PODIELY'!BR$58),IF(COLUMN()=DATA!$H$1+2,SUM(INDIRECT("B$12:"&amp;SUBSTITUTE(ADDRESS(1,COLUMN()-1,4),"1","")&amp;"$12")),""))</f>
        <v/>
      </c>
      <c r="BS12" t="str">
        <f ca="1">IF(COLUMN()&lt;DATA!$H$1+2,SUM(VSETKY_PODIELY!BS$57:'VSETKY_PODIELY'!BS$58),IF(COLUMN()=DATA!$H$1+2,SUM(INDIRECT("B$12:"&amp;SUBSTITUTE(ADDRESS(1,COLUMN()-1,4),"1","")&amp;"$12")),""))</f>
        <v/>
      </c>
      <c r="BT12" t="str">
        <f ca="1">IF(COLUMN()&lt;DATA!$H$1+2,SUM(VSETKY_PODIELY!BT$57:'VSETKY_PODIELY'!BT$58),IF(COLUMN()=DATA!$H$1+2,SUM(INDIRECT("B$12:"&amp;SUBSTITUTE(ADDRESS(1,COLUMN()-1,4),"1","")&amp;"$12")),""))</f>
        <v/>
      </c>
      <c r="BU12" t="str">
        <f ca="1">IF(COLUMN()&lt;DATA!$H$1+2,SUM(VSETKY_PODIELY!BU$57:'VSETKY_PODIELY'!BU$58),IF(COLUMN()=DATA!$H$1+2,SUM(INDIRECT("B$12:"&amp;SUBSTITUTE(ADDRESS(1,COLUMN()-1,4),"1","")&amp;"$12")),""))</f>
        <v/>
      </c>
      <c r="BV12" t="str">
        <f ca="1">IF(COLUMN()&lt;DATA!$H$1+2,SUM(VSETKY_PODIELY!BV$57:'VSETKY_PODIELY'!BV$58),IF(COLUMN()=DATA!$H$1+2,SUM(INDIRECT("B$12:"&amp;SUBSTITUTE(ADDRESS(1,COLUMN()-1,4),"1","")&amp;"$12")),""))</f>
        <v/>
      </c>
      <c r="BW12" t="str">
        <f ca="1">IF(COLUMN()&lt;DATA!$H$1+2,SUM(VSETKY_PODIELY!BW$57:'VSETKY_PODIELY'!BW$58),IF(COLUMN()=DATA!$H$1+2,SUM(INDIRECT("B$12:"&amp;SUBSTITUTE(ADDRESS(1,COLUMN()-1,4),"1","")&amp;"$12")),""))</f>
        <v/>
      </c>
      <c r="BX12" t="str">
        <f ca="1">IF(COLUMN()&lt;DATA!$H$1+2,SUM(VSETKY_PODIELY!BX$57:'VSETKY_PODIELY'!BX$58),IF(COLUMN()=DATA!$H$1+2,SUM(INDIRECT("B$12:"&amp;SUBSTITUTE(ADDRESS(1,COLUMN()-1,4),"1","")&amp;"$12")),""))</f>
        <v/>
      </c>
      <c r="BY12" t="str">
        <f ca="1">IF(COLUMN()&lt;DATA!$H$1+2,SUM(VSETKY_PODIELY!BY$57:'VSETKY_PODIELY'!BY$58),IF(COLUMN()=DATA!$H$1+2,SUM(INDIRECT("B$12:"&amp;SUBSTITUTE(ADDRESS(1,COLUMN()-1,4),"1","")&amp;"$12")),""))</f>
        <v/>
      </c>
      <c r="BZ12" t="str">
        <f ca="1">IF(COLUMN()&lt;DATA!$H$1+2,SUM(VSETKY_PODIELY!BZ$57:'VSETKY_PODIELY'!BZ$58),IF(COLUMN()=DATA!$H$1+2,SUM(INDIRECT("B$12:"&amp;SUBSTITUTE(ADDRESS(1,COLUMN()-1,4),"1","")&amp;"$12")),""))</f>
        <v/>
      </c>
    </row>
    <row r="13" spans="1:78" ht="15.75" x14ac:dyDescent="0.25">
      <c r="A13" s="43" t="s">
        <v>191</v>
      </c>
      <c r="B13" s="34">
        <f ca="1">IF(COLUMN()&lt;DATA!$H$1+2,VSETKY_PODIELY!B$65,IF(COLUMN()=DATA!$H$1+2,SUM(INDIRECT("B$13:"&amp;SUBSTITUTE(ADDRESS(1,COLUMN()-1,4),"1","")&amp;"$13")),""))</f>
        <v>0.92</v>
      </c>
      <c r="C13" s="34">
        <f ca="1">IF(COLUMN()&lt;DATA!$H$1+2,VSETKY_PODIELY!C$65,IF(COLUMN()=DATA!$H$1+2,SUM(INDIRECT("B$13:"&amp;SUBSTITUTE(ADDRESS(1,COLUMN()-1,4),"1","")&amp;"$13")),""))</f>
        <v>0</v>
      </c>
      <c r="D13" s="34">
        <f ca="1">IF(COLUMN()&lt;DATA!$H$1+2,VSETKY_PODIELY!D$65,IF(COLUMN()=DATA!$H$1+2,SUM(INDIRECT("B$13:"&amp;SUBSTITUTE(ADDRESS(1,COLUMN()-1,4),"1","")&amp;"$13")),""))</f>
        <v>0</v>
      </c>
      <c r="E13" s="34">
        <f ca="1">IF(COLUMN()&lt;DATA!$H$1+2,VSETKY_PODIELY!E$65,IF(COLUMN()=DATA!$H$1+2,SUM(INDIRECT("B$13:"&amp;SUBSTITUTE(ADDRESS(1,COLUMN()-1,4),"1","")&amp;"$13")),""))</f>
        <v>3</v>
      </c>
      <c r="F13" s="34">
        <f ca="1">IF(COLUMN()&lt;DATA!$H$1+2,VSETKY_PODIELY!F$65,IF(COLUMN()=DATA!$H$1+2,SUM(INDIRECT("B$13:"&amp;SUBSTITUTE(ADDRESS(1,COLUMN()-1,4),"1","")&amp;"$13")),""))</f>
        <v>0.9</v>
      </c>
      <c r="G13" s="34">
        <f ca="1">IF(COLUMN()&lt;DATA!$H$1+2,VSETKY_PODIELY!G$65,IF(COLUMN()=DATA!$H$1+2,SUM(INDIRECT("B$13:"&amp;SUBSTITUTE(ADDRESS(1,COLUMN()-1,4),"1","")&amp;"$13")),""))</f>
        <v>0</v>
      </c>
      <c r="H13" s="34">
        <f ca="1">IF(COLUMN()&lt;DATA!$H$1+2,VSETKY_PODIELY!H$65,IF(COLUMN()=DATA!$H$1+2,SUM(INDIRECT("B$13:"&amp;SUBSTITUTE(ADDRESS(1,COLUMN()-1,4),"1","")&amp;"$13")),""))</f>
        <v>0</v>
      </c>
      <c r="I13" s="34">
        <f ca="1">IF(COLUMN()&lt;DATA!$H$1+2,VSETKY_PODIELY!I$65,IF(COLUMN()=DATA!$H$1+2,SUM(INDIRECT("B$13:"&amp;SUBSTITUTE(ADDRESS(1,COLUMN()-1,4),"1","")&amp;"$13")),""))</f>
        <v>0</v>
      </c>
      <c r="J13" s="34">
        <f ca="1">IF(COLUMN()&lt;DATA!$H$1+2,VSETKY_PODIELY!J$65,IF(COLUMN()=DATA!$H$1+2,SUM(INDIRECT("B$13:"&amp;SUBSTITUTE(ADDRESS(1,COLUMN()-1,4),"1","")&amp;"$13")),""))</f>
        <v>2</v>
      </c>
      <c r="K13" s="34">
        <f ca="1">IF(COLUMN()&lt;DATA!$H$1+2,VSETKY_PODIELY!K$65,IF(COLUMN()=DATA!$H$1+2,SUM(INDIRECT("B$13:"&amp;SUBSTITUTE(ADDRESS(1,COLUMN()-1,4),"1","")&amp;"$13")),""))</f>
        <v>0</v>
      </c>
      <c r="L13" s="34">
        <f ca="1">IF(COLUMN()&lt;DATA!$H$1+2,VSETKY_PODIELY!L$65,IF(COLUMN()=DATA!$H$1+2,SUM(INDIRECT("B$13:"&amp;SUBSTITUTE(ADDRESS(1,COLUMN()-1,4),"1","")&amp;"$13")),""))</f>
        <v>0</v>
      </c>
      <c r="M13" s="34">
        <f ca="1">IF(COLUMN()&lt;DATA!$H$1+2,VSETKY_PODIELY!M$65,IF(COLUMN()=DATA!$H$1+2,SUM(INDIRECT("B$13:"&amp;SUBSTITUTE(ADDRESS(1,COLUMN()-1,4),"1","")&amp;"$13")),""))</f>
        <v>0</v>
      </c>
      <c r="N13" s="34">
        <f ca="1">IF(COLUMN()&lt;DATA!$H$1+2,VSETKY_PODIELY!N$65,IF(COLUMN()=DATA!$H$1+2,SUM(INDIRECT("B$13:"&amp;SUBSTITUTE(ADDRESS(1,COLUMN()-1,4),"1","")&amp;"$13")),""))</f>
        <v>0</v>
      </c>
      <c r="O13" s="34">
        <f ca="1">IF(COLUMN()&lt;DATA!$H$1+2,VSETKY_PODIELY!O$65,IF(COLUMN()=DATA!$H$1+2,SUM(INDIRECT("B$13:"&amp;SUBSTITUTE(ADDRESS(1,COLUMN()-1,4),"1","")&amp;"$13")),""))</f>
        <v>0</v>
      </c>
      <c r="P13" s="34">
        <f ca="1">IF(COLUMN()&lt;DATA!$H$1+2,VSETKY_PODIELY!P$65,IF(COLUMN()=DATA!$H$1+2,SUM(INDIRECT("B$13:"&amp;SUBSTITUTE(ADDRESS(1,COLUMN()-1,4),"1","")&amp;"$13")),""))</f>
        <v>1</v>
      </c>
      <c r="Q13" s="34">
        <f ca="1">IF(COLUMN()&lt;DATA!$H$1+2,VSETKY_PODIELY!Q$65,IF(COLUMN()=DATA!$H$1+2,SUM(INDIRECT("B$13:"&amp;SUBSTITUTE(ADDRESS(1,COLUMN()-1,4),"1","")&amp;"$13")),""))</f>
        <v>0</v>
      </c>
      <c r="R13" s="34">
        <f ca="1">IF(COLUMN()&lt;DATA!$H$1+2,VSETKY_PODIELY!R$65,IF(COLUMN()=DATA!$H$1+2,SUM(INDIRECT("B$13:"&amp;SUBSTITUTE(ADDRESS(1,COLUMN()-1,4),"1","")&amp;"$13")),""))</f>
        <v>0</v>
      </c>
      <c r="S13" s="34">
        <f ca="1">IF(COLUMN()&lt;DATA!$H$1+2,VSETKY_PODIELY!S$65,IF(COLUMN()=DATA!$H$1+2,SUM(INDIRECT("B$13:"&amp;SUBSTITUTE(ADDRESS(1,COLUMN()-1,4),"1","")&amp;"$13")),""))</f>
        <v>1</v>
      </c>
      <c r="T13" s="34">
        <f ca="1">IF(COLUMN()&lt;DATA!$H$1+2,VSETKY_PODIELY!T$65,IF(COLUMN()=DATA!$H$1+2,SUM(INDIRECT("B$13:"&amp;SUBSTITUTE(ADDRESS(1,COLUMN()-1,4),"1","")&amp;"$13")),""))</f>
        <v>0</v>
      </c>
      <c r="U13" s="34">
        <f ca="1">IF(COLUMN()&lt;DATA!$H$1+2,VSETKY_PODIELY!U$65,IF(COLUMN()=DATA!$H$1+2,SUM(INDIRECT("B$13:"&amp;SUBSTITUTE(ADDRESS(1,COLUMN()-1,4),"1","")&amp;"$13")),""))</f>
        <v>0.91</v>
      </c>
      <c r="V13" s="34">
        <f ca="1">IF(COLUMN()&lt;DATA!$H$1+2,VSETKY_PODIELY!V$65,IF(COLUMN()=DATA!$H$1+2,SUM(INDIRECT("B$13:"&amp;SUBSTITUTE(ADDRESS(1,COLUMN()-1,4),"1","")&amp;"$13")),""))</f>
        <v>0</v>
      </c>
      <c r="W13" s="34">
        <f ca="1">IF(COLUMN()&lt;DATA!$H$1+2,VSETKY_PODIELY!W$65,IF(COLUMN()=DATA!$H$1+2,SUM(INDIRECT("B$13:"&amp;SUBSTITUTE(ADDRESS(1,COLUMN()-1,4),"1","")&amp;"$13")),""))</f>
        <v>0</v>
      </c>
      <c r="X13" s="34">
        <f ca="1">IF(COLUMN()&lt;DATA!$H$1+2,VSETKY_PODIELY!X$65,IF(COLUMN()=DATA!$H$1+2,SUM(INDIRECT("B$13:"&amp;SUBSTITUTE(ADDRESS(1,COLUMN()-1,4),"1","")&amp;"$13")),""))</f>
        <v>0</v>
      </c>
      <c r="Y13" s="34">
        <f ca="1">IF(COLUMN()&lt;DATA!$H$1+2,VSETKY_PODIELY!Y$65,IF(COLUMN()=DATA!$H$1+2,SUM(INDIRECT("B$13:"&amp;SUBSTITUTE(ADDRESS(1,COLUMN()-1,4),"1","")&amp;"$13")),""))</f>
        <v>0</v>
      </c>
      <c r="Z13" s="34">
        <f ca="1">IF(COLUMN()&lt;DATA!$H$1+2,VSETKY_PODIELY!Z$65,IF(COLUMN()=DATA!$H$1+2,SUM(INDIRECT("B$13:"&amp;SUBSTITUTE(ADDRESS(1,COLUMN()-1,4),"1","")&amp;"$13")),""))</f>
        <v>0</v>
      </c>
      <c r="AA13" s="34">
        <f ca="1">IF(COLUMN()&lt;DATA!$H$1+2,VSETKY_PODIELY!AA$65,IF(COLUMN()=DATA!$H$1+2,SUM(INDIRECT("B$13:"&amp;SUBSTITUTE(ADDRESS(1,COLUMN()-1,4),"1","")&amp;"$13")),""))</f>
        <v>0</v>
      </c>
      <c r="AB13" s="34">
        <f ca="1">IF(COLUMN()&lt;DATA!$H$1+2,VSETKY_PODIELY!AB$65,IF(COLUMN()=DATA!$H$1+2,SUM(INDIRECT("B$13:"&amp;SUBSTITUTE(ADDRESS(1,COLUMN()-1,4),"1","")&amp;"$13")),""))</f>
        <v>0</v>
      </c>
      <c r="AC13" s="34">
        <f ca="1">IF(COLUMN()&lt;DATA!$H$1+2,VSETKY_PODIELY!AC$65,IF(COLUMN()=DATA!$H$1+2,SUM(INDIRECT("B$13:"&amp;SUBSTITUTE(ADDRESS(1,COLUMN()-1,4),"1","")&amp;"$13")),""))</f>
        <v>0</v>
      </c>
      <c r="AD13" s="34">
        <f ca="1">IF(COLUMN()&lt;DATA!$H$1+2,VSETKY_PODIELY!AD$65,IF(COLUMN()=DATA!$H$1+2,SUM(INDIRECT("B$13:"&amp;SUBSTITUTE(ADDRESS(1,COLUMN()-1,4),"1","")&amp;"$13")),""))</f>
        <v>0</v>
      </c>
      <c r="AE13" s="34">
        <f ca="1">IF(COLUMN()&lt;DATA!$H$1+2,VSETKY_PODIELY!AE$65,IF(COLUMN()=DATA!$H$1+2,SUM(INDIRECT("B$13:"&amp;SUBSTITUTE(ADDRESS(1,COLUMN()-1,4),"1","")&amp;"$13")),""))</f>
        <v>0</v>
      </c>
      <c r="AF13" s="34">
        <f ca="1">IF(COLUMN()&lt;DATA!$H$1+2,VSETKY_PODIELY!AF$65,IF(COLUMN()=DATA!$H$1+2,SUM(INDIRECT("B$13:"&amp;SUBSTITUTE(ADDRESS(1,COLUMN()-1,4),"1","")&amp;"$13")),""))</f>
        <v>0</v>
      </c>
      <c r="AG13" s="34">
        <f ca="1">IF(COLUMN()&lt;DATA!$H$1+2,VSETKY_PODIELY!AG$65,IF(COLUMN()=DATA!$H$1+2,SUM(INDIRECT("B$13:"&amp;SUBSTITUTE(ADDRESS(1,COLUMN()-1,4),"1","")&amp;"$13")),""))</f>
        <v>0</v>
      </c>
      <c r="AH13" s="34">
        <f ca="1">IF(COLUMN()&lt;DATA!$H$1+2,VSETKY_PODIELY!AH$65,IF(COLUMN()=DATA!$H$1+2,SUM(INDIRECT("B$13:"&amp;SUBSTITUTE(ADDRESS(1,COLUMN()-1,4),"1","")&amp;"$13")),""))</f>
        <v>0</v>
      </c>
      <c r="AI13" s="34">
        <f ca="1">IF(COLUMN()&lt;DATA!$H$1+2,VSETKY_PODIELY!AI$65,IF(COLUMN()=DATA!$H$1+2,SUM(INDIRECT("B$13:"&amp;SUBSTITUTE(ADDRESS(1,COLUMN()-1,4),"1","")&amp;"$13")),""))</f>
        <v>0</v>
      </c>
      <c r="AJ13" s="34">
        <f ca="1">IF(COLUMN()&lt;DATA!$H$1+2,VSETKY_PODIELY!AJ$65,IF(COLUMN()=DATA!$H$1+2,SUM(INDIRECT("B$13:"&amp;SUBSTITUTE(ADDRESS(1,COLUMN()-1,4),"1","")&amp;"$13")),""))</f>
        <v>0</v>
      </c>
      <c r="AK13" s="34">
        <f ca="1">IF(COLUMN()&lt;DATA!$H$1+2,VSETKY_PODIELY!AK$65,IF(COLUMN()=DATA!$H$1+2,SUM(INDIRECT("B$13:"&amp;SUBSTITUTE(ADDRESS(1,COLUMN()-1,4),"1","")&amp;"$13")),""))</f>
        <v>0</v>
      </c>
      <c r="AL13" s="34">
        <f ca="1">IF(COLUMN()&lt;DATA!$H$1+2,VSETKY_PODIELY!AL$65,IF(COLUMN()=DATA!$H$1+2,SUM(INDIRECT("B$13:"&amp;SUBSTITUTE(ADDRESS(1,COLUMN()-1,4),"1","")&amp;"$13")),""))</f>
        <v>0</v>
      </c>
      <c r="AM13" s="34">
        <f ca="1">IF(COLUMN()&lt;DATA!$H$1+2,VSETKY_PODIELY!AM$65,IF(COLUMN()=DATA!$H$1+2,SUM(INDIRECT("B$13:"&amp;SUBSTITUTE(ADDRESS(1,COLUMN()-1,4),"1","")&amp;"$13")),""))</f>
        <v>0</v>
      </c>
      <c r="AN13" s="44">
        <f ca="1">IF(COLUMN()&lt;DATA!$H$1+2,VSETKY_PODIELY!AN$65,IF(COLUMN()=DATA!$H$1+2,SUM(INDIRECT("B$13:"&amp;SUBSTITUTE(ADDRESS(1,COLUMN()-1,4),"1","")&amp;"$13")),""))</f>
        <v>9.73</v>
      </c>
      <c r="AO13" t="str">
        <f ca="1">IF(COLUMN()&lt;DATA!$H$1+2,VSETKY_PODIELY!AO$65,IF(COLUMN()=DATA!$H$1+2,SUM(INDIRECT("B$13:"&amp;SUBSTITUTE(ADDRESS(1,COLUMN()-1,4),"1","")&amp;"$13")),""))</f>
        <v/>
      </c>
      <c r="AP13" t="str">
        <f ca="1">IF(COLUMN()&lt;DATA!$H$1+2,VSETKY_PODIELY!AP$65,IF(COLUMN()=DATA!$H$1+2,SUM(INDIRECT("B$13:"&amp;SUBSTITUTE(ADDRESS(1,COLUMN()-1,4),"1","")&amp;"$13")),""))</f>
        <v/>
      </c>
      <c r="AQ13" t="str">
        <f ca="1">IF(COLUMN()&lt;DATA!$H$1+2,VSETKY_PODIELY!AQ$65,IF(COLUMN()=DATA!$H$1+2,SUM(INDIRECT("B$13:"&amp;SUBSTITUTE(ADDRESS(1,COLUMN()-1,4),"1","")&amp;"$13")),""))</f>
        <v/>
      </c>
      <c r="AR13" t="str">
        <f ca="1">IF(COLUMN()&lt;DATA!$H$1+2,VSETKY_PODIELY!AR$65,IF(COLUMN()=DATA!$H$1+2,SUM(INDIRECT("B$13:"&amp;SUBSTITUTE(ADDRESS(1,COLUMN()-1,4),"1","")&amp;"$13")),""))</f>
        <v/>
      </c>
      <c r="AS13" t="str">
        <f ca="1">IF(COLUMN()&lt;DATA!$H$1+2,VSETKY_PODIELY!AS$65,IF(COLUMN()=DATA!$H$1+2,SUM(INDIRECT("B$13:"&amp;SUBSTITUTE(ADDRESS(1,COLUMN()-1,4),"1","")&amp;"$13")),""))</f>
        <v/>
      </c>
      <c r="AT13" t="str">
        <f ca="1">IF(COLUMN()&lt;DATA!$H$1+2,VSETKY_PODIELY!AT$65,IF(COLUMN()=DATA!$H$1+2,SUM(INDIRECT("B$13:"&amp;SUBSTITUTE(ADDRESS(1,COLUMN()-1,4),"1","")&amp;"$13")),""))</f>
        <v/>
      </c>
      <c r="AU13" t="str">
        <f ca="1">IF(COLUMN()&lt;DATA!$H$1+2,VSETKY_PODIELY!AU$65,IF(COLUMN()=DATA!$H$1+2,SUM(INDIRECT("B$13:"&amp;SUBSTITUTE(ADDRESS(1,COLUMN()-1,4),"1","")&amp;"$13")),""))</f>
        <v/>
      </c>
      <c r="AV13" t="str">
        <f ca="1">IF(COLUMN()&lt;DATA!$H$1+2,VSETKY_PODIELY!AV$65,IF(COLUMN()=DATA!$H$1+2,SUM(INDIRECT("B$13:"&amp;SUBSTITUTE(ADDRESS(1,COLUMN()-1,4),"1","")&amp;"$13")),""))</f>
        <v/>
      </c>
      <c r="AW13" t="str">
        <f ca="1">IF(COLUMN()&lt;DATA!$H$1+2,VSETKY_PODIELY!AW$65,IF(COLUMN()=DATA!$H$1+2,SUM(INDIRECT("B$13:"&amp;SUBSTITUTE(ADDRESS(1,COLUMN()-1,4),"1","")&amp;"$13")),""))</f>
        <v/>
      </c>
      <c r="AX13" t="str">
        <f ca="1">IF(COLUMN()&lt;DATA!$H$1+2,VSETKY_PODIELY!AX$65,IF(COLUMN()=DATA!$H$1+2,SUM(INDIRECT("B$13:"&amp;SUBSTITUTE(ADDRESS(1,COLUMN()-1,4),"1","")&amp;"$13")),""))</f>
        <v/>
      </c>
      <c r="AY13" t="str">
        <f ca="1">IF(COLUMN()&lt;DATA!$H$1+2,VSETKY_PODIELY!AY$65,IF(COLUMN()=DATA!$H$1+2,SUM(INDIRECT("B$13:"&amp;SUBSTITUTE(ADDRESS(1,COLUMN()-1,4),"1","")&amp;"$13")),""))</f>
        <v/>
      </c>
      <c r="AZ13" t="str">
        <f ca="1">IF(COLUMN()&lt;DATA!$H$1+2,VSETKY_PODIELY!AZ$65,IF(COLUMN()=DATA!$H$1+2,SUM(INDIRECT("B$13:"&amp;SUBSTITUTE(ADDRESS(1,COLUMN()-1,4),"1","")&amp;"$13")),""))</f>
        <v/>
      </c>
      <c r="BA13" t="str">
        <f ca="1">IF(COLUMN()&lt;DATA!$H$1+2,VSETKY_PODIELY!BA$65,IF(COLUMN()=DATA!$H$1+2,SUM(INDIRECT("B$13:"&amp;SUBSTITUTE(ADDRESS(1,COLUMN()-1,4),"1","")&amp;"$13")),""))</f>
        <v/>
      </c>
      <c r="BB13" t="str">
        <f ca="1">IF(COLUMN()&lt;DATA!$H$1+2,VSETKY_PODIELY!BB$65,IF(COLUMN()=DATA!$H$1+2,SUM(INDIRECT("B$13:"&amp;SUBSTITUTE(ADDRESS(1,COLUMN()-1,4),"1","")&amp;"$13")),""))</f>
        <v/>
      </c>
      <c r="BC13" t="str">
        <f ca="1">IF(COLUMN()&lt;DATA!$H$1+2,VSETKY_PODIELY!BC$65,IF(COLUMN()=DATA!$H$1+2,SUM(INDIRECT("B$13:"&amp;SUBSTITUTE(ADDRESS(1,COLUMN()-1,4),"1","")&amp;"$13")),""))</f>
        <v/>
      </c>
      <c r="BD13" t="str">
        <f ca="1">IF(COLUMN()&lt;DATA!$H$1+2,VSETKY_PODIELY!BD$65,IF(COLUMN()=DATA!$H$1+2,SUM(INDIRECT("B$13:"&amp;SUBSTITUTE(ADDRESS(1,COLUMN()-1,4),"1","")&amp;"$13")),""))</f>
        <v/>
      </c>
      <c r="BE13" t="str">
        <f ca="1">IF(COLUMN()&lt;DATA!$H$1+2,VSETKY_PODIELY!BE$65,IF(COLUMN()=DATA!$H$1+2,SUM(INDIRECT("B$13:"&amp;SUBSTITUTE(ADDRESS(1,COLUMN()-1,4),"1","")&amp;"$13")),""))</f>
        <v/>
      </c>
      <c r="BF13" t="str">
        <f ca="1">IF(COLUMN()&lt;DATA!$H$1+2,VSETKY_PODIELY!BF$65,IF(COLUMN()=DATA!$H$1+2,SUM(INDIRECT("B$13:"&amp;SUBSTITUTE(ADDRESS(1,COLUMN()-1,4),"1","")&amp;"$13")),""))</f>
        <v/>
      </c>
      <c r="BG13" t="str">
        <f ca="1">IF(COLUMN()&lt;DATA!$H$1+2,VSETKY_PODIELY!BG$65,IF(COLUMN()=DATA!$H$1+2,SUM(INDIRECT("B$13:"&amp;SUBSTITUTE(ADDRESS(1,COLUMN()-1,4),"1","")&amp;"$13")),""))</f>
        <v/>
      </c>
      <c r="BH13" t="str">
        <f ca="1">IF(COLUMN()&lt;DATA!$H$1+2,VSETKY_PODIELY!BH$65,IF(COLUMN()=DATA!$H$1+2,SUM(INDIRECT("B$13:"&amp;SUBSTITUTE(ADDRESS(1,COLUMN()-1,4),"1","")&amp;"$13")),""))</f>
        <v/>
      </c>
      <c r="BI13" t="str">
        <f ca="1">IF(COLUMN()&lt;DATA!$H$1+2,VSETKY_PODIELY!BI$65,IF(COLUMN()=DATA!$H$1+2,SUM(INDIRECT("B$13:"&amp;SUBSTITUTE(ADDRESS(1,COLUMN()-1,4),"1","")&amp;"$13")),""))</f>
        <v/>
      </c>
      <c r="BJ13" t="str">
        <f ca="1">IF(COLUMN()&lt;DATA!$H$1+2,VSETKY_PODIELY!BJ$65,IF(COLUMN()=DATA!$H$1+2,SUM(INDIRECT("B$13:"&amp;SUBSTITUTE(ADDRESS(1,COLUMN()-1,4),"1","")&amp;"$13")),""))</f>
        <v/>
      </c>
      <c r="BK13" t="str">
        <f ca="1">IF(COLUMN()&lt;DATA!$H$1+2,VSETKY_PODIELY!BK$65,IF(COLUMN()=DATA!$H$1+2,SUM(INDIRECT("B$13:"&amp;SUBSTITUTE(ADDRESS(1,COLUMN()-1,4),"1","")&amp;"$13")),""))</f>
        <v/>
      </c>
      <c r="BL13" t="str">
        <f ca="1">IF(COLUMN()&lt;DATA!$H$1+2,VSETKY_PODIELY!BL$65,IF(COLUMN()=DATA!$H$1+2,SUM(INDIRECT("B$13:"&amp;SUBSTITUTE(ADDRESS(1,COLUMN()-1,4),"1","")&amp;"$13")),""))</f>
        <v/>
      </c>
      <c r="BM13" t="str">
        <f ca="1">IF(COLUMN()&lt;DATA!$H$1+2,VSETKY_PODIELY!BM$65,IF(COLUMN()=DATA!$H$1+2,SUM(INDIRECT("B$13:"&amp;SUBSTITUTE(ADDRESS(1,COLUMN()-1,4),"1","")&amp;"$13")),""))</f>
        <v/>
      </c>
      <c r="BN13" t="str">
        <f ca="1">IF(COLUMN()&lt;DATA!$H$1+2,VSETKY_PODIELY!BN$65,IF(COLUMN()=DATA!$H$1+2,SUM(INDIRECT("B$13:"&amp;SUBSTITUTE(ADDRESS(1,COLUMN()-1,4),"1","")&amp;"$13")),""))</f>
        <v/>
      </c>
      <c r="BO13" t="str">
        <f ca="1">IF(COLUMN()&lt;DATA!$H$1+2,VSETKY_PODIELY!BO$65,IF(COLUMN()=DATA!$H$1+2,SUM(INDIRECT("B$13:"&amp;SUBSTITUTE(ADDRESS(1,COLUMN()-1,4),"1","")&amp;"$13")),""))</f>
        <v/>
      </c>
      <c r="BP13" t="str">
        <f ca="1">IF(COLUMN()&lt;DATA!$H$1+2,VSETKY_PODIELY!BP$65,IF(COLUMN()=DATA!$H$1+2,SUM(INDIRECT("B$13:"&amp;SUBSTITUTE(ADDRESS(1,COLUMN()-1,4),"1","")&amp;"$13")),""))</f>
        <v/>
      </c>
      <c r="BQ13" t="str">
        <f ca="1">IF(COLUMN()&lt;DATA!$H$1+2,VSETKY_PODIELY!BQ$65,IF(COLUMN()=DATA!$H$1+2,SUM(INDIRECT("B$13:"&amp;SUBSTITUTE(ADDRESS(1,COLUMN()-1,4),"1","")&amp;"$13")),""))</f>
        <v/>
      </c>
      <c r="BR13" t="str">
        <f ca="1">IF(COLUMN()&lt;DATA!$H$1+2,VSETKY_PODIELY!BR$65,IF(COLUMN()=DATA!$H$1+2,SUM(INDIRECT("B$13:"&amp;SUBSTITUTE(ADDRESS(1,COLUMN()-1,4),"1","")&amp;"$13")),""))</f>
        <v/>
      </c>
      <c r="BS13" t="str">
        <f ca="1">IF(COLUMN()&lt;DATA!$H$1+2,VSETKY_PODIELY!BS$65,IF(COLUMN()=DATA!$H$1+2,SUM(INDIRECT("B$13:"&amp;SUBSTITUTE(ADDRESS(1,COLUMN()-1,4),"1","")&amp;"$13")),""))</f>
        <v/>
      </c>
      <c r="BT13" t="str">
        <f ca="1">IF(COLUMN()&lt;DATA!$H$1+2,VSETKY_PODIELY!BT$65,IF(COLUMN()=DATA!$H$1+2,SUM(INDIRECT("B$13:"&amp;SUBSTITUTE(ADDRESS(1,COLUMN()-1,4),"1","")&amp;"$13")),""))</f>
        <v/>
      </c>
      <c r="BU13" t="str">
        <f ca="1">IF(COLUMN()&lt;DATA!$H$1+2,VSETKY_PODIELY!BU$65,IF(COLUMN()=DATA!$H$1+2,SUM(INDIRECT("B$13:"&amp;SUBSTITUTE(ADDRESS(1,COLUMN()-1,4),"1","")&amp;"$13")),""))</f>
        <v/>
      </c>
      <c r="BV13" t="str">
        <f ca="1">IF(COLUMN()&lt;DATA!$H$1+2,VSETKY_PODIELY!BV$65,IF(COLUMN()=DATA!$H$1+2,SUM(INDIRECT("B$13:"&amp;SUBSTITUTE(ADDRESS(1,COLUMN()-1,4),"1","")&amp;"$13")),""))</f>
        <v/>
      </c>
      <c r="BW13" t="str">
        <f ca="1">IF(COLUMN()&lt;DATA!$H$1+2,VSETKY_PODIELY!BW$65,IF(COLUMN()=DATA!$H$1+2,SUM(INDIRECT("B$13:"&amp;SUBSTITUTE(ADDRESS(1,COLUMN()-1,4),"1","")&amp;"$13")),""))</f>
        <v/>
      </c>
      <c r="BX13" t="str">
        <f ca="1">IF(COLUMN()&lt;DATA!$H$1+2,VSETKY_PODIELY!BX$65,IF(COLUMN()=DATA!$H$1+2,SUM(INDIRECT("B$13:"&amp;SUBSTITUTE(ADDRESS(1,COLUMN()-1,4),"1","")&amp;"$13")),""))</f>
        <v/>
      </c>
      <c r="BY13" t="str">
        <f ca="1">IF(COLUMN()&lt;DATA!$H$1+2,VSETKY_PODIELY!BY$65,IF(COLUMN()=DATA!$H$1+2,SUM(INDIRECT("B$13:"&amp;SUBSTITUTE(ADDRESS(1,COLUMN()-1,4),"1","")&amp;"$13")),""))</f>
        <v/>
      </c>
      <c r="BZ13" t="str">
        <f ca="1">IF(COLUMN()&lt;DATA!$H$1+2,VSETKY_PODIELY!BZ$65,IF(COLUMN()=DATA!$H$1+2,SUM(INDIRECT("B$13:"&amp;SUBSTITUTE(ADDRESS(1,COLUMN()-1,4),"1","")&amp;"$13")),""))</f>
        <v/>
      </c>
    </row>
    <row r="14" spans="1:78" ht="15.75" x14ac:dyDescent="0.25">
      <c r="A14" s="43" t="s">
        <v>204</v>
      </c>
      <c r="B14" s="34">
        <f ca="1">IF(COLUMN()&lt;DATA!$H$1+2,VSETKY_PODIELY!B$66,IF(COLUMN()=DATA!$H$1+2,SUM(INDIRECT("B$14:"&amp;SUBSTITUTE(ADDRESS(1,COLUMN()-1,4),"1","")&amp;"$14")),""))</f>
        <v>2.5</v>
      </c>
      <c r="C14" s="34">
        <f ca="1">IF(COLUMN()&lt;DATA!$H$1+2,VSETKY_PODIELY!C$66,IF(COLUMN()=DATA!$H$1+2,SUM(INDIRECT("B$14:"&amp;SUBSTITUTE(ADDRESS(1,COLUMN()-1,4),"1","")&amp;"$14")),""))</f>
        <v>3.5</v>
      </c>
      <c r="D14" s="34">
        <f ca="1">IF(COLUMN()&lt;DATA!$H$1+2,VSETKY_PODIELY!D$66,IF(COLUMN()=DATA!$H$1+2,SUM(INDIRECT("B$14:"&amp;SUBSTITUTE(ADDRESS(1,COLUMN()-1,4),"1","")&amp;"$14")),""))</f>
        <v>1</v>
      </c>
      <c r="E14" s="34">
        <f ca="1">IF(COLUMN()&lt;DATA!$H$1+2,VSETKY_PODIELY!E$66,IF(COLUMN()=DATA!$H$1+2,SUM(INDIRECT("B$14:"&amp;SUBSTITUTE(ADDRESS(1,COLUMN()-1,4),"1","")&amp;"$14")),""))</f>
        <v>1</v>
      </c>
      <c r="F14" s="34">
        <f ca="1">IF(COLUMN()&lt;DATA!$H$1+2,VSETKY_PODIELY!F$66,IF(COLUMN()=DATA!$H$1+2,SUM(INDIRECT("B$14:"&amp;SUBSTITUTE(ADDRESS(1,COLUMN()-1,4),"1","")&amp;"$14")),""))</f>
        <v>0.95</v>
      </c>
      <c r="G14" s="34">
        <f ca="1">IF(COLUMN()&lt;DATA!$H$1+2,VSETKY_PODIELY!G$66,IF(COLUMN()=DATA!$H$1+2,SUM(INDIRECT("B$14:"&amp;SUBSTITUTE(ADDRESS(1,COLUMN()-1,4),"1","")&amp;"$14")),""))</f>
        <v>1</v>
      </c>
      <c r="H14" s="34">
        <f ca="1">IF(COLUMN()&lt;DATA!$H$1+2,VSETKY_PODIELY!H$66,IF(COLUMN()=DATA!$H$1+2,SUM(INDIRECT("B$14:"&amp;SUBSTITUTE(ADDRESS(1,COLUMN()-1,4),"1","")&amp;"$14")),""))</f>
        <v>5</v>
      </c>
      <c r="I14" s="34">
        <f ca="1">IF(COLUMN()&lt;DATA!$H$1+2,VSETKY_PODIELY!I$66,IF(COLUMN()=DATA!$H$1+2,SUM(INDIRECT("B$14:"&amp;SUBSTITUTE(ADDRESS(1,COLUMN()-1,4),"1","")&amp;"$14")),""))</f>
        <v>8.5</v>
      </c>
      <c r="J14" s="34">
        <f ca="1">IF(COLUMN()&lt;DATA!$H$1+2,VSETKY_PODIELY!J$66,IF(COLUMN()=DATA!$H$1+2,SUM(INDIRECT("B$14:"&amp;SUBSTITUTE(ADDRESS(1,COLUMN()-1,4),"1","")&amp;"$14")),""))</f>
        <v>0</v>
      </c>
      <c r="K14" s="34">
        <f ca="1">IF(COLUMN()&lt;DATA!$H$1+2,VSETKY_PODIELY!K$66,IF(COLUMN()=DATA!$H$1+2,SUM(INDIRECT("B$14:"&amp;SUBSTITUTE(ADDRESS(1,COLUMN()-1,4),"1","")&amp;"$14")),""))</f>
        <v>0</v>
      </c>
      <c r="L14" s="34">
        <f ca="1">IF(COLUMN()&lt;DATA!$H$1+2,VSETKY_PODIELY!L$66,IF(COLUMN()=DATA!$H$1+2,SUM(INDIRECT("B$14:"&amp;SUBSTITUTE(ADDRESS(1,COLUMN()-1,4),"1","")&amp;"$14")),""))</f>
        <v>0</v>
      </c>
      <c r="M14" s="34">
        <f ca="1">IF(COLUMN()&lt;DATA!$H$1+2,VSETKY_PODIELY!M$66,IF(COLUMN()=DATA!$H$1+2,SUM(INDIRECT("B$14:"&amp;SUBSTITUTE(ADDRESS(1,COLUMN()-1,4),"1","")&amp;"$14")),""))</f>
        <v>2</v>
      </c>
      <c r="N14" s="34">
        <f ca="1">IF(COLUMN()&lt;DATA!$H$1+2,VSETKY_PODIELY!N$66,IF(COLUMN()=DATA!$H$1+2,SUM(INDIRECT("B$14:"&amp;SUBSTITUTE(ADDRESS(1,COLUMN()-1,4),"1","")&amp;"$14")),""))</f>
        <v>3</v>
      </c>
      <c r="O14" s="34">
        <f ca="1">IF(COLUMN()&lt;DATA!$H$1+2,VSETKY_PODIELY!O$66,IF(COLUMN()=DATA!$H$1+2,SUM(INDIRECT("B$14:"&amp;SUBSTITUTE(ADDRESS(1,COLUMN()-1,4),"1","")&amp;"$14")),""))</f>
        <v>1</v>
      </c>
      <c r="P14" s="34">
        <f ca="1">IF(COLUMN()&lt;DATA!$H$1+2,VSETKY_PODIELY!P$66,IF(COLUMN()=DATA!$H$1+2,SUM(INDIRECT("B$14:"&amp;SUBSTITUTE(ADDRESS(1,COLUMN()-1,4),"1","")&amp;"$14")),""))</f>
        <v>1</v>
      </c>
      <c r="Q14" s="34">
        <f ca="1">IF(COLUMN()&lt;DATA!$H$1+2,VSETKY_PODIELY!Q$66,IF(COLUMN()=DATA!$H$1+2,SUM(INDIRECT("B$14:"&amp;SUBSTITUTE(ADDRESS(1,COLUMN()-1,4),"1","")&amp;"$14")),""))</f>
        <v>0.5</v>
      </c>
      <c r="R14" s="34">
        <f ca="1">IF(COLUMN()&lt;DATA!$H$1+2,VSETKY_PODIELY!R$66,IF(COLUMN()=DATA!$H$1+2,SUM(INDIRECT("B$14:"&amp;SUBSTITUTE(ADDRESS(1,COLUMN()-1,4),"1","")&amp;"$14")),""))</f>
        <v>0</v>
      </c>
      <c r="S14" s="34">
        <f ca="1">IF(COLUMN()&lt;DATA!$H$1+2,VSETKY_PODIELY!S$66,IF(COLUMN()=DATA!$H$1+2,SUM(INDIRECT("B$14:"&amp;SUBSTITUTE(ADDRESS(1,COLUMN()-1,4),"1","")&amp;"$14")),""))</f>
        <v>0</v>
      </c>
      <c r="T14" s="34">
        <f ca="1">IF(COLUMN()&lt;DATA!$H$1+2,VSETKY_PODIELY!T$66,IF(COLUMN()=DATA!$H$1+2,SUM(INDIRECT("B$14:"&amp;SUBSTITUTE(ADDRESS(1,COLUMN()-1,4),"1","")&amp;"$14")),""))</f>
        <v>0</v>
      </c>
      <c r="U14" s="34">
        <f ca="1">IF(COLUMN()&lt;DATA!$H$1+2,VSETKY_PODIELY!U$66,IF(COLUMN()=DATA!$H$1+2,SUM(INDIRECT("B$14:"&amp;SUBSTITUTE(ADDRESS(1,COLUMN()-1,4),"1","")&amp;"$14")),""))</f>
        <v>0</v>
      </c>
      <c r="V14" s="34">
        <f ca="1">IF(COLUMN()&lt;DATA!$H$1+2,VSETKY_PODIELY!V$66,IF(COLUMN()=DATA!$H$1+2,SUM(INDIRECT("B$14:"&amp;SUBSTITUTE(ADDRESS(1,COLUMN()-1,4),"1","")&amp;"$14")),""))</f>
        <v>0</v>
      </c>
      <c r="W14" s="34">
        <f ca="1">IF(COLUMN()&lt;DATA!$H$1+2,VSETKY_PODIELY!W$66,IF(COLUMN()=DATA!$H$1+2,SUM(INDIRECT("B$14:"&amp;SUBSTITUTE(ADDRESS(1,COLUMN()-1,4),"1","")&amp;"$14")),""))</f>
        <v>0</v>
      </c>
      <c r="X14" s="34">
        <f ca="1">IF(COLUMN()&lt;DATA!$H$1+2,VSETKY_PODIELY!X$66,IF(COLUMN()=DATA!$H$1+2,SUM(INDIRECT("B$14:"&amp;SUBSTITUTE(ADDRESS(1,COLUMN()-1,4),"1","")&amp;"$14")),""))</f>
        <v>0</v>
      </c>
      <c r="Y14" s="34">
        <f ca="1">IF(COLUMN()&lt;DATA!$H$1+2,VSETKY_PODIELY!Y$66,IF(COLUMN()=DATA!$H$1+2,SUM(INDIRECT("B$14:"&amp;SUBSTITUTE(ADDRESS(1,COLUMN()-1,4),"1","")&amp;"$14")),""))</f>
        <v>0</v>
      </c>
      <c r="Z14" s="34">
        <f ca="1">IF(COLUMN()&lt;DATA!$H$1+2,VSETKY_PODIELY!Z$66,IF(COLUMN()=DATA!$H$1+2,SUM(INDIRECT("B$14:"&amp;SUBSTITUTE(ADDRESS(1,COLUMN()-1,4),"1","")&amp;"$14")),""))</f>
        <v>0</v>
      </c>
      <c r="AA14" s="34">
        <f ca="1">IF(COLUMN()&lt;DATA!$H$1+2,VSETKY_PODIELY!AA$66,IF(COLUMN()=DATA!$H$1+2,SUM(INDIRECT("B$14:"&amp;SUBSTITUTE(ADDRESS(1,COLUMN()-1,4),"1","")&amp;"$14")),""))</f>
        <v>0</v>
      </c>
      <c r="AB14" s="34">
        <f ca="1">IF(COLUMN()&lt;DATA!$H$1+2,VSETKY_PODIELY!AB$66,IF(COLUMN()=DATA!$H$1+2,SUM(INDIRECT("B$14:"&amp;SUBSTITUTE(ADDRESS(1,COLUMN()-1,4),"1","")&amp;"$14")),""))</f>
        <v>0</v>
      </c>
      <c r="AC14" s="34">
        <f ca="1">IF(COLUMN()&lt;DATA!$H$1+2,VSETKY_PODIELY!AC$66,IF(COLUMN()=DATA!$H$1+2,SUM(INDIRECT("B$14:"&amp;SUBSTITUTE(ADDRESS(1,COLUMN()-1,4),"1","")&amp;"$14")),""))</f>
        <v>0</v>
      </c>
      <c r="AD14" s="34">
        <f ca="1">IF(COLUMN()&lt;DATA!$H$1+2,VSETKY_PODIELY!AD$66,IF(COLUMN()=DATA!$H$1+2,SUM(INDIRECT("B$14:"&amp;SUBSTITUTE(ADDRESS(1,COLUMN()-1,4),"1","")&amp;"$14")),""))</f>
        <v>0</v>
      </c>
      <c r="AE14" s="34">
        <f ca="1">IF(COLUMN()&lt;DATA!$H$1+2,VSETKY_PODIELY!AE$66,IF(COLUMN()=DATA!$H$1+2,SUM(INDIRECT("B$14:"&amp;SUBSTITUTE(ADDRESS(1,COLUMN()-1,4),"1","")&amp;"$14")),""))</f>
        <v>0</v>
      </c>
      <c r="AF14" s="34">
        <f ca="1">IF(COLUMN()&lt;DATA!$H$1+2,VSETKY_PODIELY!AF$66,IF(COLUMN()=DATA!$H$1+2,SUM(INDIRECT("B$14:"&amp;SUBSTITUTE(ADDRESS(1,COLUMN()-1,4),"1","")&amp;"$14")),""))</f>
        <v>0</v>
      </c>
      <c r="AG14" s="34">
        <f ca="1">IF(COLUMN()&lt;DATA!$H$1+2,VSETKY_PODIELY!AG$66,IF(COLUMN()=DATA!$H$1+2,SUM(INDIRECT("B$14:"&amp;SUBSTITUTE(ADDRESS(1,COLUMN()-1,4),"1","")&amp;"$14")),""))</f>
        <v>0</v>
      </c>
      <c r="AH14" s="34">
        <f ca="1">IF(COLUMN()&lt;DATA!$H$1+2,VSETKY_PODIELY!AH$66,IF(COLUMN()=DATA!$H$1+2,SUM(INDIRECT("B$14:"&amp;SUBSTITUTE(ADDRESS(1,COLUMN()-1,4),"1","")&amp;"$14")),""))</f>
        <v>0</v>
      </c>
      <c r="AI14" s="34">
        <f ca="1">IF(COLUMN()&lt;DATA!$H$1+2,VSETKY_PODIELY!AI$66,IF(COLUMN()=DATA!$H$1+2,SUM(INDIRECT("B$14:"&amp;SUBSTITUTE(ADDRESS(1,COLUMN()-1,4),"1","")&amp;"$14")),""))</f>
        <v>0</v>
      </c>
      <c r="AJ14" s="34">
        <f ca="1">IF(COLUMN()&lt;DATA!$H$1+2,VSETKY_PODIELY!AJ$66,IF(COLUMN()=DATA!$H$1+2,SUM(INDIRECT("B$14:"&amp;SUBSTITUTE(ADDRESS(1,COLUMN()-1,4),"1","")&amp;"$14")),""))</f>
        <v>0</v>
      </c>
      <c r="AK14" s="34">
        <f ca="1">IF(COLUMN()&lt;DATA!$H$1+2,VSETKY_PODIELY!AK$66,IF(COLUMN()=DATA!$H$1+2,SUM(INDIRECT("B$14:"&amp;SUBSTITUTE(ADDRESS(1,COLUMN()-1,4),"1","")&amp;"$14")),""))</f>
        <v>0</v>
      </c>
      <c r="AL14" s="34">
        <f ca="1">IF(COLUMN()&lt;DATA!$H$1+2,VSETKY_PODIELY!AL$66,IF(COLUMN()=DATA!$H$1+2,SUM(INDIRECT("B$14:"&amp;SUBSTITUTE(ADDRESS(1,COLUMN()-1,4),"1","")&amp;"$14")),""))</f>
        <v>0</v>
      </c>
      <c r="AM14" s="34">
        <f ca="1">IF(COLUMN()&lt;DATA!$H$1+2,VSETKY_PODIELY!AM$66,IF(COLUMN()=DATA!$H$1+2,SUM(INDIRECT("B$14:"&amp;SUBSTITUTE(ADDRESS(1,COLUMN()-1,4),"1","")&amp;"$14")),""))</f>
        <v>0</v>
      </c>
      <c r="AN14" s="44">
        <f ca="1">IF(COLUMN()&lt;DATA!$H$1+2,VSETKY_PODIELY!AN$66,IF(COLUMN()=DATA!$H$1+2,SUM(INDIRECT("B$14:"&amp;SUBSTITUTE(ADDRESS(1,COLUMN()-1,4),"1","")&amp;"$14")),""))</f>
        <v>30.95</v>
      </c>
      <c r="AO14" t="str">
        <f ca="1">IF(COLUMN()&lt;DATA!$H$1+2,VSETKY_PODIELY!AO$66,IF(COLUMN()=DATA!$H$1+2,SUM(INDIRECT("B$14:"&amp;SUBSTITUTE(ADDRESS(1,COLUMN()-1,4),"1","")&amp;"$14")),""))</f>
        <v/>
      </c>
      <c r="AP14" t="str">
        <f ca="1">IF(COLUMN()&lt;DATA!$H$1+2,VSETKY_PODIELY!AP$66,IF(COLUMN()=DATA!$H$1+2,SUM(INDIRECT("B$14:"&amp;SUBSTITUTE(ADDRESS(1,COLUMN()-1,4),"1","")&amp;"$14")),""))</f>
        <v/>
      </c>
      <c r="AQ14" t="str">
        <f ca="1">IF(COLUMN()&lt;DATA!$H$1+2,VSETKY_PODIELY!AQ$66,IF(COLUMN()=DATA!$H$1+2,SUM(INDIRECT("B$14:"&amp;SUBSTITUTE(ADDRESS(1,COLUMN()-1,4),"1","")&amp;"$14")),""))</f>
        <v/>
      </c>
      <c r="AR14" t="str">
        <f ca="1">IF(COLUMN()&lt;DATA!$H$1+2,VSETKY_PODIELY!AR$66,IF(COLUMN()=DATA!$H$1+2,SUM(INDIRECT("B$14:"&amp;SUBSTITUTE(ADDRESS(1,COLUMN()-1,4),"1","")&amp;"$14")),""))</f>
        <v/>
      </c>
      <c r="AS14" t="str">
        <f ca="1">IF(COLUMN()&lt;DATA!$H$1+2,VSETKY_PODIELY!AS$66,IF(COLUMN()=DATA!$H$1+2,SUM(INDIRECT("B$14:"&amp;SUBSTITUTE(ADDRESS(1,COLUMN()-1,4),"1","")&amp;"$14")),""))</f>
        <v/>
      </c>
      <c r="AT14" t="str">
        <f ca="1">IF(COLUMN()&lt;DATA!$H$1+2,VSETKY_PODIELY!AT$66,IF(COLUMN()=DATA!$H$1+2,SUM(INDIRECT("B$14:"&amp;SUBSTITUTE(ADDRESS(1,COLUMN()-1,4),"1","")&amp;"$14")),""))</f>
        <v/>
      </c>
      <c r="AU14" t="str">
        <f ca="1">IF(COLUMN()&lt;DATA!$H$1+2,VSETKY_PODIELY!AU$66,IF(COLUMN()=DATA!$H$1+2,SUM(INDIRECT("B$14:"&amp;SUBSTITUTE(ADDRESS(1,COLUMN()-1,4),"1","")&amp;"$14")),""))</f>
        <v/>
      </c>
      <c r="AV14" t="str">
        <f ca="1">IF(COLUMN()&lt;DATA!$H$1+2,VSETKY_PODIELY!AV$66,IF(COLUMN()=DATA!$H$1+2,SUM(INDIRECT("B$14:"&amp;SUBSTITUTE(ADDRESS(1,COLUMN()-1,4),"1","")&amp;"$14")),""))</f>
        <v/>
      </c>
      <c r="AW14" t="str">
        <f ca="1">IF(COLUMN()&lt;DATA!$H$1+2,VSETKY_PODIELY!AW$66,IF(COLUMN()=DATA!$H$1+2,SUM(INDIRECT("B$14:"&amp;SUBSTITUTE(ADDRESS(1,COLUMN()-1,4),"1","")&amp;"$14")),""))</f>
        <v/>
      </c>
      <c r="AX14" t="str">
        <f ca="1">IF(COLUMN()&lt;DATA!$H$1+2,VSETKY_PODIELY!AX$66,IF(COLUMN()=DATA!$H$1+2,SUM(INDIRECT("B$14:"&amp;SUBSTITUTE(ADDRESS(1,COLUMN()-1,4),"1","")&amp;"$14")),""))</f>
        <v/>
      </c>
      <c r="AY14" t="str">
        <f ca="1">IF(COLUMN()&lt;DATA!$H$1+2,VSETKY_PODIELY!AY$66,IF(COLUMN()=DATA!$H$1+2,SUM(INDIRECT("B$14:"&amp;SUBSTITUTE(ADDRESS(1,COLUMN()-1,4),"1","")&amp;"$14")),""))</f>
        <v/>
      </c>
      <c r="AZ14" t="str">
        <f ca="1">IF(COLUMN()&lt;DATA!$H$1+2,VSETKY_PODIELY!AZ$66,IF(COLUMN()=DATA!$H$1+2,SUM(INDIRECT("B$14:"&amp;SUBSTITUTE(ADDRESS(1,COLUMN()-1,4),"1","")&amp;"$14")),""))</f>
        <v/>
      </c>
      <c r="BA14" t="str">
        <f ca="1">IF(COLUMN()&lt;DATA!$H$1+2,VSETKY_PODIELY!BA$66,IF(COLUMN()=DATA!$H$1+2,SUM(INDIRECT("B$14:"&amp;SUBSTITUTE(ADDRESS(1,COLUMN()-1,4),"1","")&amp;"$14")),""))</f>
        <v/>
      </c>
      <c r="BB14" t="str">
        <f ca="1">IF(COLUMN()&lt;DATA!$H$1+2,VSETKY_PODIELY!BB$66,IF(COLUMN()=DATA!$H$1+2,SUM(INDIRECT("B$14:"&amp;SUBSTITUTE(ADDRESS(1,COLUMN()-1,4),"1","")&amp;"$14")),""))</f>
        <v/>
      </c>
      <c r="BC14" t="str">
        <f ca="1">IF(COLUMN()&lt;DATA!$H$1+2,VSETKY_PODIELY!BC$66,IF(COLUMN()=DATA!$H$1+2,SUM(INDIRECT("B$14:"&amp;SUBSTITUTE(ADDRESS(1,COLUMN()-1,4),"1","")&amp;"$14")),""))</f>
        <v/>
      </c>
      <c r="BD14" t="str">
        <f ca="1">IF(COLUMN()&lt;DATA!$H$1+2,VSETKY_PODIELY!BD$66,IF(COLUMN()=DATA!$H$1+2,SUM(INDIRECT("B$14:"&amp;SUBSTITUTE(ADDRESS(1,COLUMN()-1,4),"1","")&amp;"$14")),""))</f>
        <v/>
      </c>
      <c r="BE14" t="str">
        <f ca="1">IF(COLUMN()&lt;DATA!$H$1+2,VSETKY_PODIELY!BE$66,IF(COLUMN()=DATA!$H$1+2,SUM(INDIRECT("B$14:"&amp;SUBSTITUTE(ADDRESS(1,COLUMN()-1,4),"1","")&amp;"$14")),""))</f>
        <v/>
      </c>
      <c r="BF14" t="str">
        <f ca="1">IF(COLUMN()&lt;DATA!$H$1+2,VSETKY_PODIELY!BF$66,IF(COLUMN()=DATA!$H$1+2,SUM(INDIRECT("B$14:"&amp;SUBSTITUTE(ADDRESS(1,COLUMN()-1,4),"1","")&amp;"$14")),""))</f>
        <v/>
      </c>
      <c r="BG14" t="str">
        <f ca="1">IF(COLUMN()&lt;DATA!$H$1+2,VSETKY_PODIELY!BG$66,IF(COLUMN()=DATA!$H$1+2,SUM(INDIRECT("B$14:"&amp;SUBSTITUTE(ADDRESS(1,COLUMN()-1,4),"1","")&amp;"$14")),""))</f>
        <v/>
      </c>
      <c r="BH14" t="str">
        <f ca="1">IF(COLUMN()&lt;DATA!$H$1+2,VSETKY_PODIELY!BH$66,IF(COLUMN()=DATA!$H$1+2,SUM(INDIRECT("B$14:"&amp;SUBSTITUTE(ADDRESS(1,COLUMN()-1,4),"1","")&amp;"$14")),""))</f>
        <v/>
      </c>
      <c r="BI14" t="str">
        <f ca="1">IF(COLUMN()&lt;DATA!$H$1+2,VSETKY_PODIELY!BI$66,IF(COLUMN()=DATA!$H$1+2,SUM(INDIRECT("B$14:"&amp;SUBSTITUTE(ADDRESS(1,COLUMN()-1,4),"1","")&amp;"$14")),""))</f>
        <v/>
      </c>
      <c r="BJ14" t="str">
        <f ca="1">IF(COLUMN()&lt;DATA!$H$1+2,VSETKY_PODIELY!BJ$66,IF(COLUMN()=DATA!$H$1+2,SUM(INDIRECT("B$14:"&amp;SUBSTITUTE(ADDRESS(1,COLUMN()-1,4),"1","")&amp;"$14")),""))</f>
        <v/>
      </c>
      <c r="BK14" t="str">
        <f ca="1">IF(COLUMN()&lt;DATA!$H$1+2,VSETKY_PODIELY!BK$66,IF(COLUMN()=DATA!$H$1+2,SUM(INDIRECT("B$14:"&amp;SUBSTITUTE(ADDRESS(1,COLUMN()-1,4),"1","")&amp;"$14")),""))</f>
        <v/>
      </c>
      <c r="BL14" t="str">
        <f ca="1">IF(COLUMN()&lt;DATA!$H$1+2,VSETKY_PODIELY!BL$66,IF(COLUMN()=DATA!$H$1+2,SUM(INDIRECT("B$14:"&amp;SUBSTITUTE(ADDRESS(1,COLUMN()-1,4),"1","")&amp;"$14")),""))</f>
        <v/>
      </c>
      <c r="BM14" t="str">
        <f ca="1">IF(COLUMN()&lt;DATA!$H$1+2,VSETKY_PODIELY!BM$66,IF(COLUMN()=DATA!$H$1+2,SUM(INDIRECT("B$14:"&amp;SUBSTITUTE(ADDRESS(1,COLUMN()-1,4),"1","")&amp;"$14")),""))</f>
        <v/>
      </c>
      <c r="BN14" t="str">
        <f ca="1">IF(COLUMN()&lt;DATA!$H$1+2,VSETKY_PODIELY!BN$66,IF(COLUMN()=DATA!$H$1+2,SUM(INDIRECT("B$14:"&amp;SUBSTITUTE(ADDRESS(1,COLUMN()-1,4),"1","")&amp;"$14")),""))</f>
        <v/>
      </c>
      <c r="BO14" t="str">
        <f ca="1">IF(COLUMN()&lt;DATA!$H$1+2,VSETKY_PODIELY!BO$66,IF(COLUMN()=DATA!$H$1+2,SUM(INDIRECT("B$14:"&amp;SUBSTITUTE(ADDRESS(1,COLUMN()-1,4),"1","")&amp;"$14")),""))</f>
        <v/>
      </c>
      <c r="BP14" t="str">
        <f ca="1">IF(COLUMN()&lt;DATA!$H$1+2,VSETKY_PODIELY!BP$66,IF(COLUMN()=DATA!$H$1+2,SUM(INDIRECT("B$14:"&amp;SUBSTITUTE(ADDRESS(1,COLUMN()-1,4),"1","")&amp;"$14")),""))</f>
        <v/>
      </c>
      <c r="BQ14" t="str">
        <f ca="1">IF(COLUMN()&lt;DATA!$H$1+2,VSETKY_PODIELY!BQ$66,IF(COLUMN()=DATA!$H$1+2,SUM(INDIRECT("B$14:"&amp;SUBSTITUTE(ADDRESS(1,COLUMN()-1,4),"1","")&amp;"$14")),""))</f>
        <v/>
      </c>
      <c r="BR14" t="str">
        <f ca="1">IF(COLUMN()&lt;DATA!$H$1+2,VSETKY_PODIELY!BR$66,IF(COLUMN()=DATA!$H$1+2,SUM(INDIRECT("B$14:"&amp;SUBSTITUTE(ADDRESS(1,COLUMN()-1,4),"1","")&amp;"$14")),""))</f>
        <v/>
      </c>
      <c r="BS14" t="str">
        <f ca="1">IF(COLUMN()&lt;DATA!$H$1+2,VSETKY_PODIELY!BS$66,IF(COLUMN()=DATA!$H$1+2,SUM(INDIRECT("B$14:"&amp;SUBSTITUTE(ADDRESS(1,COLUMN()-1,4),"1","")&amp;"$14")),""))</f>
        <v/>
      </c>
      <c r="BT14" t="str">
        <f ca="1">IF(COLUMN()&lt;DATA!$H$1+2,VSETKY_PODIELY!BT$66,IF(COLUMN()=DATA!$H$1+2,SUM(INDIRECT("B$14:"&amp;SUBSTITUTE(ADDRESS(1,COLUMN()-1,4),"1","")&amp;"$14")),""))</f>
        <v/>
      </c>
      <c r="BU14" t="str">
        <f ca="1">IF(COLUMN()&lt;DATA!$H$1+2,VSETKY_PODIELY!BU$66,IF(COLUMN()=DATA!$H$1+2,SUM(INDIRECT("B$14:"&amp;SUBSTITUTE(ADDRESS(1,COLUMN()-1,4),"1","")&amp;"$14")),""))</f>
        <v/>
      </c>
      <c r="BV14" t="str">
        <f ca="1">IF(COLUMN()&lt;DATA!$H$1+2,VSETKY_PODIELY!BV$66,IF(COLUMN()=DATA!$H$1+2,SUM(INDIRECT("B$14:"&amp;SUBSTITUTE(ADDRESS(1,COLUMN()-1,4),"1","")&amp;"$14")),""))</f>
        <v/>
      </c>
      <c r="BW14" t="str">
        <f ca="1">IF(COLUMN()&lt;DATA!$H$1+2,VSETKY_PODIELY!BW$66,IF(COLUMN()=DATA!$H$1+2,SUM(INDIRECT("B$14:"&amp;SUBSTITUTE(ADDRESS(1,COLUMN()-1,4),"1","")&amp;"$14")),""))</f>
        <v/>
      </c>
      <c r="BX14" t="str">
        <f ca="1">IF(COLUMN()&lt;DATA!$H$1+2,VSETKY_PODIELY!BX$66,IF(COLUMN()=DATA!$H$1+2,SUM(INDIRECT("B$14:"&amp;SUBSTITUTE(ADDRESS(1,COLUMN()-1,4),"1","")&amp;"$14")),""))</f>
        <v/>
      </c>
      <c r="BY14" t="str">
        <f ca="1">IF(COLUMN()&lt;DATA!$H$1+2,VSETKY_PODIELY!BY$66,IF(COLUMN()=DATA!$H$1+2,SUM(INDIRECT("B$14:"&amp;SUBSTITUTE(ADDRESS(1,COLUMN()-1,4),"1","")&amp;"$14")),""))</f>
        <v/>
      </c>
      <c r="BZ14" t="str">
        <f ca="1">IF(COLUMN()&lt;DATA!$H$1+2,VSETKY_PODIELY!BZ$66,IF(COLUMN()=DATA!$H$1+2,SUM(INDIRECT("B$14:"&amp;SUBSTITUTE(ADDRESS(1,COLUMN()-1,4),"1","")&amp;"$14")),""))</f>
        <v/>
      </c>
    </row>
    <row r="15" spans="1:78" ht="31.5" x14ac:dyDescent="0.25">
      <c r="A15" s="43" t="s">
        <v>233</v>
      </c>
      <c r="B15" s="34">
        <f ca="1">IF(COLUMN()&lt;DATA!$H$1+2,VSETKY_PODIELY!B$67,IF(COLUMN()=DATA!$H$1+2,SUM(INDIRECT("B$15:"&amp;SUBSTITUTE(ADDRESS(1,COLUMN()-1,4),"1","")&amp;"$15")),""))</f>
        <v>125.34572</v>
      </c>
      <c r="C15" s="34">
        <f ca="1">IF(COLUMN()&lt;DATA!$H$1+2,VSETKY_PODIELY!C$67,IF(COLUMN()=DATA!$H$1+2,SUM(INDIRECT("B$15:"&amp;SUBSTITUTE(ADDRESS(1,COLUMN()-1,4),"1","")&amp;"$15")),""))</f>
        <v>30.142849999999999</v>
      </c>
      <c r="D15" s="34">
        <f ca="1">IF(COLUMN()&lt;DATA!$H$1+2,VSETKY_PODIELY!D$67,IF(COLUMN()=DATA!$H$1+2,SUM(INDIRECT("B$15:"&amp;SUBSTITUTE(ADDRESS(1,COLUMN()-1,4),"1","")&amp;"$15")),""))</f>
        <v>88.92</v>
      </c>
      <c r="E15" s="34">
        <f ca="1">IF(COLUMN()&lt;DATA!$H$1+2,VSETKY_PODIELY!E$67,IF(COLUMN()=DATA!$H$1+2,SUM(INDIRECT("B$15:"&amp;SUBSTITUTE(ADDRESS(1,COLUMN()-1,4),"1","")&amp;"$15")),""))</f>
        <v>35.25667</v>
      </c>
      <c r="F15" s="34">
        <f ca="1">IF(COLUMN()&lt;DATA!$H$1+2,VSETKY_PODIELY!F$67,IF(COLUMN()=DATA!$H$1+2,SUM(INDIRECT("B$15:"&amp;SUBSTITUTE(ADDRESS(1,COLUMN()-1,4),"1","")&amp;"$15")),""))</f>
        <v>2.4</v>
      </c>
      <c r="G15" s="34">
        <f ca="1">IF(COLUMN()&lt;DATA!$H$1+2,VSETKY_PODIELY!G$67,IF(COLUMN()=DATA!$H$1+2,SUM(INDIRECT("B$15:"&amp;SUBSTITUTE(ADDRESS(1,COLUMN()-1,4),"1","")&amp;"$15")),""))</f>
        <v>40.270000000000003</v>
      </c>
      <c r="H15" s="34">
        <f ca="1">IF(COLUMN()&lt;DATA!$H$1+2,VSETKY_PODIELY!H$67,IF(COLUMN()=DATA!$H$1+2,SUM(INDIRECT("B$15:"&amp;SUBSTITUTE(ADDRESS(1,COLUMN()-1,4),"1","")&amp;"$15")),""))</f>
        <v>51.833329999999997</v>
      </c>
      <c r="I15" s="34">
        <f ca="1">IF(COLUMN()&lt;DATA!$H$1+2,VSETKY_PODIELY!I$67,IF(COLUMN()=DATA!$H$1+2,SUM(INDIRECT("B$15:"&amp;SUBSTITUTE(ADDRESS(1,COLUMN()-1,4),"1","")&amp;"$15")),""))</f>
        <v>49.752850000000002</v>
      </c>
      <c r="J15" s="34">
        <f ca="1">IF(COLUMN()&lt;DATA!$H$1+2,VSETKY_PODIELY!J$67,IF(COLUMN()=DATA!$H$1+2,SUM(INDIRECT("B$15:"&amp;SUBSTITUTE(ADDRESS(1,COLUMN()-1,4),"1","")&amp;"$15")),""))</f>
        <v>36.96</v>
      </c>
      <c r="K15" s="34">
        <f ca="1">IF(COLUMN()&lt;DATA!$H$1+2,VSETKY_PODIELY!K$67,IF(COLUMN()=DATA!$H$1+2,SUM(INDIRECT("B$15:"&amp;SUBSTITUTE(ADDRESS(1,COLUMN()-1,4),"1","")&amp;"$15")),""))</f>
        <v>18.50834</v>
      </c>
      <c r="L15" s="34">
        <f ca="1">IF(COLUMN()&lt;DATA!$H$1+2,VSETKY_PODIELY!L$67,IF(COLUMN()=DATA!$H$1+2,SUM(INDIRECT("B$15:"&amp;SUBSTITUTE(ADDRESS(1,COLUMN()-1,4),"1","")&amp;"$15")),""))</f>
        <v>8.6999999999999993</v>
      </c>
      <c r="M15" s="34">
        <f ca="1">IF(COLUMN()&lt;DATA!$H$1+2,VSETKY_PODIELY!M$67,IF(COLUMN()=DATA!$H$1+2,SUM(INDIRECT("B$15:"&amp;SUBSTITUTE(ADDRESS(1,COLUMN()-1,4),"1","")&amp;"$15")),""))</f>
        <v>42.99</v>
      </c>
      <c r="N15" s="34">
        <f ca="1">IF(COLUMN()&lt;DATA!$H$1+2,VSETKY_PODIELY!N$67,IF(COLUMN()=DATA!$H$1+2,SUM(INDIRECT("B$15:"&amp;SUBSTITUTE(ADDRESS(1,COLUMN()-1,4),"1","")&amp;"$15")),""))</f>
        <v>22.406649999999999</v>
      </c>
      <c r="O15" s="34">
        <f ca="1">IF(COLUMN()&lt;DATA!$H$1+2,VSETKY_PODIELY!O$67,IF(COLUMN()=DATA!$H$1+2,SUM(INDIRECT("B$15:"&amp;SUBSTITUTE(ADDRESS(1,COLUMN()-1,4),"1","")&amp;"$15")),""))</f>
        <v>14</v>
      </c>
      <c r="P15" s="34">
        <f ca="1">IF(COLUMN()&lt;DATA!$H$1+2,VSETKY_PODIELY!P$67,IF(COLUMN()=DATA!$H$1+2,SUM(INDIRECT("B$15:"&amp;SUBSTITUTE(ADDRESS(1,COLUMN()-1,4),"1","")&amp;"$15")),""))</f>
        <v>4.8</v>
      </c>
      <c r="Q15" s="34">
        <f ca="1">IF(COLUMN()&lt;DATA!$H$1+2,VSETKY_PODIELY!Q$67,IF(COLUMN()=DATA!$H$1+2,SUM(INDIRECT("B$15:"&amp;SUBSTITUTE(ADDRESS(1,COLUMN()-1,4),"1","")&amp;"$15")),""))</f>
        <v>3.9</v>
      </c>
      <c r="R15" s="34">
        <f ca="1">IF(COLUMN()&lt;DATA!$H$1+2,VSETKY_PODIELY!R$67,IF(COLUMN()=DATA!$H$1+2,SUM(INDIRECT("B$15:"&amp;SUBSTITUTE(ADDRESS(1,COLUMN()-1,4),"1","")&amp;"$15")),""))</f>
        <v>6</v>
      </c>
      <c r="S15" s="34">
        <f ca="1">IF(COLUMN()&lt;DATA!$H$1+2,VSETKY_PODIELY!S$67,IF(COLUMN()=DATA!$H$1+2,SUM(INDIRECT("B$15:"&amp;SUBSTITUTE(ADDRESS(1,COLUMN()-1,4),"1","")&amp;"$15")),""))</f>
        <v>17.33334</v>
      </c>
      <c r="T15" s="34">
        <f ca="1">IF(COLUMN()&lt;DATA!$H$1+2,VSETKY_PODIELY!T$67,IF(COLUMN()=DATA!$H$1+2,SUM(INDIRECT("B$15:"&amp;SUBSTITUTE(ADDRESS(1,COLUMN()-1,4),"1","")&amp;"$15")),""))</f>
        <v>23.55</v>
      </c>
      <c r="U15" s="34">
        <f ca="1">IF(COLUMN()&lt;DATA!$H$1+2,VSETKY_PODIELY!U$67,IF(COLUMN()=DATA!$H$1+2,SUM(INDIRECT("B$15:"&amp;SUBSTITUTE(ADDRESS(1,COLUMN()-1,4),"1","")&amp;"$15")),""))</f>
        <v>36.247999999999998</v>
      </c>
      <c r="V15" s="34">
        <f ca="1">IF(COLUMN()&lt;DATA!$H$1+2,VSETKY_PODIELY!V$67,IF(COLUMN()=DATA!$H$1+2,SUM(INDIRECT("B$15:"&amp;SUBSTITUTE(ADDRESS(1,COLUMN()-1,4),"1","")&amp;"$15")),""))</f>
        <v>0</v>
      </c>
      <c r="W15" s="34">
        <f ca="1">IF(COLUMN()&lt;DATA!$H$1+2,VSETKY_PODIELY!W$67,IF(COLUMN()=DATA!$H$1+2,SUM(INDIRECT("B$15:"&amp;SUBSTITUTE(ADDRESS(1,COLUMN()-1,4),"1","")&amp;"$15")),""))</f>
        <v>0</v>
      </c>
      <c r="X15" s="34">
        <f ca="1">IF(COLUMN()&lt;DATA!$H$1+2,VSETKY_PODIELY!X$67,IF(COLUMN()=DATA!$H$1+2,SUM(INDIRECT("B$15:"&amp;SUBSTITUTE(ADDRESS(1,COLUMN()-1,4),"1","")&amp;"$15")),""))</f>
        <v>0</v>
      </c>
      <c r="Y15" s="34">
        <f ca="1">IF(COLUMN()&lt;DATA!$H$1+2,VSETKY_PODIELY!Y$67,IF(COLUMN()=DATA!$H$1+2,SUM(INDIRECT("B$15:"&amp;SUBSTITUTE(ADDRESS(1,COLUMN()-1,4),"1","")&amp;"$15")),""))</f>
        <v>13.33333</v>
      </c>
      <c r="Z15" s="34">
        <f ca="1">IF(COLUMN()&lt;DATA!$H$1+2,VSETKY_PODIELY!Z$67,IF(COLUMN()=DATA!$H$1+2,SUM(INDIRECT("B$15:"&amp;SUBSTITUTE(ADDRESS(1,COLUMN()-1,4),"1","")&amp;"$15")),""))</f>
        <v>4.8333399999999997</v>
      </c>
      <c r="AA15" s="34">
        <f ca="1">IF(COLUMN()&lt;DATA!$H$1+2,VSETKY_PODIELY!AA$67,IF(COLUMN()=DATA!$H$1+2,SUM(INDIRECT("B$15:"&amp;SUBSTITUTE(ADDRESS(1,COLUMN()-1,4),"1","")&amp;"$15")),""))</f>
        <v>9.4166699999999999</v>
      </c>
      <c r="AB15" s="34">
        <f ca="1">IF(COLUMN()&lt;DATA!$H$1+2,VSETKY_PODIELY!AB$67,IF(COLUMN()=DATA!$H$1+2,SUM(INDIRECT("B$15:"&amp;SUBSTITUTE(ADDRESS(1,COLUMN()-1,4),"1","")&amp;"$15")),""))</f>
        <v>0.5</v>
      </c>
      <c r="AC15" s="34">
        <f ca="1">IF(COLUMN()&lt;DATA!$H$1+2,VSETKY_PODIELY!AC$67,IF(COLUMN()=DATA!$H$1+2,SUM(INDIRECT("B$15:"&amp;SUBSTITUTE(ADDRESS(1,COLUMN()-1,4),"1","")&amp;"$15")),""))</f>
        <v>0</v>
      </c>
      <c r="AD15" s="34">
        <f ca="1">IF(COLUMN()&lt;DATA!$H$1+2,VSETKY_PODIELY!AD$67,IF(COLUMN()=DATA!$H$1+2,SUM(INDIRECT("B$15:"&amp;SUBSTITUTE(ADDRESS(1,COLUMN()-1,4),"1","")&amp;"$15")),""))</f>
        <v>0</v>
      </c>
      <c r="AE15" s="34">
        <f ca="1">IF(COLUMN()&lt;DATA!$H$1+2,VSETKY_PODIELY!AE$67,IF(COLUMN()=DATA!$H$1+2,SUM(INDIRECT("B$15:"&amp;SUBSTITUTE(ADDRESS(1,COLUMN()-1,4),"1","")&amp;"$15")),""))</f>
        <v>2</v>
      </c>
      <c r="AF15" s="34">
        <f ca="1">IF(COLUMN()&lt;DATA!$H$1+2,VSETKY_PODIELY!AF$67,IF(COLUMN()=DATA!$H$1+2,SUM(INDIRECT("B$15:"&amp;SUBSTITUTE(ADDRESS(1,COLUMN()-1,4),"1","")&amp;"$15")),""))</f>
        <v>0.80359999999999998</v>
      </c>
      <c r="AG15" s="34">
        <f ca="1">IF(COLUMN()&lt;DATA!$H$1+2,VSETKY_PODIELY!AG$67,IF(COLUMN()=DATA!$H$1+2,SUM(INDIRECT("B$15:"&amp;SUBSTITUTE(ADDRESS(1,COLUMN()-1,4),"1","")&amp;"$15")),""))</f>
        <v>6.58</v>
      </c>
      <c r="AH15" s="34">
        <f ca="1">IF(COLUMN()&lt;DATA!$H$1+2,VSETKY_PODIELY!AH$67,IF(COLUMN()=DATA!$H$1+2,SUM(INDIRECT("B$15:"&amp;SUBSTITUTE(ADDRESS(1,COLUMN()-1,4),"1","")&amp;"$15")),""))</f>
        <v>6</v>
      </c>
      <c r="AI15" s="34">
        <f ca="1">IF(COLUMN()&lt;DATA!$H$1+2,VSETKY_PODIELY!AI$67,IF(COLUMN()=DATA!$H$1+2,SUM(INDIRECT("B$15:"&amp;SUBSTITUTE(ADDRESS(1,COLUMN()-1,4),"1","")&amp;"$15")),""))</f>
        <v>0</v>
      </c>
      <c r="AJ15" s="34">
        <f ca="1">IF(COLUMN()&lt;DATA!$H$1+2,VSETKY_PODIELY!AJ$67,IF(COLUMN()=DATA!$H$1+2,SUM(INDIRECT("B$15:"&amp;SUBSTITUTE(ADDRESS(1,COLUMN()-1,4),"1","")&amp;"$15")),""))</f>
        <v>0</v>
      </c>
      <c r="AK15" s="34">
        <f ca="1">IF(COLUMN()&lt;DATA!$H$1+2,VSETKY_PODIELY!AK$67,IF(COLUMN()=DATA!$H$1+2,SUM(INDIRECT("B$15:"&amp;SUBSTITUTE(ADDRESS(1,COLUMN()-1,4),"1","")&amp;"$15")),""))</f>
        <v>0</v>
      </c>
      <c r="AL15" s="34">
        <f ca="1">IF(COLUMN()&lt;DATA!$H$1+2,VSETKY_PODIELY!AL$67,IF(COLUMN()=DATA!$H$1+2,SUM(INDIRECT("B$15:"&amp;SUBSTITUTE(ADDRESS(1,COLUMN()-1,4),"1","")&amp;"$15")),""))</f>
        <v>0</v>
      </c>
      <c r="AM15" s="34">
        <f ca="1">IF(COLUMN()&lt;DATA!$H$1+2,VSETKY_PODIELY!AM$67,IF(COLUMN()=DATA!$H$1+2,SUM(INDIRECT("B$15:"&amp;SUBSTITUTE(ADDRESS(1,COLUMN()-1,4),"1","")&amp;"$15")),""))</f>
        <v>0</v>
      </c>
      <c r="AN15" s="44">
        <f ca="1">IF(COLUMN()&lt;DATA!$H$1+2,VSETKY_PODIELY!AN$67,IF(COLUMN()=DATA!$H$1+2,SUM(INDIRECT("B$15:"&amp;SUBSTITUTE(ADDRESS(1,COLUMN()-1,4),"1","")&amp;"$15")),""))</f>
        <v>702.78468999999984</v>
      </c>
      <c r="AO15" t="str">
        <f ca="1">IF(COLUMN()&lt;DATA!$H$1+2,VSETKY_PODIELY!AO$67,IF(COLUMN()=DATA!$H$1+2,SUM(INDIRECT("B$15:"&amp;SUBSTITUTE(ADDRESS(1,COLUMN()-1,4),"1","")&amp;"$15")),""))</f>
        <v/>
      </c>
      <c r="AP15" t="str">
        <f ca="1">IF(COLUMN()&lt;DATA!$H$1+2,VSETKY_PODIELY!AP$67,IF(COLUMN()=DATA!$H$1+2,SUM(INDIRECT("B$15:"&amp;SUBSTITUTE(ADDRESS(1,COLUMN()-1,4),"1","")&amp;"$15")),""))</f>
        <v/>
      </c>
      <c r="AQ15" t="str">
        <f ca="1">IF(COLUMN()&lt;DATA!$H$1+2,VSETKY_PODIELY!AQ$67,IF(COLUMN()=DATA!$H$1+2,SUM(INDIRECT("B$15:"&amp;SUBSTITUTE(ADDRESS(1,COLUMN()-1,4),"1","")&amp;"$15")),""))</f>
        <v/>
      </c>
      <c r="AR15" t="str">
        <f ca="1">IF(COLUMN()&lt;DATA!$H$1+2,VSETKY_PODIELY!AR$67,IF(COLUMN()=DATA!$H$1+2,SUM(INDIRECT("B$15:"&amp;SUBSTITUTE(ADDRESS(1,COLUMN()-1,4),"1","")&amp;"$15")),""))</f>
        <v/>
      </c>
      <c r="AS15" t="str">
        <f ca="1">IF(COLUMN()&lt;DATA!$H$1+2,VSETKY_PODIELY!AS$67,IF(COLUMN()=DATA!$H$1+2,SUM(INDIRECT("B$15:"&amp;SUBSTITUTE(ADDRESS(1,COLUMN()-1,4),"1","")&amp;"$15")),""))</f>
        <v/>
      </c>
      <c r="AT15" t="str">
        <f ca="1">IF(COLUMN()&lt;DATA!$H$1+2,VSETKY_PODIELY!AT$67,IF(COLUMN()=DATA!$H$1+2,SUM(INDIRECT("B$15:"&amp;SUBSTITUTE(ADDRESS(1,COLUMN()-1,4),"1","")&amp;"$15")),""))</f>
        <v/>
      </c>
      <c r="AU15" t="str">
        <f ca="1">IF(COLUMN()&lt;DATA!$H$1+2,VSETKY_PODIELY!AU$67,IF(COLUMN()=DATA!$H$1+2,SUM(INDIRECT("B$15:"&amp;SUBSTITUTE(ADDRESS(1,COLUMN()-1,4),"1","")&amp;"$15")),""))</f>
        <v/>
      </c>
      <c r="AV15" t="str">
        <f ca="1">IF(COLUMN()&lt;DATA!$H$1+2,VSETKY_PODIELY!AV$67,IF(COLUMN()=DATA!$H$1+2,SUM(INDIRECT("B$15:"&amp;SUBSTITUTE(ADDRESS(1,COLUMN()-1,4),"1","")&amp;"$15")),""))</f>
        <v/>
      </c>
      <c r="AW15" t="str">
        <f ca="1">IF(COLUMN()&lt;DATA!$H$1+2,VSETKY_PODIELY!AW$67,IF(COLUMN()=DATA!$H$1+2,SUM(INDIRECT("B$15:"&amp;SUBSTITUTE(ADDRESS(1,COLUMN()-1,4),"1","")&amp;"$15")),""))</f>
        <v/>
      </c>
      <c r="AX15" t="str">
        <f ca="1">IF(COLUMN()&lt;DATA!$H$1+2,VSETKY_PODIELY!AX$67,IF(COLUMN()=DATA!$H$1+2,SUM(INDIRECT("B$15:"&amp;SUBSTITUTE(ADDRESS(1,COLUMN()-1,4),"1","")&amp;"$15")),""))</f>
        <v/>
      </c>
      <c r="AY15" t="str">
        <f ca="1">IF(COLUMN()&lt;DATA!$H$1+2,VSETKY_PODIELY!AY$67,IF(COLUMN()=DATA!$H$1+2,SUM(INDIRECT("B$15:"&amp;SUBSTITUTE(ADDRESS(1,COLUMN()-1,4),"1","")&amp;"$15")),""))</f>
        <v/>
      </c>
      <c r="AZ15" t="str">
        <f ca="1">IF(COLUMN()&lt;DATA!$H$1+2,VSETKY_PODIELY!AZ$67,IF(COLUMN()=DATA!$H$1+2,SUM(INDIRECT("B$15:"&amp;SUBSTITUTE(ADDRESS(1,COLUMN()-1,4),"1","")&amp;"$15")),""))</f>
        <v/>
      </c>
      <c r="BA15" t="str">
        <f ca="1">IF(COLUMN()&lt;DATA!$H$1+2,VSETKY_PODIELY!BA$67,IF(COLUMN()=DATA!$H$1+2,SUM(INDIRECT("B$15:"&amp;SUBSTITUTE(ADDRESS(1,COLUMN()-1,4),"1","")&amp;"$15")),""))</f>
        <v/>
      </c>
      <c r="BB15" t="str">
        <f ca="1">IF(COLUMN()&lt;DATA!$H$1+2,VSETKY_PODIELY!BB$67,IF(COLUMN()=DATA!$H$1+2,SUM(INDIRECT("B$15:"&amp;SUBSTITUTE(ADDRESS(1,COLUMN()-1,4),"1","")&amp;"$15")),""))</f>
        <v/>
      </c>
      <c r="BC15" t="str">
        <f ca="1">IF(COLUMN()&lt;DATA!$H$1+2,VSETKY_PODIELY!BC$67,IF(COLUMN()=DATA!$H$1+2,SUM(INDIRECT("B$15:"&amp;SUBSTITUTE(ADDRESS(1,COLUMN()-1,4),"1","")&amp;"$15")),""))</f>
        <v/>
      </c>
      <c r="BD15" t="str">
        <f ca="1">IF(COLUMN()&lt;DATA!$H$1+2,VSETKY_PODIELY!BD$67,IF(COLUMN()=DATA!$H$1+2,SUM(INDIRECT("B$15:"&amp;SUBSTITUTE(ADDRESS(1,COLUMN()-1,4),"1","")&amp;"$15")),""))</f>
        <v/>
      </c>
      <c r="BE15" t="str">
        <f ca="1">IF(COLUMN()&lt;DATA!$H$1+2,VSETKY_PODIELY!BE$67,IF(COLUMN()=DATA!$H$1+2,SUM(INDIRECT("B$15:"&amp;SUBSTITUTE(ADDRESS(1,COLUMN()-1,4),"1","")&amp;"$15")),""))</f>
        <v/>
      </c>
      <c r="BF15" t="str">
        <f ca="1">IF(COLUMN()&lt;DATA!$H$1+2,VSETKY_PODIELY!BF$67,IF(COLUMN()=DATA!$H$1+2,SUM(INDIRECT("B$15:"&amp;SUBSTITUTE(ADDRESS(1,COLUMN()-1,4),"1","")&amp;"$15")),""))</f>
        <v/>
      </c>
      <c r="BG15" t="str">
        <f ca="1">IF(COLUMN()&lt;DATA!$H$1+2,VSETKY_PODIELY!BG$67,IF(COLUMN()=DATA!$H$1+2,SUM(INDIRECT("B$15:"&amp;SUBSTITUTE(ADDRESS(1,COLUMN()-1,4),"1","")&amp;"$15")),""))</f>
        <v/>
      </c>
      <c r="BH15" t="str">
        <f ca="1">IF(COLUMN()&lt;DATA!$H$1+2,VSETKY_PODIELY!BH$67,IF(COLUMN()=DATA!$H$1+2,SUM(INDIRECT("B$15:"&amp;SUBSTITUTE(ADDRESS(1,COLUMN()-1,4),"1","")&amp;"$15")),""))</f>
        <v/>
      </c>
      <c r="BI15" t="str">
        <f ca="1">IF(COLUMN()&lt;DATA!$H$1+2,VSETKY_PODIELY!BI$67,IF(COLUMN()=DATA!$H$1+2,SUM(INDIRECT("B$15:"&amp;SUBSTITUTE(ADDRESS(1,COLUMN()-1,4),"1","")&amp;"$15")),""))</f>
        <v/>
      </c>
      <c r="BJ15" t="str">
        <f ca="1">IF(COLUMN()&lt;DATA!$H$1+2,VSETKY_PODIELY!BJ$67,IF(COLUMN()=DATA!$H$1+2,SUM(INDIRECT("B$15:"&amp;SUBSTITUTE(ADDRESS(1,COLUMN()-1,4),"1","")&amp;"$15")),""))</f>
        <v/>
      </c>
      <c r="BK15" t="str">
        <f ca="1">IF(COLUMN()&lt;DATA!$H$1+2,VSETKY_PODIELY!BK$67,IF(COLUMN()=DATA!$H$1+2,SUM(INDIRECT("B$15:"&amp;SUBSTITUTE(ADDRESS(1,COLUMN()-1,4),"1","")&amp;"$15")),""))</f>
        <v/>
      </c>
      <c r="BL15" t="str">
        <f ca="1">IF(COLUMN()&lt;DATA!$H$1+2,VSETKY_PODIELY!BL$67,IF(COLUMN()=DATA!$H$1+2,SUM(INDIRECT("B$15:"&amp;SUBSTITUTE(ADDRESS(1,COLUMN()-1,4),"1","")&amp;"$15")),""))</f>
        <v/>
      </c>
      <c r="BM15" t="str">
        <f ca="1">IF(COLUMN()&lt;DATA!$H$1+2,VSETKY_PODIELY!BM$67,IF(COLUMN()=DATA!$H$1+2,SUM(INDIRECT("B$15:"&amp;SUBSTITUTE(ADDRESS(1,COLUMN()-1,4),"1","")&amp;"$15")),""))</f>
        <v/>
      </c>
      <c r="BN15" t="str">
        <f ca="1">IF(COLUMN()&lt;DATA!$H$1+2,VSETKY_PODIELY!BN$67,IF(COLUMN()=DATA!$H$1+2,SUM(INDIRECT("B$15:"&amp;SUBSTITUTE(ADDRESS(1,COLUMN()-1,4),"1","")&amp;"$15")),""))</f>
        <v/>
      </c>
      <c r="BO15" t="str">
        <f ca="1">IF(COLUMN()&lt;DATA!$H$1+2,VSETKY_PODIELY!BO$67,IF(COLUMN()=DATA!$H$1+2,SUM(INDIRECT("B$15:"&amp;SUBSTITUTE(ADDRESS(1,COLUMN()-1,4),"1","")&amp;"$15")),""))</f>
        <v/>
      </c>
      <c r="BP15" t="str">
        <f ca="1">IF(COLUMN()&lt;DATA!$H$1+2,VSETKY_PODIELY!BP$67,IF(COLUMN()=DATA!$H$1+2,SUM(INDIRECT("B$15:"&amp;SUBSTITUTE(ADDRESS(1,COLUMN()-1,4),"1","")&amp;"$15")),""))</f>
        <v/>
      </c>
      <c r="BQ15" t="str">
        <f ca="1">IF(COLUMN()&lt;DATA!$H$1+2,VSETKY_PODIELY!BQ$67,IF(COLUMN()=DATA!$H$1+2,SUM(INDIRECT("B$15:"&amp;SUBSTITUTE(ADDRESS(1,COLUMN()-1,4),"1","")&amp;"$15")),""))</f>
        <v/>
      </c>
      <c r="BR15" t="str">
        <f ca="1">IF(COLUMN()&lt;DATA!$H$1+2,VSETKY_PODIELY!BR$67,IF(COLUMN()=DATA!$H$1+2,SUM(INDIRECT("B$15:"&amp;SUBSTITUTE(ADDRESS(1,COLUMN()-1,4),"1","")&amp;"$15")),""))</f>
        <v/>
      </c>
      <c r="BS15" t="str">
        <f ca="1">IF(COLUMN()&lt;DATA!$H$1+2,VSETKY_PODIELY!BS$67,IF(COLUMN()=DATA!$H$1+2,SUM(INDIRECT("B$15:"&amp;SUBSTITUTE(ADDRESS(1,COLUMN()-1,4),"1","")&amp;"$15")),""))</f>
        <v/>
      </c>
      <c r="BT15" t="str">
        <f ca="1">IF(COLUMN()&lt;DATA!$H$1+2,VSETKY_PODIELY!BT$67,IF(COLUMN()=DATA!$H$1+2,SUM(INDIRECT("B$15:"&amp;SUBSTITUTE(ADDRESS(1,COLUMN()-1,4),"1","")&amp;"$15")),""))</f>
        <v/>
      </c>
      <c r="BU15" t="str">
        <f ca="1">IF(COLUMN()&lt;DATA!$H$1+2,VSETKY_PODIELY!BU$67,IF(COLUMN()=DATA!$H$1+2,SUM(INDIRECT("B$15:"&amp;SUBSTITUTE(ADDRESS(1,COLUMN()-1,4),"1","")&amp;"$15")),""))</f>
        <v/>
      </c>
      <c r="BV15" t="str">
        <f ca="1">IF(COLUMN()&lt;DATA!$H$1+2,VSETKY_PODIELY!BV$67,IF(COLUMN()=DATA!$H$1+2,SUM(INDIRECT("B$15:"&amp;SUBSTITUTE(ADDRESS(1,COLUMN()-1,4),"1","")&amp;"$15")),""))</f>
        <v/>
      </c>
      <c r="BW15" t="str">
        <f ca="1">IF(COLUMN()&lt;DATA!$H$1+2,VSETKY_PODIELY!BW$67,IF(COLUMN()=DATA!$H$1+2,SUM(INDIRECT("B$15:"&amp;SUBSTITUTE(ADDRESS(1,COLUMN()-1,4),"1","")&amp;"$15")),""))</f>
        <v/>
      </c>
      <c r="BX15" t="str">
        <f ca="1">IF(COLUMN()&lt;DATA!$H$1+2,VSETKY_PODIELY!BX$67,IF(COLUMN()=DATA!$H$1+2,SUM(INDIRECT("B$15:"&amp;SUBSTITUTE(ADDRESS(1,COLUMN()-1,4),"1","")&amp;"$15")),""))</f>
        <v/>
      </c>
      <c r="BY15" t="str">
        <f ca="1">IF(COLUMN()&lt;DATA!$H$1+2,VSETKY_PODIELY!BY$67,IF(COLUMN()=DATA!$H$1+2,SUM(INDIRECT("B$15:"&amp;SUBSTITUTE(ADDRESS(1,COLUMN()-1,4),"1","")&amp;"$15")),""))</f>
        <v/>
      </c>
      <c r="BZ15" t="str">
        <f ca="1">IF(COLUMN()&lt;DATA!$H$1+2,VSETKY_PODIELY!BZ$67,IF(COLUMN()=DATA!$H$1+2,SUM(INDIRECT("B$15:"&amp;SUBSTITUTE(ADDRESS(1,COLUMN()-1,4),"1","")&amp;"$15")),""))</f>
        <v/>
      </c>
    </row>
    <row r="16" spans="1:78" x14ac:dyDescent="0.25">
      <c r="A16" s="35" t="s">
        <v>213</v>
      </c>
      <c r="B16" s="35">
        <f ca="1">IF(COLUMN()&lt;DATA!$H$1+2,SUM(B$17:B$20),IF(COLUMN()=DATA!$H$1+2,SUM(INDIRECT("B$16:"&amp;SUBSTITUTE(ADDRESS(1,COLUMN()-1,4),"1","")&amp;"$16")),""))</f>
        <v>567.68680000000006</v>
      </c>
      <c r="C16" s="35">
        <f ca="1">IF(COLUMN()&lt;DATA!$H$1+2,SUM(C$17:C$20),IF(COLUMN()=DATA!$H$1+2,SUM(INDIRECT("B$16:"&amp;SUBSTITUTE(ADDRESS(1,COLUMN()-1,4),"1","")&amp;"$16")),""))</f>
        <v>216.09372999999999</v>
      </c>
      <c r="D16" s="35">
        <f ca="1">IF(COLUMN()&lt;DATA!$H$1+2,SUM(D$17:D$20),IF(COLUMN()=DATA!$H$1+2,SUM(INDIRECT("B$16:"&amp;SUBSTITUTE(ADDRESS(1,COLUMN()-1,4),"1","")&amp;"$16")),""))</f>
        <v>63.252030000000005</v>
      </c>
      <c r="E16" s="35">
        <f ca="1">IF(COLUMN()&lt;DATA!$H$1+2,SUM(E$17:E$20),IF(COLUMN()=DATA!$H$1+2,SUM(INDIRECT("B$16:"&amp;SUBSTITUTE(ADDRESS(1,COLUMN()-1,4),"1","")&amp;"$16")),""))</f>
        <v>32.322789999999998</v>
      </c>
      <c r="F16" s="35">
        <f ca="1">IF(COLUMN()&lt;DATA!$H$1+2,SUM(F$17:F$20),IF(COLUMN()=DATA!$H$1+2,SUM(INDIRECT("B$16:"&amp;SUBSTITUTE(ADDRESS(1,COLUMN()-1,4),"1","")&amp;"$16")),""))</f>
        <v>61.71</v>
      </c>
      <c r="G16" s="35">
        <f ca="1">IF(COLUMN()&lt;DATA!$H$1+2,SUM(G$17:G$20),IF(COLUMN()=DATA!$H$1+2,SUM(INDIRECT("B$16:"&amp;SUBSTITUTE(ADDRESS(1,COLUMN()-1,4),"1","")&amp;"$16")),""))</f>
        <v>70.269670000000005</v>
      </c>
      <c r="H16" s="35">
        <f ca="1">IF(COLUMN()&lt;DATA!$H$1+2,SUM(H$17:H$20),IF(COLUMN()=DATA!$H$1+2,SUM(INDIRECT("B$16:"&amp;SUBSTITUTE(ADDRESS(1,COLUMN()-1,4),"1","")&amp;"$16")),""))</f>
        <v>36.186660000000003</v>
      </c>
      <c r="I16" s="35">
        <f ca="1">IF(COLUMN()&lt;DATA!$H$1+2,SUM(I$17:I$20),IF(COLUMN()=DATA!$H$1+2,SUM(INDIRECT("B$16:"&amp;SUBSTITUTE(ADDRESS(1,COLUMN()-1,4),"1","")&amp;"$16")),""))</f>
        <v>21.590530000000001</v>
      </c>
      <c r="J16" s="35">
        <f ca="1">IF(COLUMN()&lt;DATA!$H$1+2,SUM(J$17:J$20),IF(COLUMN()=DATA!$H$1+2,SUM(INDIRECT("B$16:"&amp;SUBSTITUTE(ADDRESS(1,COLUMN()-1,4),"1","")&amp;"$16")),""))</f>
        <v>368.23259000000002</v>
      </c>
      <c r="K16" s="35">
        <f ca="1">IF(COLUMN()&lt;DATA!$H$1+2,SUM(K$17:K$20),IF(COLUMN()=DATA!$H$1+2,SUM(INDIRECT("B$16:"&amp;SUBSTITUTE(ADDRESS(1,COLUMN()-1,4),"1","")&amp;"$16")),""))</f>
        <v>218.36499999999998</v>
      </c>
      <c r="L16" s="35">
        <f ca="1">IF(COLUMN()&lt;DATA!$H$1+2,SUM(L$17:L$20),IF(COLUMN()=DATA!$H$1+2,SUM(INDIRECT("B$16:"&amp;SUBSTITUTE(ADDRESS(1,COLUMN()-1,4),"1","")&amp;"$16")),""))</f>
        <v>31.916160000000001</v>
      </c>
      <c r="M16" s="35">
        <f ca="1">IF(COLUMN()&lt;DATA!$H$1+2,SUM(M$17:M$20),IF(COLUMN()=DATA!$H$1+2,SUM(INDIRECT("B$16:"&amp;SUBSTITUTE(ADDRESS(1,COLUMN()-1,4),"1","")&amp;"$16")),""))</f>
        <v>44.480000000000004</v>
      </c>
      <c r="N16" s="35">
        <f ca="1">IF(COLUMN()&lt;DATA!$H$1+2,SUM(N$17:N$20),IF(COLUMN()=DATA!$H$1+2,SUM(INDIRECT("B$16:"&amp;SUBSTITUTE(ADDRESS(1,COLUMN()-1,4),"1","")&amp;"$16")),""))</f>
        <v>92.845299999999995</v>
      </c>
      <c r="O16" s="35">
        <f ca="1">IF(COLUMN()&lt;DATA!$H$1+2,SUM(O$17:O$20),IF(COLUMN()=DATA!$H$1+2,SUM(INDIRECT("B$16:"&amp;SUBSTITUTE(ADDRESS(1,COLUMN()-1,4),"1","")&amp;"$16")),""))</f>
        <v>89.873719999999992</v>
      </c>
      <c r="P16" s="35">
        <f ca="1">IF(COLUMN()&lt;DATA!$H$1+2,SUM(P$17:P$20),IF(COLUMN()=DATA!$H$1+2,SUM(INDIRECT("B$16:"&amp;SUBSTITUTE(ADDRESS(1,COLUMN()-1,4),"1","")&amp;"$16")),""))</f>
        <v>0.5</v>
      </c>
      <c r="Q16" s="35">
        <f ca="1">IF(COLUMN()&lt;DATA!$H$1+2,SUM(Q$17:Q$20),IF(COLUMN()=DATA!$H$1+2,SUM(INDIRECT("B$16:"&amp;SUBSTITUTE(ADDRESS(1,COLUMN()-1,4),"1","")&amp;"$16")),""))</f>
        <v>2</v>
      </c>
      <c r="R16" s="35">
        <f ca="1">IF(COLUMN()&lt;DATA!$H$1+2,SUM(R$17:R$20),IF(COLUMN()=DATA!$H$1+2,SUM(INDIRECT("B$16:"&amp;SUBSTITUTE(ADDRESS(1,COLUMN()-1,4),"1","")&amp;"$16")),""))</f>
        <v>0</v>
      </c>
      <c r="S16" s="35">
        <f ca="1">IF(COLUMN()&lt;DATA!$H$1+2,SUM(S$17:S$20),IF(COLUMN()=DATA!$H$1+2,SUM(INDIRECT("B$16:"&amp;SUBSTITUTE(ADDRESS(1,COLUMN()-1,4),"1","")&amp;"$16")),""))</f>
        <v>10.84909</v>
      </c>
      <c r="T16" s="35">
        <f ca="1">IF(COLUMN()&lt;DATA!$H$1+2,SUM(T$17:T$20),IF(COLUMN()=DATA!$H$1+2,SUM(INDIRECT("B$16:"&amp;SUBSTITUTE(ADDRESS(1,COLUMN()-1,4),"1","")&amp;"$16")),""))</f>
        <v>15.77308</v>
      </c>
      <c r="U16" s="35">
        <f ca="1">IF(COLUMN()&lt;DATA!$H$1+2,SUM(U$17:U$20),IF(COLUMN()=DATA!$H$1+2,SUM(INDIRECT("B$16:"&amp;SUBSTITUTE(ADDRESS(1,COLUMN()-1,4),"1","")&amp;"$16")),""))</f>
        <v>370.82203000000004</v>
      </c>
      <c r="V16" s="35">
        <f ca="1">IF(COLUMN()&lt;DATA!$H$1+2,SUM(V$17:V$20),IF(COLUMN()=DATA!$H$1+2,SUM(INDIRECT("B$16:"&amp;SUBSTITUTE(ADDRESS(1,COLUMN()-1,4),"1","")&amp;"$16")),""))</f>
        <v>0</v>
      </c>
      <c r="W16" s="35">
        <f ca="1">IF(COLUMN()&lt;DATA!$H$1+2,SUM(W$17:W$20),IF(COLUMN()=DATA!$H$1+2,SUM(INDIRECT("B$16:"&amp;SUBSTITUTE(ADDRESS(1,COLUMN()-1,4),"1","")&amp;"$16")),""))</f>
        <v>0</v>
      </c>
      <c r="X16" s="35">
        <f ca="1">IF(COLUMN()&lt;DATA!$H$1+2,SUM(X$17:X$20),IF(COLUMN()=DATA!$H$1+2,SUM(INDIRECT("B$16:"&amp;SUBSTITUTE(ADDRESS(1,COLUMN()-1,4),"1","")&amp;"$16")),""))</f>
        <v>0</v>
      </c>
      <c r="Y16" s="35">
        <f ca="1">IF(COLUMN()&lt;DATA!$H$1+2,SUM(Y$17:Y$20),IF(COLUMN()=DATA!$H$1+2,SUM(INDIRECT("B$16:"&amp;SUBSTITUTE(ADDRESS(1,COLUMN()-1,4),"1","")&amp;"$16")),""))</f>
        <v>0.25</v>
      </c>
      <c r="Z16" s="35">
        <f ca="1">IF(COLUMN()&lt;DATA!$H$1+2,SUM(Z$17:Z$20),IF(COLUMN()=DATA!$H$1+2,SUM(INDIRECT("B$16:"&amp;SUBSTITUTE(ADDRESS(1,COLUMN()-1,4),"1","")&amp;"$16")),""))</f>
        <v>1.6900000000000002</v>
      </c>
      <c r="AA16" s="35">
        <f ca="1">IF(COLUMN()&lt;DATA!$H$1+2,SUM(AA$17:AA$20),IF(COLUMN()=DATA!$H$1+2,SUM(INDIRECT("B$16:"&amp;SUBSTITUTE(ADDRESS(1,COLUMN()-1,4),"1","")&amp;"$16")),""))</f>
        <v>0.38717000000000001</v>
      </c>
      <c r="AB16" s="35">
        <f ca="1">IF(COLUMN()&lt;DATA!$H$1+2,SUM(AB$17:AB$20),IF(COLUMN()=DATA!$H$1+2,SUM(INDIRECT("B$16:"&amp;SUBSTITUTE(ADDRESS(1,COLUMN()-1,4),"1","")&amp;"$16")),""))</f>
        <v>0</v>
      </c>
      <c r="AC16" s="35">
        <f ca="1">IF(COLUMN()&lt;DATA!$H$1+2,SUM(AC$17:AC$20),IF(COLUMN()=DATA!$H$1+2,SUM(INDIRECT("B$16:"&amp;SUBSTITUTE(ADDRESS(1,COLUMN()-1,4),"1","")&amp;"$16")),""))</f>
        <v>0</v>
      </c>
      <c r="AD16" s="35">
        <f ca="1">IF(COLUMN()&lt;DATA!$H$1+2,SUM(AD$17:AD$20),IF(COLUMN()=DATA!$H$1+2,SUM(INDIRECT("B$16:"&amp;SUBSTITUTE(ADDRESS(1,COLUMN()-1,4),"1","")&amp;"$16")),""))</f>
        <v>0</v>
      </c>
      <c r="AE16" s="35">
        <f ca="1">IF(COLUMN()&lt;DATA!$H$1+2,SUM(AE$17:AE$20),IF(COLUMN()=DATA!$H$1+2,SUM(INDIRECT("B$16:"&amp;SUBSTITUTE(ADDRESS(1,COLUMN()-1,4),"1","")&amp;"$16")),""))</f>
        <v>0.2</v>
      </c>
      <c r="AF16" s="35">
        <f ca="1">IF(COLUMN()&lt;DATA!$H$1+2,SUM(AF$17:AF$20),IF(COLUMN()=DATA!$H$1+2,SUM(INDIRECT("B$16:"&amp;SUBSTITUTE(ADDRESS(1,COLUMN()-1,4),"1","")&amp;"$16")),""))</f>
        <v>4.6051400000000005</v>
      </c>
      <c r="AG16" s="35">
        <f ca="1">IF(COLUMN()&lt;DATA!$H$1+2,SUM(AG$17:AG$20),IF(COLUMN()=DATA!$H$1+2,SUM(INDIRECT("B$16:"&amp;SUBSTITUTE(ADDRESS(1,COLUMN()-1,4),"1","")&amp;"$16")),""))</f>
        <v>0</v>
      </c>
      <c r="AH16" s="35">
        <f ca="1">IF(COLUMN()&lt;DATA!$H$1+2,SUM(AH$17:AH$20),IF(COLUMN()=DATA!$H$1+2,SUM(INDIRECT("B$16:"&amp;SUBSTITUTE(ADDRESS(1,COLUMN()-1,4),"1","")&amp;"$16")),""))</f>
        <v>0</v>
      </c>
      <c r="AI16" s="35">
        <f ca="1">IF(COLUMN()&lt;DATA!$H$1+2,SUM(AI$17:AI$20),IF(COLUMN()=DATA!$H$1+2,SUM(INDIRECT("B$16:"&amp;SUBSTITUTE(ADDRESS(1,COLUMN()-1,4),"1","")&amp;"$16")),""))</f>
        <v>0</v>
      </c>
      <c r="AJ16" s="35">
        <f ca="1">IF(COLUMN()&lt;DATA!$H$1+2,SUM(AJ$17:AJ$20),IF(COLUMN()=DATA!$H$1+2,SUM(INDIRECT("B$16:"&amp;SUBSTITUTE(ADDRESS(1,COLUMN()-1,4),"1","")&amp;"$16")),""))</f>
        <v>0</v>
      </c>
      <c r="AK16" s="35">
        <f ca="1">IF(COLUMN()&lt;DATA!$H$1+2,SUM(AK$17:AK$20),IF(COLUMN()=DATA!$H$1+2,SUM(INDIRECT("B$16:"&amp;SUBSTITUTE(ADDRESS(1,COLUMN()-1,4),"1","")&amp;"$16")),""))</f>
        <v>0</v>
      </c>
      <c r="AL16" s="35">
        <f ca="1">IF(COLUMN()&lt;DATA!$H$1+2,SUM(AL$17:AL$20),IF(COLUMN()=DATA!$H$1+2,SUM(INDIRECT("B$16:"&amp;SUBSTITUTE(ADDRESS(1,COLUMN()-1,4),"1","")&amp;"$16")),""))</f>
        <v>0</v>
      </c>
      <c r="AM16" s="35">
        <f ca="1">IF(COLUMN()&lt;DATA!$H$1+2,SUM(AM$17:AM$20),IF(COLUMN()=DATA!$H$1+2,SUM(INDIRECT("B$16:"&amp;SUBSTITUTE(ADDRESS(1,COLUMN()-1,4),"1","")&amp;"$16")),""))</f>
        <v>0</v>
      </c>
      <c r="AN16" s="35">
        <f ca="1">IF(COLUMN()&lt;DATA!$H$1+2,SUM(AN$17:AN$20),IF(COLUMN()=DATA!$H$1+2,SUM(INDIRECT("B$16:"&amp;SUBSTITUTE(ADDRESS(1,COLUMN()-1,4),"1","")&amp;"$16")),""))</f>
        <v>2321.9014900000002</v>
      </c>
      <c r="AO16" t="str">
        <f ca="1">IF(COLUMN()&lt;DATA!$H$1+2,SUM(AO$17:AO$20),IF(COLUMN()=DATA!$H$1+2,SUM(INDIRECT("B$16:"&amp;SUBSTITUTE(ADDRESS(1,COLUMN()-1,4),"1","")&amp;"$16")),""))</f>
        <v/>
      </c>
      <c r="AP16" t="str">
        <f ca="1">IF(COLUMN()&lt;DATA!$H$1+2,SUM(AP$17:AP$20),IF(COLUMN()=DATA!$H$1+2,SUM(INDIRECT("B$16:"&amp;SUBSTITUTE(ADDRESS(1,COLUMN()-1,4),"1","")&amp;"$16")),""))</f>
        <v/>
      </c>
      <c r="AQ16" t="str">
        <f ca="1">IF(COLUMN()&lt;DATA!$H$1+2,SUM(AQ$17:AQ$20),IF(COLUMN()=DATA!$H$1+2,SUM(INDIRECT("B$16:"&amp;SUBSTITUTE(ADDRESS(1,COLUMN()-1,4),"1","")&amp;"$16")),""))</f>
        <v/>
      </c>
      <c r="AR16" t="str">
        <f ca="1">IF(COLUMN()&lt;DATA!$H$1+2,SUM(AR$17:AR$20),IF(COLUMN()=DATA!$H$1+2,SUM(INDIRECT("B$16:"&amp;SUBSTITUTE(ADDRESS(1,COLUMN()-1,4),"1","")&amp;"$16")),""))</f>
        <v/>
      </c>
      <c r="AS16" t="str">
        <f ca="1">IF(COLUMN()&lt;DATA!$H$1+2,SUM(AS$17:AS$20),IF(COLUMN()=DATA!$H$1+2,SUM(INDIRECT("B$16:"&amp;SUBSTITUTE(ADDRESS(1,COLUMN()-1,4),"1","")&amp;"$16")),""))</f>
        <v/>
      </c>
      <c r="AT16" t="str">
        <f ca="1">IF(COLUMN()&lt;DATA!$H$1+2,SUM(AT$17:AT$20),IF(COLUMN()=DATA!$H$1+2,SUM(INDIRECT("B$16:"&amp;SUBSTITUTE(ADDRESS(1,COLUMN()-1,4),"1","")&amp;"$16")),""))</f>
        <v/>
      </c>
      <c r="AU16" t="str">
        <f ca="1">IF(COLUMN()&lt;DATA!$H$1+2,SUM(AU$17:AU$20),IF(COLUMN()=DATA!$H$1+2,SUM(INDIRECT("B$16:"&amp;SUBSTITUTE(ADDRESS(1,COLUMN()-1,4),"1","")&amp;"$16")),""))</f>
        <v/>
      </c>
      <c r="AV16" t="str">
        <f ca="1">IF(COLUMN()&lt;DATA!$H$1+2,SUM(AV$17:AV$20),IF(COLUMN()=DATA!$H$1+2,SUM(INDIRECT("B$16:"&amp;SUBSTITUTE(ADDRESS(1,COLUMN()-1,4),"1","")&amp;"$16")),""))</f>
        <v/>
      </c>
      <c r="AW16" t="str">
        <f ca="1">IF(COLUMN()&lt;DATA!$H$1+2,SUM(AW$17:AW$20),IF(COLUMN()=DATA!$H$1+2,SUM(INDIRECT("B$16:"&amp;SUBSTITUTE(ADDRESS(1,COLUMN()-1,4),"1","")&amp;"$16")),""))</f>
        <v/>
      </c>
      <c r="AX16" t="str">
        <f ca="1">IF(COLUMN()&lt;DATA!$H$1+2,SUM(AX$17:AX$20),IF(COLUMN()=DATA!$H$1+2,SUM(INDIRECT("B$16:"&amp;SUBSTITUTE(ADDRESS(1,COLUMN()-1,4),"1","")&amp;"$16")),""))</f>
        <v/>
      </c>
      <c r="AY16" t="str">
        <f ca="1">IF(COLUMN()&lt;DATA!$H$1+2,SUM(AY$17:AY$20),IF(COLUMN()=DATA!$H$1+2,SUM(INDIRECT("B$16:"&amp;SUBSTITUTE(ADDRESS(1,COLUMN()-1,4),"1","")&amp;"$16")),""))</f>
        <v/>
      </c>
      <c r="AZ16" t="str">
        <f ca="1">IF(COLUMN()&lt;DATA!$H$1+2,SUM(AZ$17:AZ$20),IF(COLUMN()=DATA!$H$1+2,SUM(INDIRECT("B$16:"&amp;SUBSTITUTE(ADDRESS(1,COLUMN()-1,4),"1","")&amp;"$16")),""))</f>
        <v/>
      </c>
      <c r="BA16" t="str">
        <f ca="1">IF(COLUMN()&lt;DATA!$H$1+2,SUM(BA$17:BA$20),IF(COLUMN()=DATA!$H$1+2,SUM(INDIRECT("B$16:"&amp;SUBSTITUTE(ADDRESS(1,COLUMN()-1,4),"1","")&amp;"$16")),""))</f>
        <v/>
      </c>
      <c r="BB16" t="str">
        <f ca="1">IF(COLUMN()&lt;DATA!$H$1+2,SUM(BB$17:BB$20),IF(COLUMN()=DATA!$H$1+2,SUM(INDIRECT("B$16:"&amp;SUBSTITUTE(ADDRESS(1,COLUMN()-1,4),"1","")&amp;"$16")),""))</f>
        <v/>
      </c>
      <c r="BC16" t="str">
        <f ca="1">IF(COLUMN()&lt;DATA!$H$1+2,SUM(BC$17:BC$20),IF(COLUMN()=DATA!$H$1+2,SUM(INDIRECT("B$16:"&amp;SUBSTITUTE(ADDRESS(1,COLUMN()-1,4),"1","")&amp;"$16")),""))</f>
        <v/>
      </c>
      <c r="BD16" t="str">
        <f ca="1">IF(COLUMN()&lt;DATA!$H$1+2,SUM(BD$17:BD$20),IF(COLUMN()=DATA!$H$1+2,SUM(INDIRECT("B$16:"&amp;SUBSTITUTE(ADDRESS(1,COLUMN()-1,4),"1","")&amp;"$16")),""))</f>
        <v/>
      </c>
      <c r="BE16" t="str">
        <f ca="1">IF(COLUMN()&lt;DATA!$H$1+2,SUM(BE$17:BE$20),IF(COLUMN()=DATA!$H$1+2,SUM(INDIRECT("B$16:"&amp;SUBSTITUTE(ADDRESS(1,COLUMN()-1,4),"1","")&amp;"$16")),""))</f>
        <v/>
      </c>
      <c r="BF16" t="str">
        <f ca="1">IF(COLUMN()&lt;DATA!$H$1+2,SUM(BF$17:BF$20),IF(COLUMN()=DATA!$H$1+2,SUM(INDIRECT("B$16:"&amp;SUBSTITUTE(ADDRESS(1,COLUMN()-1,4),"1","")&amp;"$16")),""))</f>
        <v/>
      </c>
      <c r="BG16" t="str">
        <f ca="1">IF(COLUMN()&lt;DATA!$H$1+2,SUM(BG$17:BG$20),IF(COLUMN()=DATA!$H$1+2,SUM(INDIRECT("B$16:"&amp;SUBSTITUTE(ADDRESS(1,COLUMN()-1,4),"1","")&amp;"$16")),""))</f>
        <v/>
      </c>
      <c r="BH16" t="str">
        <f ca="1">IF(COLUMN()&lt;DATA!$H$1+2,SUM(BH$17:BH$20),IF(COLUMN()=DATA!$H$1+2,SUM(INDIRECT("B$16:"&amp;SUBSTITUTE(ADDRESS(1,COLUMN()-1,4),"1","")&amp;"$16")),""))</f>
        <v/>
      </c>
      <c r="BI16" t="str">
        <f ca="1">IF(COLUMN()&lt;DATA!$H$1+2,SUM(BI$17:BI$20),IF(COLUMN()=DATA!$H$1+2,SUM(INDIRECT("B$16:"&amp;SUBSTITUTE(ADDRESS(1,COLUMN()-1,4),"1","")&amp;"$16")),""))</f>
        <v/>
      </c>
      <c r="BJ16" t="str">
        <f ca="1">IF(COLUMN()&lt;DATA!$H$1+2,SUM(BJ$17:BJ$20),IF(COLUMN()=DATA!$H$1+2,SUM(INDIRECT("B$16:"&amp;SUBSTITUTE(ADDRESS(1,COLUMN()-1,4),"1","")&amp;"$16")),""))</f>
        <v/>
      </c>
      <c r="BK16" t="str">
        <f ca="1">IF(COLUMN()&lt;DATA!$H$1+2,SUM(BK$17:BK$20),IF(COLUMN()=DATA!$H$1+2,SUM(INDIRECT("B$16:"&amp;SUBSTITUTE(ADDRESS(1,COLUMN()-1,4),"1","")&amp;"$16")),""))</f>
        <v/>
      </c>
      <c r="BL16" t="str">
        <f ca="1">IF(COLUMN()&lt;DATA!$H$1+2,SUM(BL$17:BL$20),IF(COLUMN()=DATA!$H$1+2,SUM(INDIRECT("B$16:"&amp;SUBSTITUTE(ADDRESS(1,COLUMN()-1,4),"1","")&amp;"$16")),""))</f>
        <v/>
      </c>
      <c r="BM16" t="str">
        <f ca="1">IF(COLUMN()&lt;DATA!$H$1+2,SUM(BM$17:BM$20),IF(COLUMN()=DATA!$H$1+2,SUM(INDIRECT("B$16:"&amp;SUBSTITUTE(ADDRESS(1,COLUMN()-1,4),"1","")&amp;"$16")),""))</f>
        <v/>
      </c>
      <c r="BN16" t="str">
        <f ca="1">IF(COLUMN()&lt;DATA!$H$1+2,SUM(BN$17:BN$20),IF(COLUMN()=DATA!$H$1+2,SUM(INDIRECT("B$16:"&amp;SUBSTITUTE(ADDRESS(1,COLUMN()-1,4),"1","")&amp;"$16")),""))</f>
        <v/>
      </c>
      <c r="BO16" t="str">
        <f ca="1">IF(COLUMN()&lt;DATA!$H$1+2,SUM(BO$17:BO$20),IF(COLUMN()=DATA!$H$1+2,SUM(INDIRECT("B$16:"&amp;SUBSTITUTE(ADDRESS(1,COLUMN()-1,4),"1","")&amp;"$16")),""))</f>
        <v/>
      </c>
      <c r="BP16" t="str">
        <f ca="1">IF(COLUMN()&lt;DATA!$H$1+2,SUM(BP$17:BP$20),IF(COLUMN()=DATA!$H$1+2,SUM(INDIRECT("B$16:"&amp;SUBSTITUTE(ADDRESS(1,COLUMN()-1,4),"1","")&amp;"$16")),""))</f>
        <v/>
      </c>
      <c r="BQ16" t="str">
        <f ca="1">IF(COLUMN()&lt;DATA!$H$1+2,SUM(BQ$17:BQ$20),IF(COLUMN()=DATA!$H$1+2,SUM(INDIRECT("B$16:"&amp;SUBSTITUTE(ADDRESS(1,COLUMN()-1,4),"1","")&amp;"$16")),""))</f>
        <v/>
      </c>
      <c r="BR16" t="str">
        <f ca="1">IF(COLUMN()&lt;DATA!$H$1+2,SUM(BR$17:BR$20),IF(COLUMN()=DATA!$H$1+2,SUM(INDIRECT("B$16:"&amp;SUBSTITUTE(ADDRESS(1,COLUMN()-1,4),"1","")&amp;"$16")),""))</f>
        <v/>
      </c>
      <c r="BS16" t="str">
        <f ca="1">IF(COLUMN()&lt;DATA!$H$1+2,SUM(BS$17:BS$20),IF(COLUMN()=DATA!$H$1+2,SUM(INDIRECT("B$16:"&amp;SUBSTITUTE(ADDRESS(1,COLUMN()-1,4),"1","")&amp;"$16")),""))</f>
        <v/>
      </c>
      <c r="BT16" t="str">
        <f ca="1">IF(COLUMN()&lt;DATA!$H$1+2,SUM(BT$17:BT$20),IF(COLUMN()=DATA!$H$1+2,SUM(INDIRECT("B$16:"&amp;SUBSTITUTE(ADDRESS(1,COLUMN()-1,4),"1","")&amp;"$16")),""))</f>
        <v/>
      </c>
      <c r="BU16" t="str">
        <f ca="1">IF(COLUMN()&lt;DATA!$H$1+2,SUM(BU$17:BU$20),IF(COLUMN()=DATA!$H$1+2,SUM(INDIRECT("B$16:"&amp;SUBSTITUTE(ADDRESS(1,COLUMN()-1,4),"1","")&amp;"$16")),""))</f>
        <v/>
      </c>
      <c r="BV16" t="str">
        <f ca="1">IF(COLUMN()&lt;DATA!$H$1+2,SUM(BV$17:BV$20),IF(COLUMN()=DATA!$H$1+2,SUM(INDIRECT("B$16:"&amp;SUBSTITUTE(ADDRESS(1,COLUMN()-1,4),"1","")&amp;"$16")),""))</f>
        <v/>
      </c>
      <c r="BW16" t="str">
        <f ca="1">IF(COLUMN()&lt;DATA!$H$1+2,SUM(BW$17:BW$20),IF(COLUMN()=DATA!$H$1+2,SUM(INDIRECT("B$16:"&amp;SUBSTITUTE(ADDRESS(1,COLUMN()-1,4),"1","")&amp;"$16")),""))</f>
        <v/>
      </c>
      <c r="BX16" t="str">
        <f ca="1">IF(COLUMN()&lt;DATA!$H$1+2,SUM(BX$17:BX$20),IF(COLUMN()=DATA!$H$1+2,SUM(INDIRECT("B$16:"&amp;SUBSTITUTE(ADDRESS(1,COLUMN()-1,4),"1","")&amp;"$16")),""))</f>
        <v/>
      </c>
      <c r="BY16" t="str">
        <f ca="1">IF(COLUMN()&lt;DATA!$H$1+2,SUM(BY$17:BY$20),IF(COLUMN()=DATA!$H$1+2,SUM(INDIRECT("B$16:"&amp;SUBSTITUTE(ADDRESS(1,COLUMN()-1,4),"1","")&amp;"$16")),""))</f>
        <v/>
      </c>
      <c r="BZ16" t="str">
        <f ca="1">IF(COLUMN()&lt;DATA!$H$1+2,SUM(BZ$17:BZ$20),IF(COLUMN()=DATA!$H$1+2,SUM(INDIRECT("B$16:"&amp;SUBSTITUTE(ADDRESS(1,COLUMN()-1,4),"1","")&amp;"$16")),""))</f>
        <v/>
      </c>
    </row>
    <row r="17" spans="1:78" ht="15.75" x14ac:dyDescent="0.25">
      <c r="A17" s="43" t="s">
        <v>215</v>
      </c>
      <c r="B17" s="34">
        <f ca="1">IF(COLUMN()&lt;DATA!$H$1+2,SUM(VSETKY_PODIELY!B$14:'VSETKY_PODIELY'!B$15),IF(COLUMN()=DATA!$H$1+2,SUM(INDIRECT("B$17:"&amp;SUBSTITUTE(ADDRESS(1,COLUMN()-1,4),"1","")&amp;"$17")),""))</f>
        <v>560.21680000000003</v>
      </c>
      <c r="C17" s="34">
        <f ca="1">IF(COLUMN()&lt;DATA!$H$1+2,SUM(VSETKY_PODIELY!C$14:'VSETKY_PODIELY'!C$15),IF(COLUMN()=DATA!$H$1+2,SUM(INDIRECT("B$17:"&amp;SUBSTITUTE(ADDRESS(1,COLUMN()-1,4),"1","")&amp;"$17")),""))</f>
        <v>208.62372999999999</v>
      </c>
      <c r="D17" s="34">
        <f ca="1">IF(COLUMN()&lt;DATA!$H$1+2,SUM(VSETKY_PODIELY!D$14:'VSETKY_PODIELY'!D$15),IF(COLUMN()=DATA!$H$1+2,SUM(INDIRECT("B$17:"&amp;SUBSTITUTE(ADDRESS(1,COLUMN()-1,4),"1","")&amp;"$17")),""))</f>
        <v>60.302030000000002</v>
      </c>
      <c r="E17" s="34">
        <f ca="1">IF(COLUMN()&lt;DATA!$H$1+2,SUM(VSETKY_PODIELY!E$14:'VSETKY_PODIELY'!E$15),IF(COLUMN()=DATA!$H$1+2,SUM(INDIRECT("B$17:"&amp;SUBSTITUTE(ADDRESS(1,COLUMN()-1,4),"1","")&amp;"$17")),""))</f>
        <v>32.092790000000001</v>
      </c>
      <c r="F17" s="34">
        <f ca="1">IF(COLUMN()&lt;DATA!$H$1+2,SUM(VSETKY_PODIELY!F$14:'VSETKY_PODIELY'!F$15),IF(COLUMN()=DATA!$H$1+2,SUM(INDIRECT("B$17:"&amp;SUBSTITUTE(ADDRESS(1,COLUMN()-1,4),"1","")&amp;"$17")),""))</f>
        <v>61.71</v>
      </c>
      <c r="G17" s="34">
        <f ca="1">IF(COLUMN()&lt;DATA!$H$1+2,SUM(VSETKY_PODIELY!G$14:'VSETKY_PODIELY'!G$15),IF(COLUMN()=DATA!$H$1+2,SUM(INDIRECT("B$17:"&amp;SUBSTITUTE(ADDRESS(1,COLUMN()-1,4),"1","")&amp;"$17")),""))</f>
        <v>68.769670000000005</v>
      </c>
      <c r="H17" s="34">
        <f ca="1">IF(COLUMN()&lt;DATA!$H$1+2,SUM(VSETKY_PODIELY!H$14:'VSETKY_PODIELY'!H$15),IF(COLUMN()=DATA!$H$1+2,SUM(INDIRECT("B$17:"&amp;SUBSTITUTE(ADDRESS(1,COLUMN()-1,4),"1","")&amp;"$17")),""))</f>
        <v>36.186660000000003</v>
      </c>
      <c r="I17" s="34">
        <f ca="1">IF(COLUMN()&lt;DATA!$H$1+2,SUM(VSETKY_PODIELY!I$14:'VSETKY_PODIELY'!I$15),IF(COLUMN()=DATA!$H$1+2,SUM(INDIRECT("B$17:"&amp;SUBSTITUTE(ADDRESS(1,COLUMN()-1,4),"1","")&amp;"$17")),""))</f>
        <v>20.590530000000001</v>
      </c>
      <c r="J17" s="34">
        <f ca="1">IF(COLUMN()&lt;DATA!$H$1+2,SUM(VSETKY_PODIELY!J$14:'VSETKY_PODIELY'!J$15),IF(COLUMN()=DATA!$H$1+2,SUM(INDIRECT("B$17:"&amp;SUBSTITUTE(ADDRESS(1,COLUMN()-1,4),"1","")&amp;"$17")),""))</f>
        <v>292.42259000000001</v>
      </c>
      <c r="K17" s="34">
        <f ca="1">IF(COLUMN()&lt;DATA!$H$1+2,SUM(VSETKY_PODIELY!K$14:'VSETKY_PODIELY'!K$15),IF(COLUMN()=DATA!$H$1+2,SUM(INDIRECT("B$17:"&amp;SUBSTITUTE(ADDRESS(1,COLUMN()-1,4),"1","")&amp;"$17")),""))</f>
        <v>160.29499999999999</v>
      </c>
      <c r="L17" s="34">
        <f ca="1">IF(COLUMN()&lt;DATA!$H$1+2,SUM(VSETKY_PODIELY!L$14:'VSETKY_PODIELY'!L$15),IF(COLUMN()=DATA!$H$1+2,SUM(INDIRECT("B$17:"&amp;SUBSTITUTE(ADDRESS(1,COLUMN()-1,4),"1","")&amp;"$17")),""))</f>
        <v>30.666160000000001</v>
      </c>
      <c r="M17" s="34">
        <f ca="1">IF(COLUMN()&lt;DATA!$H$1+2,SUM(VSETKY_PODIELY!M$14:'VSETKY_PODIELY'!M$15),IF(COLUMN()=DATA!$H$1+2,SUM(INDIRECT("B$17:"&amp;SUBSTITUTE(ADDRESS(1,COLUMN()-1,4),"1","")&amp;"$17")),""))</f>
        <v>43.980000000000004</v>
      </c>
      <c r="N17" s="34">
        <f ca="1">IF(COLUMN()&lt;DATA!$H$1+2,SUM(VSETKY_PODIELY!N$14:'VSETKY_PODIELY'!N$15),IF(COLUMN()=DATA!$H$1+2,SUM(INDIRECT("B$17:"&amp;SUBSTITUTE(ADDRESS(1,COLUMN()-1,4),"1","")&amp;"$17")),""))</f>
        <v>92.525300000000001</v>
      </c>
      <c r="O17" s="34">
        <f ca="1">IF(COLUMN()&lt;DATA!$H$1+2,SUM(VSETKY_PODIELY!O$14:'VSETKY_PODIELY'!O$15),IF(COLUMN()=DATA!$H$1+2,SUM(INDIRECT("B$17:"&amp;SUBSTITUTE(ADDRESS(1,COLUMN()-1,4),"1","")&amp;"$17")),""))</f>
        <v>78.773719999999997</v>
      </c>
      <c r="P17" s="34">
        <f ca="1">IF(COLUMN()&lt;DATA!$H$1+2,SUM(VSETKY_PODIELY!P$14:'VSETKY_PODIELY'!P$15),IF(COLUMN()=DATA!$H$1+2,SUM(INDIRECT("B$17:"&amp;SUBSTITUTE(ADDRESS(1,COLUMN()-1,4),"1","")&amp;"$17")),""))</f>
        <v>0.5</v>
      </c>
      <c r="Q17" s="34">
        <f ca="1">IF(COLUMN()&lt;DATA!$H$1+2,SUM(VSETKY_PODIELY!Q$14:'VSETKY_PODIELY'!Q$15),IF(COLUMN()=DATA!$H$1+2,SUM(INDIRECT("B$17:"&amp;SUBSTITUTE(ADDRESS(1,COLUMN()-1,4),"1","")&amp;"$17")),""))</f>
        <v>2</v>
      </c>
      <c r="R17" s="34">
        <f ca="1">IF(COLUMN()&lt;DATA!$H$1+2,SUM(VSETKY_PODIELY!R$14:'VSETKY_PODIELY'!R$15),IF(COLUMN()=DATA!$H$1+2,SUM(INDIRECT("B$17:"&amp;SUBSTITUTE(ADDRESS(1,COLUMN()-1,4),"1","")&amp;"$17")),""))</f>
        <v>0</v>
      </c>
      <c r="S17" s="34">
        <f ca="1">IF(COLUMN()&lt;DATA!$H$1+2,SUM(VSETKY_PODIELY!S$14:'VSETKY_PODIELY'!S$15),IF(COLUMN()=DATA!$H$1+2,SUM(INDIRECT("B$17:"&amp;SUBSTITUTE(ADDRESS(1,COLUMN()-1,4),"1","")&amp;"$17")),""))</f>
        <v>10.84909</v>
      </c>
      <c r="T17" s="34">
        <f ca="1">IF(COLUMN()&lt;DATA!$H$1+2,SUM(VSETKY_PODIELY!T$14:'VSETKY_PODIELY'!T$15),IF(COLUMN()=DATA!$H$1+2,SUM(INDIRECT("B$17:"&amp;SUBSTITUTE(ADDRESS(1,COLUMN()-1,4),"1","")&amp;"$17")),""))</f>
        <v>14.77308</v>
      </c>
      <c r="U17" s="34">
        <f ca="1">IF(COLUMN()&lt;DATA!$H$1+2,SUM(VSETKY_PODIELY!U$14:'VSETKY_PODIELY'!U$15),IF(COLUMN()=DATA!$H$1+2,SUM(INDIRECT("B$17:"&amp;SUBSTITUTE(ADDRESS(1,COLUMN()-1,4),"1","")&amp;"$17")),""))</f>
        <v>293.26203000000004</v>
      </c>
      <c r="V17" s="34">
        <f ca="1">IF(COLUMN()&lt;DATA!$H$1+2,SUM(VSETKY_PODIELY!V$14:'VSETKY_PODIELY'!V$15),IF(COLUMN()=DATA!$H$1+2,SUM(INDIRECT("B$17:"&amp;SUBSTITUTE(ADDRESS(1,COLUMN()-1,4),"1","")&amp;"$17")),""))</f>
        <v>0</v>
      </c>
      <c r="W17" s="34">
        <f ca="1">IF(COLUMN()&lt;DATA!$H$1+2,SUM(VSETKY_PODIELY!W$14:'VSETKY_PODIELY'!W$15),IF(COLUMN()=DATA!$H$1+2,SUM(INDIRECT("B$17:"&amp;SUBSTITUTE(ADDRESS(1,COLUMN()-1,4),"1","")&amp;"$17")),""))</f>
        <v>0</v>
      </c>
      <c r="X17" s="34">
        <f ca="1">IF(COLUMN()&lt;DATA!$H$1+2,SUM(VSETKY_PODIELY!X$14:'VSETKY_PODIELY'!X$15),IF(COLUMN()=DATA!$H$1+2,SUM(INDIRECT("B$17:"&amp;SUBSTITUTE(ADDRESS(1,COLUMN()-1,4),"1","")&amp;"$17")),""))</f>
        <v>0</v>
      </c>
      <c r="Y17" s="34">
        <f ca="1">IF(COLUMN()&lt;DATA!$H$1+2,SUM(VSETKY_PODIELY!Y$14:'VSETKY_PODIELY'!Y$15),IF(COLUMN()=DATA!$H$1+2,SUM(INDIRECT("B$17:"&amp;SUBSTITUTE(ADDRESS(1,COLUMN()-1,4),"1","")&amp;"$17")),""))</f>
        <v>0.25</v>
      </c>
      <c r="Z17" s="34">
        <f ca="1">IF(COLUMN()&lt;DATA!$H$1+2,SUM(VSETKY_PODIELY!Z$14:'VSETKY_PODIELY'!Z$15),IF(COLUMN()=DATA!$H$1+2,SUM(INDIRECT("B$17:"&amp;SUBSTITUTE(ADDRESS(1,COLUMN()-1,4),"1","")&amp;"$17")),""))</f>
        <v>1.6900000000000002</v>
      </c>
      <c r="AA17" s="34">
        <f ca="1">IF(COLUMN()&lt;DATA!$H$1+2,SUM(VSETKY_PODIELY!AA$14:'VSETKY_PODIELY'!AA$15),IF(COLUMN()=DATA!$H$1+2,SUM(INDIRECT("B$17:"&amp;SUBSTITUTE(ADDRESS(1,COLUMN()-1,4),"1","")&amp;"$17")),""))</f>
        <v>0.38717000000000001</v>
      </c>
      <c r="AB17" s="34">
        <f ca="1">IF(COLUMN()&lt;DATA!$H$1+2,SUM(VSETKY_PODIELY!AB$14:'VSETKY_PODIELY'!AB$15),IF(COLUMN()=DATA!$H$1+2,SUM(INDIRECT("B$17:"&amp;SUBSTITUTE(ADDRESS(1,COLUMN()-1,4),"1","")&amp;"$17")),""))</f>
        <v>0</v>
      </c>
      <c r="AC17" s="34">
        <f ca="1">IF(COLUMN()&lt;DATA!$H$1+2,SUM(VSETKY_PODIELY!AC$14:'VSETKY_PODIELY'!AC$15),IF(COLUMN()=DATA!$H$1+2,SUM(INDIRECT("B$17:"&amp;SUBSTITUTE(ADDRESS(1,COLUMN()-1,4),"1","")&amp;"$17")),""))</f>
        <v>0</v>
      </c>
      <c r="AD17" s="34">
        <f ca="1">IF(COLUMN()&lt;DATA!$H$1+2,SUM(VSETKY_PODIELY!AD$14:'VSETKY_PODIELY'!AD$15),IF(COLUMN()=DATA!$H$1+2,SUM(INDIRECT("B$17:"&amp;SUBSTITUTE(ADDRESS(1,COLUMN()-1,4),"1","")&amp;"$17")),""))</f>
        <v>0</v>
      </c>
      <c r="AE17" s="34">
        <f ca="1">IF(COLUMN()&lt;DATA!$H$1+2,SUM(VSETKY_PODIELY!AE$14:'VSETKY_PODIELY'!AE$15),IF(COLUMN()=DATA!$H$1+2,SUM(INDIRECT("B$17:"&amp;SUBSTITUTE(ADDRESS(1,COLUMN()-1,4),"1","")&amp;"$17")),""))</f>
        <v>0.2</v>
      </c>
      <c r="AF17" s="34">
        <f ca="1">IF(COLUMN()&lt;DATA!$H$1+2,SUM(VSETKY_PODIELY!AF$14:'VSETKY_PODIELY'!AF$15),IF(COLUMN()=DATA!$H$1+2,SUM(INDIRECT("B$17:"&amp;SUBSTITUTE(ADDRESS(1,COLUMN()-1,4),"1","")&amp;"$17")),""))</f>
        <v>4.6051400000000005</v>
      </c>
      <c r="AG17" s="34">
        <f ca="1">IF(COLUMN()&lt;DATA!$H$1+2,SUM(VSETKY_PODIELY!AG$14:'VSETKY_PODIELY'!AG$15),IF(COLUMN()=DATA!$H$1+2,SUM(INDIRECT("B$17:"&amp;SUBSTITUTE(ADDRESS(1,COLUMN()-1,4),"1","")&amp;"$17")),""))</f>
        <v>0</v>
      </c>
      <c r="AH17" s="34">
        <f ca="1">IF(COLUMN()&lt;DATA!$H$1+2,SUM(VSETKY_PODIELY!AH$14:'VSETKY_PODIELY'!AH$15),IF(COLUMN()=DATA!$H$1+2,SUM(INDIRECT("B$17:"&amp;SUBSTITUTE(ADDRESS(1,COLUMN()-1,4),"1","")&amp;"$17")),""))</f>
        <v>0</v>
      </c>
      <c r="AI17" s="34">
        <f ca="1">IF(COLUMN()&lt;DATA!$H$1+2,SUM(VSETKY_PODIELY!AI$14:'VSETKY_PODIELY'!AI$15),IF(COLUMN()=DATA!$H$1+2,SUM(INDIRECT("B$17:"&amp;SUBSTITUTE(ADDRESS(1,COLUMN()-1,4),"1","")&amp;"$17")),""))</f>
        <v>0</v>
      </c>
      <c r="AJ17" s="34">
        <f ca="1">IF(COLUMN()&lt;DATA!$H$1+2,SUM(VSETKY_PODIELY!AJ$14:'VSETKY_PODIELY'!AJ$15),IF(COLUMN()=DATA!$H$1+2,SUM(INDIRECT("B$17:"&amp;SUBSTITUTE(ADDRESS(1,COLUMN()-1,4),"1","")&amp;"$17")),""))</f>
        <v>0</v>
      </c>
      <c r="AK17" s="34">
        <f ca="1">IF(COLUMN()&lt;DATA!$H$1+2,SUM(VSETKY_PODIELY!AK$14:'VSETKY_PODIELY'!AK$15),IF(COLUMN()=DATA!$H$1+2,SUM(INDIRECT("B$17:"&amp;SUBSTITUTE(ADDRESS(1,COLUMN()-1,4),"1","")&amp;"$17")),""))</f>
        <v>0</v>
      </c>
      <c r="AL17" s="34">
        <f ca="1">IF(COLUMN()&lt;DATA!$H$1+2,SUM(VSETKY_PODIELY!AL$14:'VSETKY_PODIELY'!AL$15),IF(COLUMN()=DATA!$H$1+2,SUM(INDIRECT("B$17:"&amp;SUBSTITUTE(ADDRESS(1,COLUMN()-1,4),"1","")&amp;"$17")),""))</f>
        <v>0</v>
      </c>
      <c r="AM17" s="34">
        <f ca="1">IF(COLUMN()&lt;DATA!$H$1+2,SUM(VSETKY_PODIELY!AM$14:'VSETKY_PODIELY'!AM$15),IF(COLUMN()=DATA!$H$1+2,SUM(INDIRECT("B$17:"&amp;SUBSTITUTE(ADDRESS(1,COLUMN()-1,4),"1","")&amp;"$17")),""))</f>
        <v>0</v>
      </c>
      <c r="AN17" s="44">
        <f ca="1">IF(COLUMN()&lt;DATA!$H$1+2,SUM(VSETKY_PODIELY!AN$14:'VSETKY_PODIELY'!AN$15),IF(COLUMN()=DATA!$H$1+2,SUM(INDIRECT("B$17:"&amp;SUBSTITUTE(ADDRESS(1,COLUMN()-1,4),"1","")&amp;"$17")),""))</f>
        <v>2075.6714899999997</v>
      </c>
      <c r="AO17" t="str">
        <f ca="1">IF(COLUMN()&lt;DATA!$H$1+2,SUM(VSETKY_PODIELY!AO$14:'VSETKY_PODIELY'!AO$15),IF(COLUMN()=DATA!$H$1+2,SUM(INDIRECT("B$17:"&amp;SUBSTITUTE(ADDRESS(1,COLUMN()-1,4),"1","")&amp;"$17")),""))</f>
        <v/>
      </c>
      <c r="AP17" t="str">
        <f ca="1">IF(COLUMN()&lt;DATA!$H$1+2,SUM(VSETKY_PODIELY!AP$14:'VSETKY_PODIELY'!AP$15),IF(COLUMN()=DATA!$H$1+2,SUM(INDIRECT("B$17:"&amp;SUBSTITUTE(ADDRESS(1,COLUMN()-1,4),"1","")&amp;"$17")),""))</f>
        <v/>
      </c>
      <c r="AQ17" t="str">
        <f ca="1">IF(COLUMN()&lt;DATA!$H$1+2,SUM(VSETKY_PODIELY!AQ$14:'VSETKY_PODIELY'!AQ$15),IF(COLUMN()=DATA!$H$1+2,SUM(INDIRECT("B$17:"&amp;SUBSTITUTE(ADDRESS(1,COLUMN()-1,4),"1","")&amp;"$17")),""))</f>
        <v/>
      </c>
      <c r="AR17" t="str">
        <f ca="1">IF(COLUMN()&lt;DATA!$H$1+2,SUM(VSETKY_PODIELY!AR$14:'VSETKY_PODIELY'!AR$15),IF(COLUMN()=DATA!$H$1+2,SUM(INDIRECT("B$17:"&amp;SUBSTITUTE(ADDRESS(1,COLUMN()-1,4),"1","")&amp;"$17")),""))</f>
        <v/>
      </c>
      <c r="AS17" t="str">
        <f ca="1">IF(COLUMN()&lt;DATA!$H$1+2,SUM(VSETKY_PODIELY!AS$14:'VSETKY_PODIELY'!AS$15),IF(COLUMN()=DATA!$H$1+2,SUM(INDIRECT("B$17:"&amp;SUBSTITUTE(ADDRESS(1,COLUMN()-1,4),"1","")&amp;"$17")),""))</f>
        <v/>
      </c>
      <c r="AT17" t="str">
        <f ca="1">IF(COLUMN()&lt;DATA!$H$1+2,SUM(VSETKY_PODIELY!AT$14:'VSETKY_PODIELY'!AT$15),IF(COLUMN()=DATA!$H$1+2,SUM(INDIRECT("B$17:"&amp;SUBSTITUTE(ADDRESS(1,COLUMN()-1,4),"1","")&amp;"$17")),""))</f>
        <v/>
      </c>
      <c r="AU17" t="str">
        <f ca="1">IF(COLUMN()&lt;DATA!$H$1+2,SUM(VSETKY_PODIELY!AU$14:'VSETKY_PODIELY'!AU$15),IF(COLUMN()=DATA!$H$1+2,SUM(INDIRECT("B$17:"&amp;SUBSTITUTE(ADDRESS(1,COLUMN()-1,4),"1","")&amp;"$17")),""))</f>
        <v/>
      </c>
      <c r="AV17" t="str">
        <f ca="1">IF(COLUMN()&lt;DATA!$H$1+2,SUM(VSETKY_PODIELY!AV$14:'VSETKY_PODIELY'!AV$15),IF(COLUMN()=DATA!$H$1+2,SUM(INDIRECT("B$17:"&amp;SUBSTITUTE(ADDRESS(1,COLUMN()-1,4),"1","")&amp;"$17")),""))</f>
        <v/>
      </c>
      <c r="AW17" t="str">
        <f ca="1">IF(COLUMN()&lt;DATA!$H$1+2,SUM(VSETKY_PODIELY!AW$14:'VSETKY_PODIELY'!AW$15),IF(COLUMN()=DATA!$H$1+2,SUM(INDIRECT("B$17:"&amp;SUBSTITUTE(ADDRESS(1,COLUMN()-1,4),"1","")&amp;"$17")),""))</f>
        <v/>
      </c>
      <c r="AX17" t="str">
        <f ca="1">IF(COLUMN()&lt;DATA!$H$1+2,SUM(VSETKY_PODIELY!AX$14:'VSETKY_PODIELY'!AX$15),IF(COLUMN()=DATA!$H$1+2,SUM(INDIRECT("B$17:"&amp;SUBSTITUTE(ADDRESS(1,COLUMN()-1,4),"1","")&amp;"$17")),""))</f>
        <v/>
      </c>
      <c r="AY17" t="str">
        <f ca="1">IF(COLUMN()&lt;DATA!$H$1+2,SUM(VSETKY_PODIELY!AY$14:'VSETKY_PODIELY'!AY$15),IF(COLUMN()=DATA!$H$1+2,SUM(INDIRECT("B$17:"&amp;SUBSTITUTE(ADDRESS(1,COLUMN()-1,4),"1","")&amp;"$17")),""))</f>
        <v/>
      </c>
      <c r="AZ17" t="str">
        <f ca="1">IF(COLUMN()&lt;DATA!$H$1+2,SUM(VSETKY_PODIELY!AZ$14:'VSETKY_PODIELY'!AZ$15),IF(COLUMN()=DATA!$H$1+2,SUM(INDIRECT("B$17:"&amp;SUBSTITUTE(ADDRESS(1,COLUMN()-1,4),"1","")&amp;"$17")),""))</f>
        <v/>
      </c>
      <c r="BA17" t="str">
        <f ca="1">IF(COLUMN()&lt;DATA!$H$1+2,SUM(VSETKY_PODIELY!BA$14:'VSETKY_PODIELY'!BA$15),IF(COLUMN()=DATA!$H$1+2,SUM(INDIRECT("B$17:"&amp;SUBSTITUTE(ADDRESS(1,COLUMN()-1,4),"1","")&amp;"$17")),""))</f>
        <v/>
      </c>
      <c r="BB17" t="str">
        <f ca="1">IF(COLUMN()&lt;DATA!$H$1+2,SUM(VSETKY_PODIELY!BB$14:'VSETKY_PODIELY'!BB$15),IF(COLUMN()=DATA!$H$1+2,SUM(INDIRECT("B$17:"&amp;SUBSTITUTE(ADDRESS(1,COLUMN()-1,4),"1","")&amp;"$17")),""))</f>
        <v/>
      </c>
      <c r="BC17" t="str">
        <f ca="1">IF(COLUMN()&lt;DATA!$H$1+2,SUM(VSETKY_PODIELY!BC$14:'VSETKY_PODIELY'!BC$15),IF(COLUMN()=DATA!$H$1+2,SUM(INDIRECT("B$17:"&amp;SUBSTITUTE(ADDRESS(1,COLUMN()-1,4),"1","")&amp;"$17")),""))</f>
        <v/>
      </c>
      <c r="BD17" t="str">
        <f ca="1">IF(COLUMN()&lt;DATA!$H$1+2,SUM(VSETKY_PODIELY!BD$14:'VSETKY_PODIELY'!BD$15),IF(COLUMN()=DATA!$H$1+2,SUM(INDIRECT("B$17:"&amp;SUBSTITUTE(ADDRESS(1,COLUMN()-1,4),"1","")&amp;"$17")),""))</f>
        <v/>
      </c>
      <c r="BE17" t="str">
        <f ca="1">IF(COLUMN()&lt;DATA!$H$1+2,SUM(VSETKY_PODIELY!BE$14:'VSETKY_PODIELY'!BE$15),IF(COLUMN()=DATA!$H$1+2,SUM(INDIRECT("B$17:"&amp;SUBSTITUTE(ADDRESS(1,COLUMN()-1,4),"1","")&amp;"$17")),""))</f>
        <v/>
      </c>
      <c r="BF17" t="str">
        <f ca="1">IF(COLUMN()&lt;DATA!$H$1+2,SUM(VSETKY_PODIELY!BF$14:'VSETKY_PODIELY'!BF$15),IF(COLUMN()=DATA!$H$1+2,SUM(INDIRECT("B$17:"&amp;SUBSTITUTE(ADDRESS(1,COLUMN()-1,4),"1","")&amp;"$17")),""))</f>
        <v/>
      </c>
      <c r="BG17" t="str">
        <f ca="1">IF(COLUMN()&lt;DATA!$H$1+2,SUM(VSETKY_PODIELY!BG$14:'VSETKY_PODIELY'!BG$15),IF(COLUMN()=DATA!$H$1+2,SUM(INDIRECT("B$17:"&amp;SUBSTITUTE(ADDRESS(1,COLUMN()-1,4),"1","")&amp;"$17")),""))</f>
        <v/>
      </c>
      <c r="BH17" t="str">
        <f ca="1">IF(COLUMN()&lt;DATA!$H$1+2,SUM(VSETKY_PODIELY!BH$14:'VSETKY_PODIELY'!BH$15),IF(COLUMN()=DATA!$H$1+2,SUM(INDIRECT("B$17:"&amp;SUBSTITUTE(ADDRESS(1,COLUMN()-1,4),"1","")&amp;"$17")),""))</f>
        <v/>
      </c>
      <c r="BI17" t="str">
        <f ca="1">IF(COLUMN()&lt;DATA!$H$1+2,SUM(VSETKY_PODIELY!BI$14:'VSETKY_PODIELY'!BI$15),IF(COLUMN()=DATA!$H$1+2,SUM(INDIRECT("B$17:"&amp;SUBSTITUTE(ADDRESS(1,COLUMN()-1,4),"1","")&amp;"$17")),""))</f>
        <v/>
      </c>
      <c r="BJ17" t="str">
        <f ca="1">IF(COLUMN()&lt;DATA!$H$1+2,SUM(VSETKY_PODIELY!BJ$14:'VSETKY_PODIELY'!BJ$15),IF(COLUMN()=DATA!$H$1+2,SUM(INDIRECT("B$17:"&amp;SUBSTITUTE(ADDRESS(1,COLUMN()-1,4),"1","")&amp;"$17")),""))</f>
        <v/>
      </c>
      <c r="BK17" t="str">
        <f ca="1">IF(COLUMN()&lt;DATA!$H$1+2,SUM(VSETKY_PODIELY!BK$14:'VSETKY_PODIELY'!BK$15),IF(COLUMN()=DATA!$H$1+2,SUM(INDIRECT("B$17:"&amp;SUBSTITUTE(ADDRESS(1,COLUMN()-1,4),"1","")&amp;"$17")),""))</f>
        <v/>
      </c>
      <c r="BL17" t="str">
        <f ca="1">IF(COLUMN()&lt;DATA!$H$1+2,SUM(VSETKY_PODIELY!BL$14:'VSETKY_PODIELY'!BL$15),IF(COLUMN()=DATA!$H$1+2,SUM(INDIRECT("B$17:"&amp;SUBSTITUTE(ADDRESS(1,COLUMN()-1,4),"1","")&amp;"$17")),""))</f>
        <v/>
      </c>
      <c r="BM17" t="str">
        <f ca="1">IF(COLUMN()&lt;DATA!$H$1+2,SUM(VSETKY_PODIELY!BM$14:'VSETKY_PODIELY'!BM$15),IF(COLUMN()=DATA!$H$1+2,SUM(INDIRECT("B$17:"&amp;SUBSTITUTE(ADDRESS(1,COLUMN()-1,4),"1","")&amp;"$17")),""))</f>
        <v/>
      </c>
      <c r="BN17" t="str">
        <f ca="1">IF(COLUMN()&lt;DATA!$H$1+2,SUM(VSETKY_PODIELY!BN$14:'VSETKY_PODIELY'!BN$15),IF(COLUMN()=DATA!$H$1+2,SUM(INDIRECT("B$17:"&amp;SUBSTITUTE(ADDRESS(1,COLUMN()-1,4),"1","")&amp;"$17")),""))</f>
        <v/>
      </c>
      <c r="BO17" t="str">
        <f ca="1">IF(COLUMN()&lt;DATA!$H$1+2,SUM(VSETKY_PODIELY!BO$14:'VSETKY_PODIELY'!BO$15),IF(COLUMN()=DATA!$H$1+2,SUM(INDIRECT("B$17:"&amp;SUBSTITUTE(ADDRESS(1,COLUMN()-1,4),"1","")&amp;"$17")),""))</f>
        <v/>
      </c>
      <c r="BP17" t="str">
        <f ca="1">IF(COLUMN()&lt;DATA!$H$1+2,SUM(VSETKY_PODIELY!BP$14:'VSETKY_PODIELY'!BP$15),IF(COLUMN()=DATA!$H$1+2,SUM(INDIRECT("B$17:"&amp;SUBSTITUTE(ADDRESS(1,COLUMN()-1,4),"1","")&amp;"$17")),""))</f>
        <v/>
      </c>
      <c r="BQ17" t="str">
        <f ca="1">IF(COLUMN()&lt;DATA!$H$1+2,SUM(VSETKY_PODIELY!BQ$14:'VSETKY_PODIELY'!BQ$15),IF(COLUMN()=DATA!$H$1+2,SUM(INDIRECT("B$17:"&amp;SUBSTITUTE(ADDRESS(1,COLUMN()-1,4),"1","")&amp;"$17")),""))</f>
        <v/>
      </c>
      <c r="BR17" t="str">
        <f ca="1">IF(COLUMN()&lt;DATA!$H$1+2,SUM(VSETKY_PODIELY!BR$14:'VSETKY_PODIELY'!BR$15),IF(COLUMN()=DATA!$H$1+2,SUM(INDIRECT("B$17:"&amp;SUBSTITUTE(ADDRESS(1,COLUMN()-1,4),"1","")&amp;"$17")),""))</f>
        <v/>
      </c>
      <c r="BS17" t="str">
        <f ca="1">IF(COLUMN()&lt;DATA!$H$1+2,SUM(VSETKY_PODIELY!BS$14:'VSETKY_PODIELY'!BS$15),IF(COLUMN()=DATA!$H$1+2,SUM(INDIRECT("B$17:"&amp;SUBSTITUTE(ADDRESS(1,COLUMN()-1,4),"1","")&amp;"$17")),""))</f>
        <v/>
      </c>
      <c r="BT17" t="str">
        <f ca="1">IF(COLUMN()&lt;DATA!$H$1+2,SUM(VSETKY_PODIELY!BT$14:'VSETKY_PODIELY'!BT$15),IF(COLUMN()=DATA!$H$1+2,SUM(INDIRECT("B$17:"&amp;SUBSTITUTE(ADDRESS(1,COLUMN()-1,4),"1","")&amp;"$17")),""))</f>
        <v/>
      </c>
      <c r="BU17" t="str">
        <f ca="1">IF(COLUMN()&lt;DATA!$H$1+2,SUM(VSETKY_PODIELY!BU$14:'VSETKY_PODIELY'!BU$15),IF(COLUMN()=DATA!$H$1+2,SUM(INDIRECT("B$17:"&amp;SUBSTITUTE(ADDRESS(1,COLUMN()-1,4),"1","")&amp;"$17")),""))</f>
        <v/>
      </c>
      <c r="BV17" t="str">
        <f ca="1">IF(COLUMN()&lt;DATA!$H$1+2,SUM(VSETKY_PODIELY!BV$14:'VSETKY_PODIELY'!BV$15),IF(COLUMN()=DATA!$H$1+2,SUM(INDIRECT("B$17:"&amp;SUBSTITUTE(ADDRESS(1,COLUMN()-1,4),"1","")&amp;"$17")),""))</f>
        <v/>
      </c>
      <c r="BW17" t="str">
        <f ca="1">IF(COLUMN()&lt;DATA!$H$1+2,SUM(VSETKY_PODIELY!BW$14:'VSETKY_PODIELY'!BW$15),IF(COLUMN()=DATA!$H$1+2,SUM(INDIRECT("B$17:"&amp;SUBSTITUTE(ADDRESS(1,COLUMN()-1,4),"1","")&amp;"$17")),""))</f>
        <v/>
      </c>
      <c r="BX17" t="str">
        <f ca="1">IF(COLUMN()&lt;DATA!$H$1+2,SUM(VSETKY_PODIELY!BX$14:'VSETKY_PODIELY'!BX$15),IF(COLUMN()=DATA!$H$1+2,SUM(INDIRECT("B$17:"&amp;SUBSTITUTE(ADDRESS(1,COLUMN()-1,4),"1","")&amp;"$17")),""))</f>
        <v/>
      </c>
      <c r="BY17" t="str">
        <f ca="1">IF(COLUMN()&lt;DATA!$H$1+2,SUM(VSETKY_PODIELY!BY$14:'VSETKY_PODIELY'!BY$15),IF(COLUMN()=DATA!$H$1+2,SUM(INDIRECT("B$17:"&amp;SUBSTITUTE(ADDRESS(1,COLUMN()-1,4),"1","")&amp;"$17")),""))</f>
        <v/>
      </c>
      <c r="BZ17" t="str">
        <f ca="1">IF(COLUMN()&lt;DATA!$H$1+2,SUM(VSETKY_PODIELY!BZ$14:'VSETKY_PODIELY'!BZ$15),IF(COLUMN()=DATA!$H$1+2,SUM(INDIRECT("B$17:"&amp;SUBSTITUTE(ADDRESS(1,COLUMN()-1,4),"1","")&amp;"$17")),""))</f>
        <v/>
      </c>
    </row>
    <row r="18" spans="1:78" ht="15.75" x14ac:dyDescent="0.25">
      <c r="A18" s="43" t="s">
        <v>216</v>
      </c>
      <c r="B18" s="34">
        <f ca="1">IF(COLUMN()&lt;DATA!$H$1+2,SUM(VSETKY_PODIELY!B$44:'VSETKY_PODIELY'!B$45),IF(COLUMN()=DATA!$H$1+2,SUM(INDIRECT("B$18:"&amp;SUBSTITUTE(ADDRESS(1,COLUMN()-1,4),"1","")&amp;"$18")),""))</f>
        <v>3.5</v>
      </c>
      <c r="C18" s="34">
        <f ca="1">IF(COLUMN()&lt;DATA!$H$1+2,SUM(VSETKY_PODIELY!C$44:'VSETKY_PODIELY'!C$45),IF(COLUMN()=DATA!$H$1+2,SUM(INDIRECT("B$18:"&amp;SUBSTITUTE(ADDRESS(1,COLUMN()-1,4),"1","")&amp;"$18")),""))</f>
        <v>7.01</v>
      </c>
      <c r="D18" s="34">
        <f ca="1">IF(COLUMN()&lt;DATA!$H$1+2,SUM(VSETKY_PODIELY!D$44:'VSETKY_PODIELY'!D$45),IF(COLUMN()=DATA!$H$1+2,SUM(INDIRECT("B$18:"&amp;SUBSTITUTE(ADDRESS(1,COLUMN()-1,4),"1","")&amp;"$18")),""))</f>
        <v>1.5</v>
      </c>
      <c r="E18" s="34">
        <f ca="1">IF(COLUMN()&lt;DATA!$H$1+2,SUM(VSETKY_PODIELY!E$44:'VSETKY_PODIELY'!E$45),IF(COLUMN()=DATA!$H$1+2,SUM(INDIRECT("B$18:"&amp;SUBSTITUTE(ADDRESS(1,COLUMN()-1,4),"1","")&amp;"$18")),""))</f>
        <v>0</v>
      </c>
      <c r="F18" s="34">
        <f ca="1">IF(COLUMN()&lt;DATA!$H$1+2,SUM(VSETKY_PODIELY!F$44:'VSETKY_PODIELY'!F$45),IF(COLUMN()=DATA!$H$1+2,SUM(INDIRECT("B$18:"&amp;SUBSTITUTE(ADDRESS(1,COLUMN()-1,4),"1","")&amp;"$18")),""))</f>
        <v>0</v>
      </c>
      <c r="G18" s="34">
        <f ca="1">IF(COLUMN()&lt;DATA!$H$1+2,SUM(VSETKY_PODIELY!G$44:'VSETKY_PODIELY'!G$45),IF(COLUMN()=DATA!$H$1+2,SUM(INDIRECT("B$18:"&amp;SUBSTITUTE(ADDRESS(1,COLUMN()-1,4),"1","")&amp;"$18")),""))</f>
        <v>1</v>
      </c>
      <c r="H18" s="34">
        <f ca="1">IF(COLUMN()&lt;DATA!$H$1+2,SUM(VSETKY_PODIELY!H$44:'VSETKY_PODIELY'!H$45),IF(COLUMN()=DATA!$H$1+2,SUM(INDIRECT("B$18:"&amp;SUBSTITUTE(ADDRESS(1,COLUMN()-1,4),"1","")&amp;"$18")),""))</f>
        <v>0</v>
      </c>
      <c r="I18" s="34">
        <f ca="1">IF(COLUMN()&lt;DATA!$H$1+2,SUM(VSETKY_PODIELY!I$44:'VSETKY_PODIELY'!I$45),IF(COLUMN()=DATA!$H$1+2,SUM(INDIRECT("B$18:"&amp;SUBSTITUTE(ADDRESS(1,COLUMN()-1,4),"1","")&amp;"$18")),""))</f>
        <v>1</v>
      </c>
      <c r="J18" s="34">
        <f ca="1">IF(COLUMN()&lt;DATA!$H$1+2,SUM(VSETKY_PODIELY!J$44:'VSETKY_PODIELY'!J$45),IF(COLUMN()=DATA!$H$1+2,SUM(INDIRECT("B$18:"&amp;SUBSTITUTE(ADDRESS(1,COLUMN()-1,4),"1","")&amp;"$18")),""))</f>
        <v>0</v>
      </c>
      <c r="K18" s="34">
        <f ca="1">IF(COLUMN()&lt;DATA!$H$1+2,SUM(VSETKY_PODIELY!K$44:'VSETKY_PODIELY'!K$45),IF(COLUMN()=DATA!$H$1+2,SUM(INDIRECT("B$18:"&amp;SUBSTITUTE(ADDRESS(1,COLUMN()-1,4),"1","")&amp;"$18")),""))</f>
        <v>0</v>
      </c>
      <c r="L18" s="34">
        <f ca="1">IF(COLUMN()&lt;DATA!$H$1+2,SUM(VSETKY_PODIELY!L$44:'VSETKY_PODIELY'!L$45),IF(COLUMN()=DATA!$H$1+2,SUM(INDIRECT("B$18:"&amp;SUBSTITUTE(ADDRESS(1,COLUMN()-1,4),"1","")&amp;"$18")),""))</f>
        <v>0</v>
      </c>
      <c r="M18" s="34">
        <f ca="1">IF(COLUMN()&lt;DATA!$H$1+2,SUM(VSETKY_PODIELY!M$44:'VSETKY_PODIELY'!M$45),IF(COLUMN()=DATA!$H$1+2,SUM(INDIRECT("B$18:"&amp;SUBSTITUTE(ADDRESS(1,COLUMN()-1,4),"1","")&amp;"$18")),""))</f>
        <v>0.5</v>
      </c>
      <c r="N18" s="34">
        <f ca="1">IF(COLUMN()&lt;DATA!$H$1+2,SUM(VSETKY_PODIELY!N$44:'VSETKY_PODIELY'!N$45),IF(COLUMN()=DATA!$H$1+2,SUM(INDIRECT("B$18:"&amp;SUBSTITUTE(ADDRESS(1,COLUMN()-1,4),"1","")&amp;"$18")),""))</f>
        <v>0</v>
      </c>
      <c r="O18" s="34">
        <f ca="1">IF(COLUMN()&lt;DATA!$H$1+2,SUM(VSETKY_PODIELY!O$44:'VSETKY_PODIELY'!O$45),IF(COLUMN()=DATA!$H$1+2,SUM(INDIRECT("B$18:"&amp;SUBSTITUTE(ADDRESS(1,COLUMN()-1,4),"1","")&amp;"$18")),""))</f>
        <v>0</v>
      </c>
      <c r="P18" s="34">
        <f ca="1">IF(COLUMN()&lt;DATA!$H$1+2,SUM(VSETKY_PODIELY!P$44:'VSETKY_PODIELY'!P$45),IF(COLUMN()=DATA!$H$1+2,SUM(INDIRECT("B$18:"&amp;SUBSTITUTE(ADDRESS(1,COLUMN()-1,4),"1","")&amp;"$18")),""))</f>
        <v>0</v>
      </c>
      <c r="Q18" s="34">
        <f ca="1">IF(COLUMN()&lt;DATA!$H$1+2,SUM(VSETKY_PODIELY!Q$44:'VSETKY_PODIELY'!Q$45),IF(COLUMN()=DATA!$H$1+2,SUM(INDIRECT("B$18:"&amp;SUBSTITUTE(ADDRESS(1,COLUMN()-1,4),"1","")&amp;"$18")),""))</f>
        <v>0</v>
      </c>
      <c r="R18" s="34">
        <f ca="1">IF(COLUMN()&lt;DATA!$H$1+2,SUM(VSETKY_PODIELY!R$44:'VSETKY_PODIELY'!R$45),IF(COLUMN()=DATA!$H$1+2,SUM(INDIRECT("B$18:"&amp;SUBSTITUTE(ADDRESS(1,COLUMN()-1,4),"1","")&amp;"$18")),""))</f>
        <v>0</v>
      </c>
      <c r="S18" s="34">
        <f ca="1">IF(COLUMN()&lt;DATA!$H$1+2,SUM(VSETKY_PODIELY!S$44:'VSETKY_PODIELY'!S$45),IF(COLUMN()=DATA!$H$1+2,SUM(INDIRECT("B$18:"&amp;SUBSTITUTE(ADDRESS(1,COLUMN()-1,4),"1","")&amp;"$18")),""))</f>
        <v>0</v>
      </c>
      <c r="T18" s="34">
        <f ca="1">IF(COLUMN()&lt;DATA!$H$1+2,SUM(VSETKY_PODIELY!T$44:'VSETKY_PODIELY'!T$45),IF(COLUMN()=DATA!$H$1+2,SUM(INDIRECT("B$18:"&amp;SUBSTITUTE(ADDRESS(1,COLUMN()-1,4),"1","")&amp;"$18")),""))</f>
        <v>1</v>
      </c>
      <c r="U18" s="34">
        <f ca="1">IF(COLUMN()&lt;DATA!$H$1+2,SUM(VSETKY_PODIELY!U$44:'VSETKY_PODIELY'!U$45),IF(COLUMN()=DATA!$H$1+2,SUM(INDIRECT("B$18:"&amp;SUBSTITUTE(ADDRESS(1,COLUMN()-1,4),"1","")&amp;"$18")),""))</f>
        <v>2.5</v>
      </c>
      <c r="V18" s="34">
        <f ca="1">IF(COLUMN()&lt;DATA!$H$1+2,SUM(VSETKY_PODIELY!V$44:'VSETKY_PODIELY'!V$45),IF(COLUMN()=DATA!$H$1+2,SUM(INDIRECT("B$18:"&amp;SUBSTITUTE(ADDRESS(1,COLUMN()-1,4),"1","")&amp;"$18")),""))</f>
        <v>0</v>
      </c>
      <c r="W18" s="34">
        <f ca="1">IF(COLUMN()&lt;DATA!$H$1+2,SUM(VSETKY_PODIELY!W$44:'VSETKY_PODIELY'!W$45),IF(COLUMN()=DATA!$H$1+2,SUM(INDIRECT("B$18:"&amp;SUBSTITUTE(ADDRESS(1,COLUMN()-1,4),"1","")&amp;"$18")),""))</f>
        <v>0</v>
      </c>
      <c r="X18" s="34">
        <f ca="1">IF(COLUMN()&lt;DATA!$H$1+2,SUM(VSETKY_PODIELY!X$44:'VSETKY_PODIELY'!X$45),IF(COLUMN()=DATA!$H$1+2,SUM(INDIRECT("B$18:"&amp;SUBSTITUTE(ADDRESS(1,COLUMN()-1,4),"1","")&amp;"$18")),""))</f>
        <v>0</v>
      </c>
      <c r="Y18" s="34">
        <f ca="1">IF(COLUMN()&lt;DATA!$H$1+2,SUM(VSETKY_PODIELY!Y$44:'VSETKY_PODIELY'!Y$45),IF(COLUMN()=DATA!$H$1+2,SUM(INDIRECT("B$18:"&amp;SUBSTITUTE(ADDRESS(1,COLUMN()-1,4),"1","")&amp;"$18")),""))</f>
        <v>0</v>
      </c>
      <c r="Z18" s="34">
        <f ca="1">IF(COLUMN()&lt;DATA!$H$1+2,SUM(VSETKY_PODIELY!Z$44:'VSETKY_PODIELY'!Z$45),IF(COLUMN()=DATA!$H$1+2,SUM(INDIRECT("B$18:"&amp;SUBSTITUTE(ADDRESS(1,COLUMN()-1,4),"1","")&amp;"$18")),""))</f>
        <v>0</v>
      </c>
      <c r="AA18" s="34">
        <f ca="1">IF(COLUMN()&lt;DATA!$H$1+2,SUM(VSETKY_PODIELY!AA$44:'VSETKY_PODIELY'!AA$45),IF(COLUMN()=DATA!$H$1+2,SUM(INDIRECT("B$18:"&amp;SUBSTITUTE(ADDRESS(1,COLUMN()-1,4),"1","")&amp;"$18")),""))</f>
        <v>0</v>
      </c>
      <c r="AB18" s="34">
        <f ca="1">IF(COLUMN()&lt;DATA!$H$1+2,SUM(VSETKY_PODIELY!AB$44:'VSETKY_PODIELY'!AB$45),IF(COLUMN()=DATA!$H$1+2,SUM(INDIRECT("B$18:"&amp;SUBSTITUTE(ADDRESS(1,COLUMN()-1,4),"1","")&amp;"$18")),""))</f>
        <v>0</v>
      </c>
      <c r="AC18" s="34">
        <f ca="1">IF(COLUMN()&lt;DATA!$H$1+2,SUM(VSETKY_PODIELY!AC$44:'VSETKY_PODIELY'!AC$45),IF(COLUMN()=DATA!$H$1+2,SUM(INDIRECT("B$18:"&amp;SUBSTITUTE(ADDRESS(1,COLUMN()-1,4),"1","")&amp;"$18")),""))</f>
        <v>0</v>
      </c>
      <c r="AD18" s="34">
        <f ca="1">IF(COLUMN()&lt;DATA!$H$1+2,SUM(VSETKY_PODIELY!AD$44:'VSETKY_PODIELY'!AD$45),IF(COLUMN()=DATA!$H$1+2,SUM(INDIRECT("B$18:"&amp;SUBSTITUTE(ADDRESS(1,COLUMN()-1,4),"1","")&amp;"$18")),""))</f>
        <v>0</v>
      </c>
      <c r="AE18" s="34">
        <f ca="1">IF(COLUMN()&lt;DATA!$H$1+2,SUM(VSETKY_PODIELY!AE$44:'VSETKY_PODIELY'!AE$45),IF(COLUMN()=DATA!$H$1+2,SUM(INDIRECT("B$18:"&amp;SUBSTITUTE(ADDRESS(1,COLUMN()-1,4),"1","")&amp;"$18")),""))</f>
        <v>0</v>
      </c>
      <c r="AF18" s="34">
        <f ca="1">IF(COLUMN()&lt;DATA!$H$1+2,SUM(VSETKY_PODIELY!AF$44:'VSETKY_PODIELY'!AF$45),IF(COLUMN()=DATA!$H$1+2,SUM(INDIRECT("B$18:"&amp;SUBSTITUTE(ADDRESS(1,COLUMN()-1,4),"1","")&amp;"$18")),""))</f>
        <v>0</v>
      </c>
      <c r="AG18" s="34">
        <f ca="1">IF(COLUMN()&lt;DATA!$H$1+2,SUM(VSETKY_PODIELY!AG$44:'VSETKY_PODIELY'!AG$45),IF(COLUMN()=DATA!$H$1+2,SUM(INDIRECT("B$18:"&amp;SUBSTITUTE(ADDRESS(1,COLUMN()-1,4),"1","")&amp;"$18")),""))</f>
        <v>0</v>
      </c>
      <c r="AH18" s="34">
        <f ca="1">IF(COLUMN()&lt;DATA!$H$1+2,SUM(VSETKY_PODIELY!AH$44:'VSETKY_PODIELY'!AH$45),IF(COLUMN()=DATA!$H$1+2,SUM(INDIRECT("B$18:"&amp;SUBSTITUTE(ADDRESS(1,COLUMN()-1,4),"1","")&amp;"$18")),""))</f>
        <v>0</v>
      </c>
      <c r="AI18" s="34">
        <f ca="1">IF(COLUMN()&lt;DATA!$H$1+2,SUM(VSETKY_PODIELY!AI$44:'VSETKY_PODIELY'!AI$45),IF(COLUMN()=DATA!$H$1+2,SUM(INDIRECT("B$18:"&amp;SUBSTITUTE(ADDRESS(1,COLUMN()-1,4),"1","")&amp;"$18")),""))</f>
        <v>0</v>
      </c>
      <c r="AJ18" s="34">
        <f ca="1">IF(COLUMN()&lt;DATA!$H$1+2,SUM(VSETKY_PODIELY!AJ$44:'VSETKY_PODIELY'!AJ$45),IF(COLUMN()=DATA!$H$1+2,SUM(INDIRECT("B$18:"&amp;SUBSTITUTE(ADDRESS(1,COLUMN()-1,4),"1","")&amp;"$18")),""))</f>
        <v>0</v>
      </c>
      <c r="AK18" s="34">
        <f ca="1">IF(COLUMN()&lt;DATA!$H$1+2,SUM(VSETKY_PODIELY!AK$44:'VSETKY_PODIELY'!AK$45),IF(COLUMN()=DATA!$H$1+2,SUM(INDIRECT("B$18:"&amp;SUBSTITUTE(ADDRESS(1,COLUMN()-1,4),"1","")&amp;"$18")),""))</f>
        <v>0</v>
      </c>
      <c r="AL18" s="34">
        <f ca="1">IF(COLUMN()&lt;DATA!$H$1+2,SUM(VSETKY_PODIELY!AL$44:'VSETKY_PODIELY'!AL$45),IF(COLUMN()=DATA!$H$1+2,SUM(INDIRECT("B$18:"&amp;SUBSTITUTE(ADDRESS(1,COLUMN()-1,4),"1","")&amp;"$18")),""))</f>
        <v>0</v>
      </c>
      <c r="AM18" s="34">
        <f ca="1">IF(COLUMN()&lt;DATA!$H$1+2,SUM(VSETKY_PODIELY!AM$44:'VSETKY_PODIELY'!AM$45),IF(COLUMN()=DATA!$H$1+2,SUM(INDIRECT("B$18:"&amp;SUBSTITUTE(ADDRESS(1,COLUMN()-1,4),"1","")&amp;"$18")),""))</f>
        <v>0</v>
      </c>
      <c r="AN18" s="44">
        <f ca="1">IF(COLUMN()&lt;DATA!$H$1+2,SUM(VSETKY_PODIELY!AN$44:'VSETKY_PODIELY'!AN$45),IF(COLUMN()=DATA!$H$1+2,SUM(INDIRECT("B$18:"&amp;SUBSTITUTE(ADDRESS(1,COLUMN()-1,4),"1","")&amp;"$18")),""))</f>
        <v>18.009999999999998</v>
      </c>
      <c r="AO18" t="str">
        <f ca="1">IF(COLUMN()&lt;DATA!$H$1+2,SUM(VSETKY_PODIELY!AO$44:'VSETKY_PODIELY'!AO$45),IF(COLUMN()=DATA!$H$1+2,SUM(INDIRECT("B$18:"&amp;SUBSTITUTE(ADDRESS(1,COLUMN()-1,4),"1","")&amp;"$18")),""))</f>
        <v/>
      </c>
      <c r="AP18" t="str">
        <f ca="1">IF(COLUMN()&lt;DATA!$H$1+2,SUM(VSETKY_PODIELY!AP$44:'VSETKY_PODIELY'!AP$45),IF(COLUMN()=DATA!$H$1+2,SUM(INDIRECT("B$18:"&amp;SUBSTITUTE(ADDRESS(1,COLUMN()-1,4),"1","")&amp;"$18")),""))</f>
        <v/>
      </c>
      <c r="AQ18" t="str">
        <f ca="1">IF(COLUMN()&lt;DATA!$H$1+2,SUM(VSETKY_PODIELY!AQ$44:'VSETKY_PODIELY'!AQ$45),IF(COLUMN()=DATA!$H$1+2,SUM(INDIRECT("B$18:"&amp;SUBSTITUTE(ADDRESS(1,COLUMN()-1,4),"1","")&amp;"$18")),""))</f>
        <v/>
      </c>
      <c r="AR18" t="str">
        <f ca="1">IF(COLUMN()&lt;DATA!$H$1+2,SUM(VSETKY_PODIELY!AR$44:'VSETKY_PODIELY'!AR$45),IF(COLUMN()=DATA!$H$1+2,SUM(INDIRECT("B$18:"&amp;SUBSTITUTE(ADDRESS(1,COLUMN()-1,4),"1","")&amp;"$18")),""))</f>
        <v/>
      </c>
      <c r="AS18" t="str">
        <f ca="1">IF(COLUMN()&lt;DATA!$H$1+2,SUM(VSETKY_PODIELY!AS$44:'VSETKY_PODIELY'!AS$45),IF(COLUMN()=DATA!$H$1+2,SUM(INDIRECT("B$18:"&amp;SUBSTITUTE(ADDRESS(1,COLUMN()-1,4),"1","")&amp;"$18")),""))</f>
        <v/>
      </c>
      <c r="AT18" t="str">
        <f ca="1">IF(COLUMN()&lt;DATA!$H$1+2,SUM(VSETKY_PODIELY!AT$44:'VSETKY_PODIELY'!AT$45),IF(COLUMN()=DATA!$H$1+2,SUM(INDIRECT("B$18:"&amp;SUBSTITUTE(ADDRESS(1,COLUMN()-1,4),"1","")&amp;"$18")),""))</f>
        <v/>
      </c>
      <c r="AU18" t="str">
        <f ca="1">IF(COLUMN()&lt;DATA!$H$1+2,SUM(VSETKY_PODIELY!AU$44:'VSETKY_PODIELY'!AU$45),IF(COLUMN()=DATA!$H$1+2,SUM(INDIRECT("B$18:"&amp;SUBSTITUTE(ADDRESS(1,COLUMN()-1,4),"1","")&amp;"$18")),""))</f>
        <v/>
      </c>
      <c r="AV18" t="str">
        <f ca="1">IF(COLUMN()&lt;DATA!$H$1+2,SUM(VSETKY_PODIELY!AV$44:'VSETKY_PODIELY'!AV$45),IF(COLUMN()=DATA!$H$1+2,SUM(INDIRECT("B$18:"&amp;SUBSTITUTE(ADDRESS(1,COLUMN()-1,4),"1","")&amp;"$18")),""))</f>
        <v/>
      </c>
      <c r="AW18" t="str">
        <f ca="1">IF(COLUMN()&lt;DATA!$H$1+2,SUM(VSETKY_PODIELY!AW$44:'VSETKY_PODIELY'!AW$45),IF(COLUMN()=DATA!$H$1+2,SUM(INDIRECT("B$18:"&amp;SUBSTITUTE(ADDRESS(1,COLUMN()-1,4),"1","")&amp;"$18")),""))</f>
        <v/>
      </c>
      <c r="AX18" t="str">
        <f ca="1">IF(COLUMN()&lt;DATA!$H$1+2,SUM(VSETKY_PODIELY!AX$44:'VSETKY_PODIELY'!AX$45),IF(COLUMN()=DATA!$H$1+2,SUM(INDIRECT("B$18:"&amp;SUBSTITUTE(ADDRESS(1,COLUMN()-1,4),"1","")&amp;"$18")),""))</f>
        <v/>
      </c>
      <c r="AY18" t="str">
        <f ca="1">IF(COLUMN()&lt;DATA!$H$1+2,SUM(VSETKY_PODIELY!AY$44:'VSETKY_PODIELY'!AY$45),IF(COLUMN()=DATA!$H$1+2,SUM(INDIRECT("B$18:"&amp;SUBSTITUTE(ADDRESS(1,COLUMN()-1,4),"1","")&amp;"$18")),""))</f>
        <v/>
      </c>
      <c r="AZ18" t="str">
        <f ca="1">IF(COLUMN()&lt;DATA!$H$1+2,SUM(VSETKY_PODIELY!AZ$44:'VSETKY_PODIELY'!AZ$45),IF(COLUMN()=DATA!$H$1+2,SUM(INDIRECT("B$18:"&amp;SUBSTITUTE(ADDRESS(1,COLUMN()-1,4),"1","")&amp;"$18")),""))</f>
        <v/>
      </c>
      <c r="BA18" t="str">
        <f ca="1">IF(COLUMN()&lt;DATA!$H$1+2,SUM(VSETKY_PODIELY!BA$44:'VSETKY_PODIELY'!BA$45),IF(COLUMN()=DATA!$H$1+2,SUM(INDIRECT("B$18:"&amp;SUBSTITUTE(ADDRESS(1,COLUMN()-1,4),"1","")&amp;"$18")),""))</f>
        <v/>
      </c>
      <c r="BB18" t="str">
        <f ca="1">IF(COLUMN()&lt;DATA!$H$1+2,SUM(VSETKY_PODIELY!BB$44:'VSETKY_PODIELY'!BB$45),IF(COLUMN()=DATA!$H$1+2,SUM(INDIRECT("B$18:"&amp;SUBSTITUTE(ADDRESS(1,COLUMN()-1,4),"1","")&amp;"$18")),""))</f>
        <v/>
      </c>
      <c r="BC18" t="str">
        <f ca="1">IF(COLUMN()&lt;DATA!$H$1+2,SUM(VSETKY_PODIELY!BC$44:'VSETKY_PODIELY'!BC$45),IF(COLUMN()=DATA!$H$1+2,SUM(INDIRECT("B$18:"&amp;SUBSTITUTE(ADDRESS(1,COLUMN()-1,4),"1","")&amp;"$18")),""))</f>
        <v/>
      </c>
      <c r="BD18" t="str">
        <f ca="1">IF(COLUMN()&lt;DATA!$H$1+2,SUM(VSETKY_PODIELY!BD$44:'VSETKY_PODIELY'!BD$45),IF(COLUMN()=DATA!$H$1+2,SUM(INDIRECT("B$18:"&amp;SUBSTITUTE(ADDRESS(1,COLUMN()-1,4),"1","")&amp;"$18")),""))</f>
        <v/>
      </c>
      <c r="BE18" t="str">
        <f ca="1">IF(COLUMN()&lt;DATA!$H$1+2,SUM(VSETKY_PODIELY!BE$44:'VSETKY_PODIELY'!BE$45),IF(COLUMN()=DATA!$H$1+2,SUM(INDIRECT("B$18:"&amp;SUBSTITUTE(ADDRESS(1,COLUMN()-1,4),"1","")&amp;"$18")),""))</f>
        <v/>
      </c>
      <c r="BF18" t="str">
        <f ca="1">IF(COLUMN()&lt;DATA!$H$1+2,SUM(VSETKY_PODIELY!BF$44:'VSETKY_PODIELY'!BF$45),IF(COLUMN()=DATA!$H$1+2,SUM(INDIRECT("B$18:"&amp;SUBSTITUTE(ADDRESS(1,COLUMN()-1,4),"1","")&amp;"$18")),""))</f>
        <v/>
      </c>
      <c r="BG18" t="str">
        <f ca="1">IF(COLUMN()&lt;DATA!$H$1+2,SUM(VSETKY_PODIELY!BG$44:'VSETKY_PODIELY'!BG$45),IF(COLUMN()=DATA!$H$1+2,SUM(INDIRECT("B$18:"&amp;SUBSTITUTE(ADDRESS(1,COLUMN()-1,4),"1","")&amp;"$18")),""))</f>
        <v/>
      </c>
      <c r="BH18" t="str">
        <f ca="1">IF(COLUMN()&lt;DATA!$H$1+2,SUM(VSETKY_PODIELY!BH$44:'VSETKY_PODIELY'!BH$45),IF(COLUMN()=DATA!$H$1+2,SUM(INDIRECT("B$18:"&amp;SUBSTITUTE(ADDRESS(1,COLUMN()-1,4),"1","")&amp;"$18")),""))</f>
        <v/>
      </c>
      <c r="BI18" t="str">
        <f ca="1">IF(COLUMN()&lt;DATA!$H$1+2,SUM(VSETKY_PODIELY!BI$44:'VSETKY_PODIELY'!BI$45),IF(COLUMN()=DATA!$H$1+2,SUM(INDIRECT("B$18:"&amp;SUBSTITUTE(ADDRESS(1,COLUMN()-1,4),"1","")&amp;"$18")),""))</f>
        <v/>
      </c>
      <c r="BJ18" t="str">
        <f ca="1">IF(COLUMN()&lt;DATA!$H$1+2,SUM(VSETKY_PODIELY!BJ$44:'VSETKY_PODIELY'!BJ$45),IF(COLUMN()=DATA!$H$1+2,SUM(INDIRECT("B$18:"&amp;SUBSTITUTE(ADDRESS(1,COLUMN()-1,4),"1","")&amp;"$18")),""))</f>
        <v/>
      </c>
      <c r="BK18" t="str">
        <f ca="1">IF(COLUMN()&lt;DATA!$H$1+2,SUM(VSETKY_PODIELY!BK$44:'VSETKY_PODIELY'!BK$45),IF(COLUMN()=DATA!$H$1+2,SUM(INDIRECT("B$18:"&amp;SUBSTITUTE(ADDRESS(1,COLUMN()-1,4),"1","")&amp;"$18")),""))</f>
        <v/>
      </c>
      <c r="BL18" t="str">
        <f ca="1">IF(COLUMN()&lt;DATA!$H$1+2,SUM(VSETKY_PODIELY!BL$44:'VSETKY_PODIELY'!BL$45),IF(COLUMN()=DATA!$H$1+2,SUM(INDIRECT("B$18:"&amp;SUBSTITUTE(ADDRESS(1,COLUMN()-1,4),"1","")&amp;"$18")),""))</f>
        <v/>
      </c>
      <c r="BM18" t="str">
        <f ca="1">IF(COLUMN()&lt;DATA!$H$1+2,SUM(VSETKY_PODIELY!BM$44:'VSETKY_PODIELY'!BM$45),IF(COLUMN()=DATA!$H$1+2,SUM(INDIRECT("B$18:"&amp;SUBSTITUTE(ADDRESS(1,COLUMN()-1,4),"1","")&amp;"$18")),""))</f>
        <v/>
      </c>
      <c r="BN18" t="str">
        <f ca="1">IF(COLUMN()&lt;DATA!$H$1+2,SUM(VSETKY_PODIELY!BN$44:'VSETKY_PODIELY'!BN$45),IF(COLUMN()=DATA!$H$1+2,SUM(INDIRECT("B$18:"&amp;SUBSTITUTE(ADDRESS(1,COLUMN()-1,4),"1","")&amp;"$18")),""))</f>
        <v/>
      </c>
      <c r="BO18" t="str">
        <f ca="1">IF(COLUMN()&lt;DATA!$H$1+2,SUM(VSETKY_PODIELY!BO$44:'VSETKY_PODIELY'!BO$45),IF(COLUMN()=DATA!$H$1+2,SUM(INDIRECT("B$18:"&amp;SUBSTITUTE(ADDRESS(1,COLUMN()-1,4),"1","")&amp;"$18")),""))</f>
        <v/>
      </c>
      <c r="BP18" t="str">
        <f ca="1">IF(COLUMN()&lt;DATA!$H$1+2,SUM(VSETKY_PODIELY!BP$44:'VSETKY_PODIELY'!BP$45),IF(COLUMN()=DATA!$H$1+2,SUM(INDIRECT("B$18:"&amp;SUBSTITUTE(ADDRESS(1,COLUMN()-1,4),"1","")&amp;"$18")),""))</f>
        <v/>
      </c>
      <c r="BQ18" t="str">
        <f ca="1">IF(COLUMN()&lt;DATA!$H$1+2,SUM(VSETKY_PODIELY!BQ$44:'VSETKY_PODIELY'!BQ$45),IF(COLUMN()=DATA!$H$1+2,SUM(INDIRECT("B$18:"&amp;SUBSTITUTE(ADDRESS(1,COLUMN()-1,4),"1","")&amp;"$18")),""))</f>
        <v/>
      </c>
      <c r="BR18" t="str">
        <f ca="1">IF(COLUMN()&lt;DATA!$H$1+2,SUM(VSETKY_PODIELY!BR$44:'VSETKY_PODIELY'!BR$45),IF(COLUMN()=DATA!$H$1+2,SUM(INDIRECT("B$18:"&amp;SUBSTITUTE(ADDRESS(1,COLUMN()-1,4),"1","")&amp;"$18")),""))</f>
        <v/>
      </c>
      <c r="BS18" t="str">
        <f ca="1">IF(COLUMN()&lt;DATA!$H$1+2,SUM(VSETKY_PODIELY!BS$44:'VSETKY_PODIELY'!BS$45),IF(COLUMN()=DATA!$H$1+2,SUM(INDIRECT("B$18:"&amp;SUBSTITUTE(ADDRESS(1,COLUMN()-1,4),"1","")&amp;"$18")),""))</f>
        <v/>
      </c>
      <c r="BT18" t="str">
        <f ca="1">IF(COLUMN()&lt;DATA!$H$1+2,SUM(VSETKY_PODIELY!BT$44:'VSETKY_PODIELY'!BT$45),IF(COLUMN()=DATA!$H$1+2,SUM(INDIRECT("B$18:"&amp;SUBSTITUTE(ADDRESS(1,COLUMN()-1,4),"1","")&amp;"$18")),""))</f>
        <v/>
      </c>
      <c r="BU18" t="str">
        <f ca="1">IF(COLUMN()&lt;DATA!$H$1+2,SUM(VSETKY_PODIELY!BU$44:'VSETKY_PODIELY'!BU$45),IF(COLUMN()=DATA!$H$1+2,SUM(INDIRECT("B$18:"&amp;SUBSTITUTE(ADDRESS(1,COLUMN()-1,4),"1","")&amp;"$18")),""))</f>
        <v/>
      </c>
      <c r="BV18" t="str">
        <f ca="1">IF(COLUMN()&lt;DATA!$H$1+2,SUM(VSETKY_PODIELY!BV$44:'VSETKY_PODIELY'!BV$45),IF(COLUMN()=DATA!$H$1+2,SUM(INDIRECT("B$18:"&amp;SUBSTITUTE(ADDRESS(1,COLUMN()-1,4),"1","")&amp;"$18")),""))</f>
        <v/>
      </c>
      <c r="BW18" t="str">
        <f ca="1">IF(COLUMN()&lt;DATA!$H$1+2,SUM(VSETKY_PODIELY!BW$44:'VSETKY_PODIELY'!BW$45),IF(COLUMN()=DATA!$H$1+2,SUM(INDIRECT("B$18:"&amp;SUBSTITUTE(ADDRESS(1,COLUMN()-1,4),"1","")&amp;"$18")),""))</f>
        <v/>
      </c>
      <c r="BX18" t="str">
        <f ca="1">IF(COLUMN()&lt;DATA!$H$1+2,SUM(VSETKY_PODIELY!BX$44:'VSETKY_PODIELY'!BX$45),IF(COLUMN()=DATA!$H$1+2,SUM(INDIRECT("B$18:"&amp;SUBSTITUTE(ADDRESS(1,COLUMN()-1,4),"1","")&amp;"$18")),""))</f>
        <v/>
      </c>
      <c r="BY18" t="str">
        <f ca="1">IF(COLUMN()&lt;DATA!$H$1+2,SUM(VSETKY_PODIELY!BY$44:'VSETKY_PODIELY'!BY$45),IF(COLUMN()=DATA!$H$1+2,SUM(INDIRECT("B$18:"&amp;SUBSTITUTE(ADDRESS(1,COLUMN()-1,4),"1","")&amp;"$18")),""))</f>
        <v/>
      </c>
      <c r="BZ18" t="str">
        <f ca="1">IF(COLUMN()&lt;DATA!$H$1+2,SUM(VSETKY_PODIELY!BZ$44:'VSETKY_PODIELY'!BZ$45),IF(COLUMN()=DATA!$H$1+2,SUM(INDIRECT("B$18:"&amp;SUBSTITUTE(ADDRESS(1,COLUMN()-1,4),"1","")&amp;"$18")),""))</f>
        <v/>
      </c>
    </row>
    <row r="19" spans="1:78" ht="31.5" x14ac:dyDescent="0.25">
      <c r="A19" s="43" t="s">
        <v>230</v>
      </c>
      <c r="B19" s="34">
        <f ca="1">IF(COLUMN()&lt;DATA!$H$1+2,SUM(VSETKY_PODIELY!B$61:'VSETKY_PODIELY'!B$62),IF(COLUMN()=DATA!$H$1+2,SUM(INDIRECT("B$19:"&amp;SUBSTITUTE(ADDRESS(1,COLUMN()-1,4),"1","")&amp;"$19")),""))</f>
        <v>0</v>
      </c>
      <c r="C19" s="34">
        <f ca="1">IF(COLUMN()&lt;DATA!$H$1+2,SUM(VSETKY_PODIELY!C$61:'VSETKY_PODIELY'!C$62),IF(COLUMN()=DATA!$H$1+2,SUM(INDIRECT("B$19:"&amp;SUBSTITUTE(ADDRESS(1,COLUMN()-1,4),"1","")&amp;"$19")),""))</f>
        <v>0</v>
      </c>
      <c r="D19" s="34">
        <f ca="1">IF(COLUMN()&lt;DATA!$H$1+2,SUM(VSETKY_PODIELY!D$61:'VSETKY_PODIELY'!D$62),IF(COLUMN()=DATA!$H$1+2,SUM(INDIRECT("B$19:"&amp;SUBSTITUTE(ADDRESS(1,COLUMN()-1,4),"1","")&amp;"$19")),""))</f>
        <v>0</v>
      </c>
      <c r="E19" s="34">
        <f ca="1">IF(COLUMN()&lt;DATA!$H$1+2,SUM(VSETKY_PODIELY!E$61:'VSETKY_PODIELY'!E$62),IF(COLUMN()=DATA!$H$1+2,SUM(INDIRECT("B$19:"&amp;SUBSTITUTE(ADDRESS(1,COLUMN()-1,4),"1","")&amp;"$19")),""))</f>
        <v>0</v>
      </c>
      <c r="F19" s="34">
        <f ca="1">IF(COLUMN()&lt;DATA!$H$1+2,SUM(VSETKY_PODIELY!F$61:'VSETKY_PODIELY'!F$62),IF(COLUMN()=DATA!$H$1+2,SUM(INDIRECT("B$19:"&amp;SUBSTITUTE(ADDRESS(1,COLUMN()-1,4),"1","")&amp;"$19")),""))</f>
        <v>0</v>
      </c>
      <c r="G19" s="34">
        <f ca="1">IF(COLUMN()&lt;DATA!$H$1+2,SUM(VSETKY_PODIELY!G$61:'VSETKY_PODIELY'!G$62),IF(COLUMN()=DATA!$H$1+2,SUM(INDIRECT("B$19:"&amp;SUBSTITUTE(ADDRESS(1,COLUMN()-1,4),"1","")&amp;"$19")),""))</f>
        <v>0.5</v>
      </c>
      <c r="H19" s="34">
        <f ca="1">IF(COLUMN()&lt;DATA!$H$1+2,SUM(VSETKY_PODIELY!H$61:'VSETKY_PODIELY'!H$62),IF(COLUMN()=DATA!$H$1+2,SUM(INDIRECT("B$19:"&amp;SUBSTITUTE(ADDRESS(1,COLUMN()-1,4),"1","")&amp;"$19")),""))</f>
        <v>0</v>
      </c>
      <c r="I19" s="34">
        <f ca="1">IF(COLUMN()&lt;DATA!$H$1+2,SUM(VSETKY_PODIELY!I$61:'VSETKY_PODIELY'!I$62),IF(COLUMN()=DATA!$H$1+2,SUM(INDIRECT("B$19:"&amp;SUBSTITUTE(ADDRESS(1,COLUMN()-1,4),"1","")&amp;"$19")),""))</f>
        <v>0</v>
      </c>
      <c r="J19" s="34">
        <f ca="1">IF(COLUMN()&lt;DATA!$H$1+2,SUM(VSETKY_PODIELY!J$61:'VSETKY_PODIELY'!J$62),IF(COLUMN()=DATA!$H$1+2,SUM(INDIRECT("B$19:"&amp;SUBSTITUTE(ADDRESS(1,COLUMN()-1,4),"1","")&amp;"$19")),""))</f>
        <v>0</v>
      </c>
      <c r="K19" s="34">
        <f ca="1">IF(COLUMN()&lt;DATA!$H$1+2,SUM(VSETKY_PODIELY!K$61:'VSETKY_PODIELY'!K$62),IF(COLUMN()=DATA!$H$1+2,SUM(INDIRECT("B$19:"&amp;SUBSTITUTE(ADDRESS(1,COLUMN()-1,4),"1","")&amp;"$19")),""))</f>
        <v>0</v>
      </c>
      <c r="L19" s="34">
        <f ca="1">IF(COLUMN()&lt;DATA!$H$1+2,SUM(VSETKY_PODIELY!L$61:'VSETKY_PODIELY'!L$62),IF(COLUMN()=DATA!$H$1+2,SUM(INDIRECT("B$19:"&amp;SUBSTITUTE(ADDRESS(1,COLUMN()-1,4),"1","")&amp;"$19")),""))</f>
        <v>0</v>
      </c>
      <c r="M19" s="34">
        <f ca="1">IF(COLUMN()&lt;DATA!$H$1+2,SUM(VSETKY_PODIELY!M$61:'VSETKY_PODIELY'!M$62),IF(COLUMN()=DATA!$H$1+2,SUM(INDIRECT("B$19:"&amp;SUBSTITUTE(ADDRESS(1,COLUMN()-1,4),"1","")&amp;"$19")),""))</f>
        <v>0</v>
      </c>
      <c r="N19" s="34">
        <f ca="1">IF(COLUMN()&lt;DATA!$H$1+2,SUM(VSETKY_PODIELY!N$61:'VSETKY_PODIELY'!N$62),IF(COLUMN()=DATA!$H$1+2,SUM(INDIRECT("B$19:"&amp;SUBSTITUTE(ADDRESS(1,COLUMN()-1,4),"1","")&amp;"$19")),""))</f>
        <v>0</v>
      </c>
      <c r="O19" s="34">
        <f ca="1">IF(COLUMN()&lt;DATA!$H$1+2,SUM(VSETKY_PODIELY!O$61:'VSETKY_PODIELY'!O$62),IF(COLUMN()=DATA!$H$1+2,SUM(INDIRECT("B$19:"&amp;SUBSTITUTE(ADDRESS(1,COLUMN()-1,4),"1","")&amp;"$19")),""))</f>
        <v>0</v>
      </c>
      <c r="P19" s="34">
        <f ca="1">IF(COLUMN()&lt;DATA!$H$1+2,SUM(VSETKY_PODIELY!P$61:'VSETKY_PODIELY'!P$62),IF(COLUMN()=DATA!$H$1+2,SUM(INDIRECT("B$19:"&amp;SUBSTITUTE(ADDRESS(1,COLUMN()-1,4),"1","")&amp;"$19")),""))</f>
        <v>0</v>
      </c>
      <c r="Q19" s="34">
        <f ca="1">IF(COLUMN()&lt;DATA!$H$1+2,SUM(VSETKY_PODIELY!Q$61:'VSETKY_PODIELY'!Q$62),IF(COLUMN()=DATA!$H$1+2,SUM(INDIRECT("B$19:"&amp;SUBSTITUTE(ADDRESS(1,COLUMN()-1,4),"1","")&amp;"$19")),""))</f>
        <v>0</v>
      </c>
      <c r="R19" s="34">
        <f ca="1">IF(COLUMN()&lt;DATA!$H$1+2,SUM(VSETKY_PODIELY!R$61:'VSETKY_PODIELY'!R$62),IF(COLUMN()=DATA!$H$1+2,SUM(INDIRECT("B$19:"&amp;SUBSTITUTE(ADDRESS(1,COLUMN()-1,4),"1","")&amp;"$19")),""))</f>
        <v>0</v>
      </c>
      <c r="S19" s="34">
        <f ca="1">IF(COLUMN()&lt;DATA!$H$1+2,SUM(VSETKY_PODIELY!S$61:'VSETKY_PODIELY'!S$62),IF(COLUMN()=DATA!$H$1+2,SUM(INDIRECT("B$19:"&amp;SUBSTITUTE(ADDRESS(1,COLUMN()-1,4),"1","")&amp;"$19")),""))</f>
        <v>0</v>
      </c>
      <c r="T19" s="34">
        <f ca="1">IF(COLUMN()&lt;DATA!$H$1+2,SUM(VSETKY_PODIELY!T$61:'VSETKY_PODIELY'!T$62),IF(COLUMN()=DATA!$H$1+2,SUM(INDIRECT("B$19:"&amp;SUBSTITUTE(ADDRESS(1,COLUMN()-1,4),"1","")&amp;"$19")),""))</f>
        <v>0</v>
      </c>
      <c r="U19" s="34">
        <f ca="1">IF(COLUMN()&lt;DATA!$H$1+2,SUM(VSETKY_PODIELY!U$61:'VSETKY_PODIELY'!U$62),IF(COLUMN()=DATA!$H$1+2,SUM(INDIRECT("B$19:"&amp;SUBSTITUTE(ADDRESS(1,COLUMN()-1,4),"1","")&amp;"$19")),""))</f>
        <v>0</v>
      </c>
      <c r="V19" s="34">
        <f ca="1">IF(COLUMN()&lt;DATA!$H$1+2,SUM(VSETKY_PODIELY!V$61:'VSETKY_PODIELY'!V$62),IF(COLUMN()=DATA!$H$1+2,SUM(INDIRECT("B$19:"&amp;SUBSTITUTE(ADDRESS(1,COLUMN()-1,4),"1","")&amp;"$19")),""))</f>
        <v>0</v>
      </c>
      <c r="W19" s="34">
        <f ca="1">IF(COLUMN()&lt;DATA!$H$1+2,SUM(VSETKY_PODIELY!W$61:'VSETKY_PODIELY'!W$62),IF(COLUMN()=DATA!$H$1+2,SUM(INDIRECT("B$19:"&amp;SUBSTITUTE(ADDRESS(1,COLUMN()-1,4),"1","")&amp;"$19")),""))</f>
        <v>0</v>
      </c>
      <c r="X19" s="34">
        <f ca="1">IF(COLUMN()&lt;DATA!$H$1+2,SUM(VSETKY_PODIELY!X$61:'VSETKY_PODIELY'!X$62),IF(COLUMN()=DATA!$H$1+2,SUM(INDIRECT("B$19:"&amp;SUBSTITUTE(ADDRESS(1,COLUMN()-1,4),"1","")&amp;"$19")),""))</f>
        <v>0</v>
      </c>
      <c r="Y19" s="34">
        <f ca="1">IF(COLUMN()&lt;DATA!$H$1+2,SUM(VSETKY_PODIELY!Y$61:'VSETKY_PODIELY'!Y$62),IF(COLUMN()=DATA!$H$1+2,SUM(INDIRECT("B$19:"&amp;SUBSTITUTE(ADDRESS(1,COLUMN()-1,4),"1","")&amp;"$19")),""))</f>
        <v>0</v>
      </c>
      <c r="Z19" s="34">
        <f ca="1">IF(COLUMN()&lt;DATA!$H$1+2,SUM(VSETKY_PODIELY!Z$61:'VSETKY_PODIELY'!Z$62),IF(COLUMN()=DATA!$H$1+2,SUM(INDIRECT("B$19:"&amp;SUBSTITUTE(ADDRESS(1,COLUMN()-1,4),"1","")&amp;"$19")),""))</f>
        <v>0</v>
      </c>
      <c r="AA19" s="34">
        <f ca="1">IF(COLUMN()&lt;DATA!$H$1+2,SUM(VSETKY_PODIELY!AA$61:'VSETKY_PODIELY'!AA$62),IF(COLUMN()=DATA!$H$1+2,SUM(INDIRECT("B$19:"&amp;SUBSTITUTE(ADDRESS(1,COLUMN()-1,4),"1","")&amp;"$19")),""))</f>
        <v>0</v>
      </c>
      <c r="AB19" s="34">
        <f ca="1">IF(COLUMN()&lt;DATA!$H$1+2,SUM(VSETKY_PODIELY!AB$61:'VSETKY_PODIELY'!AB$62),IF(COLUMN()=DATA!$H$1+2,SUM(INDIRECT("B$19:"&amp;SUBSTITUTE(ADDRESS(1,COLUMN()-1,4),"1","")&amp;"$19")),""))</f>
        <v>0</v>
      </c>
      <c r="AC19" s="34">
        <f ca="1">IF(COLUMN()&lt;DATA!$H$1+2,SUM(VSETKY_PODIELY!AC$61:'VSETKY_PODIELY'!AC$62),IF(COLUMN()=DATA!$H$1+2,SUM(INDIRECT("B$19:"&amp;SUBSTITUTE(ADDRESS(1,COLUMN()-1,4),"1","")&amp;"$19")),""))</f>
        <v>0</v>
      </c>
      <c r="AD19" s="34">
        <f ca="1">IF(COLUMN()&lt;DATA!$H$1+2,SUM(VSETKY_PODIELY!AD$61:'VSETKY_PODIELY'!AD$62),IF(COLUMN()=DATA!$H$1+2,SUM(INDIRECT("B$19:"&amp;SUBSTITUTE(ADDRESS(1,COLUMN()-1,4),"1","")&amp;"$19")),""))</f>
        <v>0</v>
      </c>
      <c r="AE19" s="34">
        <f ca="1">IF(COLUMN()&lt;DATA!$H$1+2,SUM(VSETKY_PODIELY!AE$61:'VSETKY_PODIELY'!AE$62),IF(COLUMN()=DATA!$H$1+2,SUM(INDIRECT("B$19:"&amp;SUBSTITUTE(ADDRESS(1,COLUMN()-1,4),"1","")&amp;"$19")),""))</f>
        <v>0</v>
      </c>
      <c r="AF19" s="34">
        <f ca="1">IF(COLUMN()&lt;DATA!$H$1+2,SUM(VSETKY_PODIELY!AF$61:'VSETKY_PODIELY'!AF$62),IF(COLUMN()=DATA!$H$1+2,SUM(INDIRECT("B$19:"&amp;SUBSTITUTE(ADDRESS(1,COLUMN()-1,4),"1","")&amp;"$19")),""))</f>
        <v>0</v>
      </c>
      <c r="AG19" s="34">
        <f ca="1">IF(COLUMN()&lt;DATA!$H$1+2,SUM(VSETKY_PODIELY!AG$61:'VSETKY_PODIELY'!AG$62),IF(COLUMN()=DATA!$H$1+2,SUM(INDIRECT("B$19:"&amp;SUBSTITUTE(ADDRESS(1,COLUMN()-1,4),"1","")&amp;"$19")),""))</f>
        <v>0</v>
      </c>
      <c r="AH19" s="34">
        <f ca="1">IF(COLUMN()&lt;DATA!$H$1+2,SUM(VSETKY_PODIELY!AH$61:'VSETKY_PODIELY'!AH$62),IF(COLUMN()=DATA!$H$1+2,SUM(INDIRECT("B$19:"&amp;SUBSTITUTE(ADDRESS(1,COLUMN()-1,4),"1","")&amp;"$19")),""))</f>
        <v>0</v>
      </c>
      <c r="AI19" s="34">
        <f ca="1">IF(COLUMN()&lt;DATA!$H$1+2,SUM(VSETKY_PODIELY!AI$61:'VSETKY_PODIELY'!AI$62),IF(COLUMN()=DATA!$H$1+2,SUM(INDIRECT("B$19:"&amp;SUBSTITUTE(ADDRESS(1,COLUMN()-1,4),"1","")&amp;"$19")),""))</f>
        <v>0</v>
      </c>
      <c r="AJ19" s="34">
        <f ca="1">IF(COLUMN()&lt;DATA!$H$1+2,SUM(VSETKY_PODIELY!AJ$61:'VSETKY_PODIELY'!AJ$62),IF(COLUMN()=DATA!$H$1+2,SUM(INDIRECT("B$19:"&amp;SUBSTITUTE(ADDRESS(1,COLUMN()-1,4),"1","")&amp;"$19")),""))</f>
        <v>0</v>
      </c>
      <c r="AK19" s="34">
        <f ca="1">IF(COLUMN()&lt;DATA!$H$1+2,SUM(VSETKY_PODIELY!AK$61:'VSETKY_PODIELY'!AK$62),IF(COLUMN()=DATA!$H$1+2,SUM(INDIRECT("B$19:"&amp;SUBSTITUTE(ADDRESS(1,COLUMN()-1,4),"1","")&amp;"$19")),""))</f>
        <v>0</v>
      </c>
      <c r="AL19" s="34">
        <f ca="1">IF(COLUMN()&lt;DATA!$H$1+2,SUM(VSETKY_PODIELY!AL$61:'VSETKY_PODIELY'!AL$62),IF(COLUMN()=DATA!$H$1+2,SUM(INDIRECT("B$19:"&amp;SUBSTITUTE(ADDRESS(1,COLUMN()-1,4),"1","")&amp;"$19")),""))</f>
        <v>0</v>
      </c>
      <c r="AM19" s="34">
        <f ca="1">IF(COLUMN()&lt;DATA!$H$1+2,SUM(VSETKY_PODIELY!AM$61:'VSETKY_PODIELY'!AM$62),IF(COLUMN()=DATA!$H$1+2,SUM(INDIRECT("B$19:"&amp;SUBSTITUTE(ADDRESS(1,COLUMN()-1,4),"1","")&amp;"$19")),""))</f>
        <v>0</v>
      </c>
      <c r="AN19" s="44">
        <f ca="1">IF(COLUMN()&lt;DATA!$H$1+2,SUM(VSETKY_PODIELY!AN$61:'VSETKY_PODIELY'!AN$62),IF(COLUMN()=DATA!$H$1+2,SUM(INDIRECT("B$19:"&amp;SUBSTITUTE(ADDRESS(1,COLUMN()-1,4),"1","")&amp;"$19")),""))</f>
        <v>0.5</v>
      </c>
      <c r="AO19" t="str">
        <f ca="1">IF(COLUMN()&lt;DATA!$H$1+2,SUM(VSETKY_PODIELY!AO$61:'VSETKY_PODIELY'!AO$62),IF(COLUMN()=DATA!$H$1+2,SUM(INDIRECT("B$19:"&amp;SUBSTITUTE(ADDRESS(1,COLUMN()-1,4),"1","")&amp;"$19")),""))</f>
        <v/>
      </c>
      <c r="AP19" t="str">
        <f ca="1">IF(COLUMN()&lt;DATA!$H$1+2,SUM(VSETKY_PODIELY!AP$61:'VSETKY_PODIELY'!AP$62),IF(COLUMN()=DATA!$H$1+2,SUM(INDIRECT("B$19:"&amp;SUBSTITUTE(ADDRESS(1,COLUMN()-1,4),"1","")&amp;"$19")),""))</f>
        <v/>
      </c>
      <c r="AQ19" t="str">
        <f ca="1">IF(COLUMN()&lt;DATA!$H$1+2,SUM(VSETKY_PODIELY!AQ$61:'VSETKY_PODIELY'!AQ$62),IF(COLUMN()=DATA!$H$1+2,SUM(INDIRECT("B$19:"&amp;SUBSTITUTE(ADDRESS(1,COLUMN()-1,4),"1","")&amp;"$19")),""))</f>
        <v/>
      </c>
      <c r="AR19" t="str">
        <f ca="1">IF(COLUMN()&lt;DATA!$H$1+2,SUM(VSETKY_PODIELY!AR$61:'VSETKY_PODIELY'!AR$62),IF(COLUMN()=DATA!$H$1+2,SUM(INDIRECT("B$19:"&amp;SUBSTITUTE(ADDRESS(1,COLUMN()-1,4),"1","")&amp;"$19")),""))</f>
        <v/>
      </c>
      <c r="AS19" t="str">
        <f ca="1">IF(COLUMN()&lt;DATA!$H$1+2,SUM(VSETKY_PODIELY!AS$61:'VSETKY_PODIELY'!AS$62),IF(COLUMN()=DATA!$H$1+2,SUM(INDIRECT("B$19:"&amp;SUBSTITUTE(ADDRESS(1,COLUMN()-1,4),"1","")&amp;"$19")),""))</f>
        <v/>
      </c>
      <c r="AT19" t="str">
        <f ca="1">IF(COLUMN()&lt;DATA!$H$1+2,SUM(VSETKY_PODIELY!AT$61:'VSETKY_PODIELY'!AT$62),IF(COLUMN()=DATA!$H$1+2,SUM(INDIRECT("B$19:"&amp;SUBSTITUTE(ADDRESS(1,COLUMN()-1,4),"1","")&amp;"$19")),""))</f>
        <v/>
      </c>
      <c r="AU19" t="str">
        <f ca="1">IF(COLUMN()&lt;DATA!$H$1+2,SUM(VSETKY_PODIELY!AU$61:'VSETKY_PODIELY'!AU$62),IF(COLUMN()=DATA!$H$1+2,SUM(INDIRECT("B$19:"&amp;SUBSTITUTE(ADDRESS(1,COLUMN()-1,4),"1","")&amp;"$19")),""))</f>
        <v/>
      </c>
      <c r="AV19" t="str">
        <f ca="1">IF(COLUMN()&lt;DATA!$H$1+2,SUM(VSETKY_PODIELY!AV$61:'VSETKY_PODIELY'!AV$62),IF(COLUMN()=DATA!$H$1+2,SUM(INDIRECT("B$19:"&amp;SUBSTITUTE(ADDRESS(1,COLUMN()-1,4),"1","")&amp;"$19")),""))</f>
        <v/>
      </c>
      <c r="AW19" t="str">
        <f ca="1">IF(COLUMN()&lt;DATA!$H$1+2,SUM(VSETKY_PODIELY!AW$61:'VSETKY_PODIELY'!AW$62),IF(COLUMN()=DATA!$H$1+2,SUM(INDIRECT("B$19:"&amp;SUBSTITUTE(ADDRESS(1,COLUMN()-1,4),"1","")&amp;"$19")),""))</f>
        <v/>
      </c>
      <c r="AX19" t="str">
        <f ca="1">IF(COLUMN()&lt;DATA!$H$1+2,SUM(VSETKY_PODIELY!AX$61:'VSETKY_PODIELY'!AX$62),IF(COLUMN()=DATA!$H$1+2,SUM(INDIRECT("B$19:"&amp;SUBSTITUTE(ADDRESS(1,COLUMN()-1,4),"1","")&amp;"$19")),""))</f>
        <v/>
      </c>
      <c r="AY19" t="str">
        <f ca="1">IF(COLUMN()&lt;DATA!$H$1+2,SUM(VSETKY_PODIELY!AY$61:'VSETKY_PODIELY'!AY$62),IF(COLUMN()=DATA!$H$1+2,SUM(INDIRECT("B$19:"&amp;SUBSTITUTE(ADDRESS(1,COLUMN()-1,4),"1","")&amp;"$19")),""))</f>
        <v/>
      </c>
      <c r="AZ19" t="str">
        <f ca="1">IF(COLUMN()&lt;DATA!$H$1+2,SUM(VSETKY_PODIELY!AZ$61:'VSETKY_PODIELY'!AZ$62),IF(COLUMN()=DATA!$H$1+2,SUM(INDIRECT("B$19:"&amp;SUBSTITUTE(ADDRESS(1,COLUMN()-1,4),"1","")&amp;"$19")),""))</f>
        <v/>
      </c>
      <c r="BA19" t="str">
        <f ca="1">IF(COLUMN()&lt;DATA!$H$1+2,SUM(VSETKY_PODIELY!BA$61:'VSETKY_PODIELY'!BA$62),IF(COLUMN()=DATA!$H$1+2,SUM(INDIRECT("B$19:"&amp;SUBSTITUTE(ADDRESS(1,COLUMN()-1,4),"1","")&amp;"$19")),""))</f>
        <v/>
      </c>
      <c r="BB19" t="str">
        <f ca="1">IF(COLUMN()&lt;DATA!$H$1+2,SUM(VSETKY_PODIELY!BB$61:'VSETKY_PODIELY'!BB$62),IF(COLUMN()=DATA!$H$1+2,SUM(INDIRECT("B$19:"&amp;SUBSTITUTE(ADDRESS(1,COLUMN()-1,4),"1","")&amp;"$19")),""))</f>
        <v/>
      </c>
      <c r="BC19" t="str">
        <f ca="1">IF(COLUMN()&lt;DATA!$H$1+2,SUM(VSETKY_PODIELY!BC$61:'VSETKY_PODIELY'!BC$62),IF(COLUMN()=DATA!$H$1+2,SUM(INDIRECT("B$19:"&amp;SUBSTITUTE(ADDRESS(1,COLUMN()-1,4),"1","")&amp;"$19")),""))</f>
        <v/>
      </c>
      <c r="BD19" t="str">
        <f ca="1">IF(COLUMN()&lt;DATA!$H$1+2,SUM(VSETKY_PODIELY!BD$61:'VSETKY_PODIELY'!BD$62),IF(COLUMN()=DATA!$H$1+2,SUM(INDIRECT("B$19:"&amp;SUBSTITUTE(ADDRESS(1,COLUMN()-1,4),"1","")&amp;"$19")),""))</f>
        <v/>
      </c>
      <c r="BE19" t="str">
        <f ca="1">IF(COLUMN()&lt;DATA!$H$1+2,SUM(VSETKY_PODIELY!BE$61:'VSETKY_PODIELY'!BE$62),IF(COLUMN()=DATA!$H$1+2,SUM(INDIRECT("B$19:"&amp;SUBSTITUTE(ADDRESS(1,COLUMN()-1,4),"1","")&amp;"$19")),""))</f>
        <v/>
      </c>
      <c r="BF19" t="str">
        <f ca="1">IF(COLUMN()&lt;DATA!$H$1+2,SUM(VSETKY_PODIELY!BF$61:'VSETKY_PODIELY'!BF$62),IF(COLUMN()=DATA!$H$1+2,SUM(INDIRECT("B$19:"&amp;SUBSTITUTE(ADDRESS(1,COLUMN()-1,4),"1","")&amp;"$19")),""))</f>
        <v/>
      </c>
      <c r="BG19" t="str">
        <f ca="1">IF(COLUMN()&lt;DATA!$H$1+2,SUM(VSETKY_PODIELY!BG$61:'VSETKY_PODIELY'!BG$62),IF(COLUMN()=DATA!$H$1+2,SUM(INDIRECT("B$19:"&amp;SUBSTITUTE(ADDRESS(1,COLUMN()-1,4),"1","")&amp;"$19")),""))</f>
        <v/>
      </c>
      <c r="BH19" t="str">
        <f ca="1">IF(COLUMN()&lt;DATA!$H$1+2,SUM(VSETKY_PODIELY!BH$61:'VSETKY_PODIELY'!BH$62),IF(COLUMN()=DATA!$H$1+2,SUM(INDIRECT("B$19:"&amp;SUBSTITUTE(ADDRESS(1,COLUMN()-1,4),"1","")&amp;"$19")),""))</f>
        <v/>
      </c>
      <c r="BI19" t="str">
        <f ca="1">IF(COLUMN()&lt;DATA!$H$1+2,SUM(VSETKY_PODIELY!BI$61:'VSETKY_PODIELY'!BI$62),IF(COLUMN()=DATA!$H$1+2,SUM(INDIRECT("B$19:"&amp;SUBSTITUTE(ADDRESS(1,COLUMN()-1,4),"1","")&amp;"$19")),""))</f>
        <v/>
      </c>
      <c r="BJ19" t="str">
        <f ca="1">IF(COLUMN()&lt;DATA!$H$1+2,SUM(VSETKY_PODIELY!BJ$61:'VSETKY_PODIELY'!BJ$62),IF(COLUMN()=DATA!$H$1+2,SUM(INDIRECT("B$19:"&amp;SUBSTITUTE(ADDRESS(1,COLUMN()-1,4),"1","")&amp;"$19")),""))</f>
        <v/>
      </c>
      <c r="BK19" t="str">
        <f ca="1">IF(COLUMN()&lt;DATA!$H$1+2,SUM(VSETKY_PODIELY!BK$61:'VSETKY_PODIELY'!BK$62),IF(COLUMN()=DATA!$H$1+2,SUM(INDIRECT("B$19:"&amp;SUBSTITUTE(ADDRESS(1,COLUMN()-1,4),"1","")&amp;"$19")),""))</f>
        <v/>
      </c>
      <c r="BL19" t="str">
        <f ca="1">IF(COLUMN()&lt;DATA!$H$1+2,SUM(VSETKY_PODIELY!BL$61:'VSETKY_PODIELY'!BL$62),IF(COLUMN()=DATA!$H$1+2,SUM(INDIRECT("B$19:"&amp;SUBSTITUTE(ADDRESS(1,COLUMN()-1,4),"1","")&amp;"$19")),""))</f>
        <v/>
      </c>
      <c r="BM19" t="str">
        <f ca="1">IF(COLUMN()&lt;DATA!$H$1+2,SUM(VSETKY_PODIELY!BM$61:'VSETKY_PODIELY'!BM$62),IF(COLUMN()=DATA!$H$1+2,SUM(INDIRECT("B$19:"&amp;SUBSTITUTE(ADDRESS(1,COLUMN()-1,4),"1","")&amp;"$19")),""))</f>
        <v/>
      </c>
      <c r="BN19" t="str">
        <f ca="1">IF(COLUMN()&lt;DATA!$H$1+2,SUM(VSETKY_PODIELY!BN$61:'VSETKY_PODIELY'!BN$62),IF(COLUMN()=DATA!$H$1+2,SUM(INDIRECT("B$19:"&amp;SUBSTITUTE(ADDRESS(1,COLUMN()-1,4),"1","")&amp;"$19")),""))</f>
        <v/>
      </c>
      <c r="BO19" t="str">
        <f ca="1">IF(COLUMN()&lt;DATA!$H$1+2,SUM(VSETKY_PODIELY!BO$61:'VSETKY_PODIELY'!BO$62),IF(COLUMN()=DATA!$H$1+2,SUM(INDIRECT("B$19:"&amp;SUBSTITUTE(ADDRESS(1,COLUMN()-1,4),"1","")&amp;"$19")),""))</f>
        <v/>
      </c>
      <c r="BP19" t="str">
        <f ca="1">IF(COLUMN()&lt;DATA!$H$1+2,SUM(VSETKY_PODIELY!BP$61:'VSETKY_PODIELY'!BP$62),IF(COLUMN()=DATA!$H$1+2,SUM(INDIRECT("B$19:"&amp;SUBSTITUTE(ADDRESS(1,COLUMN()-1,4),"1","")&amp;"$19")),""))</f>
        <v/>
      </c>
      <c r="BQ19" t="str">
        <f ca="1">IF(COLUMN()&lt;DATA!$H$1+2,SUM(VSETKY_PODIELY!BQ$61:'VSETKY_PODIELY'!BQ$62),IF(COLUMN()=DATA!$H$1+2,SUM(INDIRECT("B$19:"&amp;SUBSTITUTE(ADDRESS(1,COLUMN()-1,4),"1","")&amp;"$19")),""))</f>
        <v/>
      </c>
      <c r="BR19" t="str">
        <f ca="1">IF(COLUMN()&lt;DATA!$H$1+2,SUM(VSETKY_PODIELY!BR$61:'VSETKY_PODIELY'!BR$62),IF(COLUMN()=DATA!$H$1+2,SUM(INDIRECT("B$19:"&amp;SUBSTITUTE(ADDRESS(1,COLUMN()-1,4),"1","")&amp;"$19")),""))</f>
        <v/>
      </c>
      <c r="BS19" t="str">
        <f ca="1">IF(COLUMN()&lt;DATA!$H$1+2,SUM(VSETKY_PODIELY!BS$61:'VSETKY_PODIELY'!BS$62),IF(COLUMN()=DATA!$H$1+2,SUM(INDIRECT("B$19:"&amp;SUBSTITUTE(ADDRESS(1,COLUMN()-1,4),"1","")&amp;"$19")),""))</f>
        <v/>
      </c>
      <c r="BT19" t="str">
        <f ca="1">IF(COLUMN()&lt;DATA!$H$1+2,SUM(VSETKY_PODIELY!BT$61:'VSETKY_PODIELY'!BT$62),IF(COLUMN()=DATA!$H$1+2,SUM(INDIRECT("B$19:"&amp;SUBSTITUTE(ADDRESS(1,COLUMN()-1,4),"1","")&amp;"$19")),""))</f>
        <v/>
      </c>
      <c r="BU19" t="str">
        <f ca="1">IF(COLUMN()&lt;DATA!$H$1+2,SUM(VSETKY_PODIELY!BU$61:'VSETKY_PODIELY'!BU$62),IF(COLUMN()=DATA!$H$1+2,SUM(INDIRECT("B$19:"&amp;SUBSTITUTE(ADDRESS(1,COLUMN()-1,4),"1","")&amp;"$19")),""))</f>
        <v/>
      </c>
      <c r="BV19" t="str">
        <f ca="1">IF(COLUMN()&lt;DATA!$H$1+2,SUM(VSETKY_PODIELY!BV$61:'VSETKY_PODIELY'!BV$62),IF(COLUMN()=DATA!$H$1+2,SUM(INDIRECT("B$19:"&amp;SUBSTITUTE(ADDRESS(1,COLUMN()-1,4),"1","")&amp;"$19")),""))</f>
        <v/>
      </c>
      <c r="BW19" t="str">
        <f ca="1">IF(COLUMN()&lt;DATA!$H$1+2,SUM(VSETKY_PODIELY!BW$61:'VSETKY_PODIELY'!BW$62),IF(COLUMN()=DATA!$H$1+2,SUM(INDIRECT("B$19:"&amp;SUBSTITUTE(ADDRESS(1,COLUMN()-1,4),"1","")&amp;"$19")),""))</f>
        <v/>
      </c>
      <c r="BX19" t="str">
        <f ca="1">IF(COLUMN()&lt;DATA!$H$1+2,SUM(VSETKY_PODIELY!BX$61:'VSETKY_PODIELY'!BX$62),IF(COLUMN()=DATA!$H$1+2,SUM(INDIRECT("B$19:"&amp;SUBSTITUTE(ADDRESS(1,COLUMN()-1,4),"1","")&amp;"$19")),""))</f>
        <v/>
      </c>
      <c r="BY19" t="str">
        <f ca="1">IF(COLUMN()&lt;DATA!$H$1+2,SUM(VSETKY_PODIELY!BY$61:'VSETKY_PODIELY'!BY$62),IF(COLUMN()=DATA!$H$1+2,SUM(INDIRECT("B$19:"&amp;SUBSTITUTE(ADDRESS(1,COLUMN()-1,4),"1","")&amp;"$19")),""))</f>
        <v/>
      </c>
      <c r="BZ19" t="str">
        <f ca="1">IF(COLUMN()&lt;DATA!$H$1+2,SUM(VSETKY_PODIELY!BZ$61:'VSETKY_PODIELY'!BZ$62),IF(COLUMN()=DATA!$H$1+2,SUM(INDIRECT("B$19:"&amp;SUBSTITUTE(ADDRESS(1,COLUMN()-1,4),"1","")&amp;"$19")),""))</f>
        <v/>
      </c>
    </row>
    <row r="20" spans="1:78" ht="15.75" x14ac:dyDescent="0.25">
      <c r="A20" s="43" t="s">
        <v>205</v>
      </c>
      <c r="B20" s="34">
        <f ca="1">IF(COLUMN()&lt;DATA!$H$1+2,VSETKY_PODIELY!B$34,IF(COLUMN()=DATA!$H$1+2,SUM(INDIRECT("B$20:"&amp;SUBSTITUTE(ADDRESS(1,COLUMN()-1,4),"1","")&amp;"$20")),""))</f>
        <v>3.97</v>
      </c>
      <c r="C20" s="34">
        <f ca="1">IF(COLUMN()&lt;DATA!$H$1+2,VSETKY_PODIELY!C$34,IF(COLUMN()=DATA!$H$1+2,SUM(INDIRECT("B$20:"&amp;SUBSTITUTE(ADDRESS(1,COLUMN()-1,4),"1","")&amp;"$20")),""))</f>
        <v>0.46</v>
      </c>
      <c r="D20" s="34">
        <f ca="1">IF(COLUMN()&lt;DATA!$H$1+2,VSETKY_PODIELY!D$34,IF(COLUMN()=DATA!$H$1+2,SUM(INDIRECT("B$20:"&amp;SUBSTITUTE(ADDRESS(1,COLUMN()-1,4),"1","")&amp;"$20")),""))</f>
        <v>1.45</v>
      </c>
      <c r="E20" s="34">
        <f ca="1">IF(COLUMN()&lt;DATA!$H$1+2,VSETKY_PODIELY!E$34,IF(COLUMN()=DATA!$H$1+2,SUM(INDIRECT("B$20:"&amp;SUBSTITUTE(ADDRESS(1,COLUMN()-1,4),"1","")&amp;"$20")),""))</f>
        <v>0.23</v>
      </c>
      <c r="F20" s="34">
        <f ca="1">IF(COLUMN()&lt;DATA!$H$1+2,VSETKY_PODIELY!F$34,IF(COLUMN()=DATA!$H$1+2,SUM(INDIRECT("B$20:"&amp;SUBSTITUTE(ADDRESS(1,COLUMN()-1,4),"1","")&amp;"$20")),""))</f>
        <v>0</v>
      </c>
      <c r="G20" s="34">
        <f ca="1">IF(COLUMN()&lt;DATA!$H$1+2,VSETKY_PODIELY!G$34,IF(COLUMN()=DATA!$H$1+2,SUM(INDIRECT("B$20:"&amp;SUBSTITUTE(ADDRESS(1,COLUMN()-1,4),"1","")&amp;"$20")),""))</f>
        <v>0</v>
      </c>
      <c r="H20" s="34">
        <f ca="1">IF(COLUMN()&lt;DATA!$H$1+2,VSETKY_PODIELY!H$34,IF(COLUMN()=DATA!$H$1+2,SUM(INDIRECT("B$20:"&amp;SUBSTITUTE(ADDRESS(1,COLUMN()-1,4),"1","")&amp;"$20")),""))</f>
        <v>0</v>
      </c>
      <c r="I20" s="34">
        <f ca="1">IF(COLUMN()&lt;DATA!$H$1+2,VSETKY_PODIELY!I$34,IF(COLUMN()=DATA!$H$1+2,SUM(INDIRECT("B$20:"&amp;SUBSTITUTE(ADDRESS(1,COLUMN()-1,4),"1","")&amp;"$20")),""))</f>
        <v>0</v>
      </c>
      <c r="J20" s="34">
        <f ca="1">IF(COLUMN()&lt;DATA!$H$1+2,VSETKY_PODIELY!J$34,IF(COLUMN()=DATA!$H$1+2,SUM(INDIRECT("B$20:"&amp;SUBSTITUTE(ADDRESS(1,COLUMN()-1,4),"1","")&amp;"$20")),""))</f>
        <v>75.81</v>
      </c>
      <c r="K20" s="34">
        <f ca="1">IF(COLUMN()&lt;DATA!$H$1+2,VSETKY_PODIELY!K$34,IF(COLUMN()=DATA!$H$1+2,SUM(INDIRECT("B$20:"&amp;SUBSTITUTE(ADDRESS(1,COLUMN()-1,4),"1","")&amp;"$20")),""))</f>
        <v>58.07</v>
      </c>
      <c r="L20" s="34">
        <f ca="1">IF(COLUMN()&lt;DATA!$H$1+2,VSETKY_PODIELY!L$34,IF(COLUMN()=DATA!$H$1+2,SUM(INDIRECT("B$20:"&amp;SUBSTITUTE(ADDRESS(1,COLUMN()-1,4),"1","")&amp;"$20")),""))</f>
        <v>1.25</v>
      </c>
      <c r="M20" s="34">
        <f ca="1">IF(COLUMN()&lt;DATA!$H$1+2,VSETKY_PODIELY!M$34,IF(COLUMN()=DATA!$H$1+2,SUM(INDIRECT("B$20:"&amp;SUBSTITUTE(ADDRESS(1,COLUMN()-1,4),"1","")&amp;"$20")),""))</f>
        <v>0</v>
      </c>
      <c r="N20" s="34">
        <f ca="1">IF(COLUMN()&lt;DATA!$H$1+2,VSETKY_PODIELY!N$34,IF(COLUMN()=DATA!$H$1+2,SUM(INDIRECT("B$20:"&amp;SUBSTITUTE(ADDRESS(1,COLUMN()-1,4),"1","")&amp;"$20")),""))</f>
        <v>0.32</v>
      </c>
      <c r="O20" s="34">
        <f ca="1">IF(COLUMN()&lt;DATA!$H$1+2,VSETKY_PODIELY!O$34,IF(COLUMN()=DATA!$H$1+2,SUM(INDIRECT("B$20:"&amp;SUBSTITUTE(ADDRESS(1,COLUMN()-1,4),"1","")&amp;"$20")),""))</f>
        <v>11.1</v>
      </c>
      <c r="P20" s="34">
        <f ca="1">IF(COLUMN()&lt;DATA!$H$1+2,VSETKY_PODIELY!P$34,IF(COLUMN()=DATA!$H$1+2,SUM(INDIRECT("B$20:"&amp;SUBSTITUTE(ADDRESS(1,COLUMN()-1,4),"1","")&amp;"$20")),""))</f>
        <v>0</v>
      </c>
      <c r="Q20" s="34">
        <f ca="1">IF(COLUMN()&lt;DATA!$H$1+2,VSETKY_PODIELY!Q$34,IF(COLUMN()=DATA!$H$1+2,SUM(INDIRECT("B$20:"&amp;SUBSTITUTE(ADDRESS(1,COLUMN()-1,4),"1","")&amp;"$20")),""))</f>
        <v>0</v>
      </c>
      <c r="R20" s="34">
        <f ca="1">IF(COLUMN()&lt;DATA!$H$1+2,VSETKY_PODIELY!R$34,IF(COLUMN()=DATA!$H$1+2,SUM(INDIRECT("B$20:"&amp;SUBSTITUTE(ADDRESS(1,COLUMN()-1,4),"1","")&amp;"$20")),""))</f>
        <v>0</v>
      </c>
      <c r="S20" s="34">
        <f ca="1">IF(COLUMN()&lt;DATA!$H$1+2,VSETKY_PODIELY!S$34,IF(COLUMN()=DATA!$H$1+2,SUM(INDIRECT("B$20:"&amp;SUBSTITUTE(ADDRESS(1,COLUMN()-1,4),"1","")&amp;"$20")),""))</f>
        <v>0</v>
      </c>
      <c r="T20" s="34">
        <f ca="1">IF(COLUMN()&lt;DATA!$H$1+2,VSETKY_PODIELY!T$34,IF(COLUMN()=DATA!$H$1+2,SUM(INDIRECT("B$20:"&amp;SUBSTITUTE(ADDRESS(1,COLUMN()-1,4),"1","")&amp;"$20")),""))</f>
        <v>0</v>
      </c>
      <c r="U20" s="34">
        <f ca="1">IF(COLUMN()&lt;DATA!$H$1+2,VSETKY_PODIELY!U$34,IF(COLUMN()=DATA!$H$1+2,SUM(INDIRECT("B$20:"&amp;SUBSTITUTE(ADDRESS(1,COLUMN()-1,4),"1","")&amp;"$20")),""))</f>
        <v>75.06</v>
      </c>
      <c r="V20" s="34">
        <f ca="1">IF(COLUMN()&lt;DATA!$H$1+2,VSETKY_PODIELY!V$34,IF(COLUMN()=DATA!$H$1+2,SUM(INDIRECT("B$20:"&amp;SUBSTITUTE(ADDRESS(1,COLUMN()-1,4),"1","")&amp;"$20")),""))</f>
        <v>0</v>
      </c>
      <c r="W20" s="34">
        <f ca="1">IF(COLUMN()&lt;DATA!$H$1+2,VSETKY_PODIELY!W$34,IF(COLUMN()=DATA!$H$1+2,SUM(INDIRECT("B$20:"&amp;SUBSTITUTE(ADDRESS(1,COLUMN()-1,4),"1","")&amp;"$20")),""))</f>
        <v>0</v>
      </c>
      <c r="X20" s="34">
        <f ca="1">IF(COLUMN()&lt;DATA!$H$1+2,VSETKY_PODIELY!X$34,IF(COLUMN()=DATA!$H$1+2,SUM(INDIRECT("B$20:"&amp;SUBSTITUTE(ADDRESS(1,COLUMN()-1,4),"1","")&amp;"$20")),""))</f>
        <v>0</v>
      </c>
      <c r="Y20" s="34">
        <f ca="1">IF(COLUMN()&lt;DATA!$H$1+2,VSETKY_PODIELY!Y$34,IF(COLUMN()=DATA!$H$1+2,SUM(INDIRECT("B$20:"&amp;SUBSTITUTE(ADDRESS(1,COLUMN()-1,4),"1","")&amp;"$20")),""))</f>
        <v>0</v>
      </c>
      <c r="Z20" s="34">
        <f ca="1">IF(COLUMN()&lt;DATA!$H$1+2,VSETKY_PODIELY!Z$34,IF(COLUMN()=DATA!$H$1+2,SUM(INDIRECT("B$20:"&amp;SUBSTITUTE(ADDRESS(1,COLUMN()-1,4),"1","")&amp;"$20")),""))</f>
        <v>0</v>
      </c>
      <c r="AA20" s="34">
        <f ca="1">IF(COLUMN()&lt;DATA!$H$1+2,VSETKY_PODIELY!AA$34,IF(COLUMN()=DATA!$H$1+2,SUM(INDIRECT("B$20:"&amp;SUBSTITUTE(ADDRESS(1,COLUMN()-1,4),"1","")&amp;"$20")),""))</f>
        <v>0</v>
      </c>
      <c r="AB20" s="34">
        <f ca="1">IF(COLUMN()&lt;DATA!$H$1+2,VSETKY_PODIELY!AB$34,IF(COLUMN()=DATA!$H$1+2,SUM(INDIRECT("B$20:"&amp;SUBSTITUTE(ADDRESS(1,COLUMN()-1,4),"1","")&amp;"$20")),""))</f>
        <v>0</v>
      </c>
      <c r="AC20" s="34">
        <f ca="1">IF(COLUMN()&lt;DATA!$H$1+2,VSETKY_PODIELY!AC$34,IF(COLUMN()=DATA!$H$1+2,SUM(INDIRECT("B$20:"&amp;SUBSTITUTE(ADDRESS(1,COLUMN()-1,4),"1","")&amp;"$20")),""))</f>
        <v>0</v>
      </c>
      <c r="AD20" s="34">
        <f ca="1">IF(COLUMN()&lt;DATA!$H$1+2,VSETKY_PODIELY!AD$34,IF(COLUMN()=DATA!$H$1+2,SUM(INDIRECT("B$20:"&amp;SUBSTITUTE(ADDRESS(1,COLUMN()-1,4),"1","")&amp;"$20")),""))</f>
        <v>0</v>
      </c>
      <c r="AE20" s="34">
        <f ca="1">IF(COLUMN()&lt;DATA!$H$1+2,VSETKY_PODIELY!AE$34,IF(COLUMN()=DATA!$H$1+2,SUM(INDIRECT("B$20:"&amp;SUBSTITUTE(ADDRESS(1,COLUMN()-1,4),"1","")&amp;"$20")),""))</f>
        <v>0</v>
      </c>
      <c r="AF20" s="34">
        <f ca="1">IF(COLUMN()&lt;DATA!$H$1+2,VSETKY_PODIELY!AF$34,IF(COLUMN()=DATA!$H$1+2,SUM(INDIRECT("B$20:"&amp;SUBSTITUTE(ADDRESS(1,COLUMN()-1,4),"1","")&amp;"$20")),""))</f>
        <v>0</v>
      </c>
      <c r="AG20" s="34">
        <f ca="1">IF(COLUMN()&lt;DATA!$H$1+2,VSETKY_PODIELY!AG$34,IF(COLUMN()=DATA!$H$1+2,SUM(INDIRECT("B$20:"&amp;SUBSTITUTE(ADDRESS(1,COLUMN()-1,4),"1","")&amp;"$20")),""))</f>
        <v>0</v>
      </c>
      <c r="AH20" s="34">
        <f ca="1">IF(COLUMN()&lt;DATA!$H$1+2,VSETKY_PODIELY!AH$34,IF(COLUMN()=DATA!$H$1+2,SUM(INDIRECT("B$20:"&amp;SUBSTITUTE(ADDRESS(1,COLUMN()-1,4),"1","")&amp;"$20")),""))</f>
        <v>0</v>
      </c>
      <c r="AI20" s="34">
        <f ca="1">IF(COLUMN()&lt;DATA!$H$1+2,VSETKY_PODIELY!AI$34,IF(COLUMN()=DATA!$H$1+2,SUM(INDIRECT("B$20:"&amp;SUBSTITUTE(ADDRESS(1,COLUMN()-1,4),"1","")&amp;"$20")),""))</f>
        <v>0</v>
      </c>
      <c r="AJ20" s="34">
        <f ca="1">IF(COLUMN()&lt;DATA!$H$1+2,VSETKY_PODIELY!AJ$34,IF(COLUMN()=DATA!$H$1+2,SUM(INDIRECT("B$20:"&amp;SUBSTITUTE(ADDRESS(1,COLUMN()-1,4),"1","")&amp;"$20")),""))</f>
        <v>0</v>
      </c>
      <c r="AK20" s="34">
        <f ca="1">IF(COLUMN()&lt;DATA!$H$1+2,VSETKY_PODIELY!AK$34,IF(COLUMN()=DATA!$H$1+2,SUM(INDIRECT("B$20:"&amp;SUBSTITUTE(ADDRESS(1,COLUMN()-1,4),"1","")&amp;"$20")),""))</f>
        <v>0</v>
      </c>
      <c r="AL20" s="34">
        <f ca="1">IF(COLUMN()&lt;DATA!$H$1+2,VSETKY_PODIELY!AL$34,IF(COLUMN()=DATA!$H$1+2,SUM(INDIRECT("B$20:"&amp;SUBSTITUTE(ADDRESS(1,COLUMN()-1,4),"1","")&amp;"$20")),""))</f>
        <v>0</v>
      </c>
      <c r="AM20" s="34">
        <f ca="1">IF(COLUMN()&lt;DATA!$H$1+2,VSETKY_PODIELY!AM$34,IF(COLUMN()=DATA!$H$1+2,SUM(INDIRECT("B$20:"&amp;SUBSTITUTE(ADDRESS(1,COLUMN()-1,4),"1","")&amp;"$20")),""))</f>
        <v>0</v>
      </c>
      <c r="AN20" s="44">
        <f ca="1">IF(COLUMN()&lt;DATA!$H$1+2,VSETKY_PODIELY!AN$34,IF(COLUMN()=DATA!$H$1+2,SUM(INDIRECT("B$20:"&amp;SUBSTITUTE(ADDRESS(1,COLUMN()-1,4),"1","")&amp;"$20")),""))</f>
        <v>227.72</v>
      </c>
      <c r="AO20" t="str">
        <f ca="1">IF(COLUMN()&lt;DATA!$H$1+2,VSETKY_PODIELY!AO$34,IF(COLUMN()=DATA!$H$1+2,SUM(INDIRECT("B$20:"&amp;SUBSTITUTE(ADDRESS(1,COLUMN()-1,4),"1","")&amp;"$20")),""))</f>
        <v/>
      </c>
      <c r="AP20" t="str">
        <f ca="1">IF(COLUMN()&lt;DATA!$H$1+2,VSETKY_PODIELY!AP$34,IF(COLUMN()=DATA!$H$1+2,SUM(INDIRECT("B$20:"&amp;SUBSTITUTE(ADDRESS(1,COLUMN()-1,4),"1","")&amp;"$20")),""))</f>
        <v/>
      </c>
      <c r="AQ20" t="str">
        <f ca="1">IF(COLUMN()&lt;DATA!$H$1+2,VSETKY_PODIELY!AQ$34,IF(COLUMN()=DATA!$H$1+2,SUM(INDIRECT("B$20:"&amp;SUBSTITUTE(ADDRESS(1,COLUMN()-1,4),"1","")&amp;"$20")),""))</f>
        <v/>
      </c>
      <c r="AR20" t="str">
        <f ca="1">IF(COLUMN()&lt;DATA!$H$1+2,VSETKY_PODIELY!AR$34,IF(COLUMN()=DATA!$H$1+2,SUM(INDIRECT("B$20:"&amp;SUBSTITUTE(ADDRESS(1,COLUMN()-1,4),"1","")&amp;"$20")),""))</f>
        <v/>
      </c>
      <c r="AS20" t="str">
        <f ca="1">IF(COLUMN()&lt;DATA!$H$1+2,VSETKY_PODIELY!AS$34,IF(COLUMN()=DATA!$H$1+2,SUM(INDIRECT("B$20:"&amp;SUBSTITUTE(ADDRESS(1,COLUMN()-1,4),"1","")&amp;"$20")),""))</f>
        <v/>
      </c>
      <c r="AT20" t="str">
        <f ca="1">IF(COLUMN()&lt;DATA!$H$1+2,VSETKY_PODIELY!AT$34,IF(COLUMN()=DATA!$H$1+2,SUM(INDIRECT("B$20:"&amp;SUBSTITUTE(ADDRESS(1,COLUMN()-1,4),"1","")&amp;"$20")),""))</f>
        <v/>
      </c>
      <c r="AU20" t="str">
        <f ca="1">IF(COLUMN()&lt;DATA!$H$1+2,VSETKY_PODIELY!AU$34,IF(COLUMN()=DATA!$H$1+2,SUM(INDIRECT("B$20:"&amp;SUBSTITUTE(ADDRESS(1,COLUMN()-1,4),"1","")&amp;"$20")),""))</f>
        <v/>
      </c>
      <c r="AV20" t="str">
        <f ca="1">IF(COLUMN()&lt;DATA!$H$1+2,VSETKY_PODIELY!AV$34,IF(COLUMN()=DATA!$H$1+2,SUM(INDIRECT("B$20:"&amp;SUBSTITUTE(ADDRESS(1,COLUMN()-1,4),"1","")&amp;"$20")),""))</f>
        <v/>
      </c>
      <c r="AW20" t="str">
        <f ca="1">IF(COLUMN()&lt;DATA!$H$1+2,VSETKY_PODIELY!AW$34,IF(COLUMN()=DATA!$H$1+2,SUM(INDIRECT("B$20:"&amp;SUBSTITUTE(ADDRESS(1,COLUMN()-1,4),"1","")&amp;"$20")),""))</f>
        <v/>
      </c>
      <c r="AX20" t="str">
        <f ca="1">IF(COLUMN()&lt;DATA!$H$1+2,VSETKY_PODIELY!AX$34,IF(COLUMN()=DATA!$H$1+2,SUM(INDIRECT("B$20:"&amp;SUBSTITUTE(ADDRESS(1,COLUMN()-1,4),"1","")&amp;"$20")),""))</f>
        <v/>
      </c>
      <c r="AY20" t="str">
        <f ca="1">IF(COLUMN()&lt;DATA!$H$1+2,VSETKY_PODIELY!AY$34,IF(COLUMN()=DATA!$H$1+2,SUM(INDIRECT("B$20:"&amp;SUBSTITUTE(ADDRESS(1,COLUMN()-1,4),"1","")&amp;"$20")),""))</f>
        <v/>
      </c>
      <c r="AZ20" t="str">
        <f ca="1">IF(COLUMN()&lt;DATA!$H$1+2,VSETKY_PODIELY!AZ$34,IF(COLUMN()=DATA!$H$1+2,SUM(INDIRECT("B$20:"&amp;SUBSTITUTE(ADDRESS(1,COLUMN()-1,4),"1","")&amp;"$20")),""))</f>
        <v/>
      </c>
      <c r="BA20" t="str">
        <f ca="1">IF(COLUMN()&lt;DATA!$H$1+2,VSETKY_PODIELY!BA$34,IF(COLUMN()=DATA!$H$1+2,SUM(INDIRECT("B$20:"&amp;SUBSTITUTE(ADDRESS(1,COLUMN()-1,4),"1","")&amp;"$20")),""))</f>
        <v/>
      </c>
      <c r="BB20" t="str">
        <f ca="1">IF(COLUMN()&lt;DATA!$H$1+2,VSETKY_PODIELY!BB$34,IF(COLUMN()=DATA!$H$1+2,SUM(INDIRECT("B$20:"&amp;SUBSTITUTE(ADDRESS(1,COLUMN()-1,4),"1","")&amp;"$20")),""))</f>
        <v/>
      </c>
      <c r="BC20" t="str">
        <f ca="1">IF(COLUMN()&lt;DATA!$H$1+2,VSETKY_PODIELY!BC$34,IF(COLUMN()=DATA!$H$1+2,SUM(INDIRECT("B$20:"&amp;SUBSTITUTE(ADDRESS(1,COLUMN()-1,4),"1","")&amp;"$20")),""))</f>
        <v/>
      </c>
      <c r="BD20" t="str">
        <f ca="1">IF(COLUMN()&lt;DATA!$H$1+2,VSETKY_PODIELY!BD$34,IF(COLUMN()=DATA!$H$1+2,SUM(INDIRECT("B$20:"&amp;SUBSTITUTE(ADDRESS(1,COLUMN()-1,4),"1","")&amp;"$20")),""))</f>
        <v/>
      </c>
      <c r="BE20" t="str">
        <f ca="1">IF(COLUMN()&lt;DATA!$H$1+2,VSETKY_PODIELY!BE$34,IF(COLUMN()=DATA!$H$1+2,SUM(INDIRECT("B$20:"&amp;SUBSTITUTE(ADDRESS(1,COLUMN()-1,4),"1","")&amp;"$20")),""))</f>
        <v/>
      </c>
      <c r="BF20" t="str">
        <f ca="1">IF(COLUMN()&lt;DATA!$H$1+2,VSETKY_PODIELY!BF$34,IF(COLUMN()=DATA!$H$1+2,SUM(INDIRECT("B$20:"&amp;SUBSTITUTE(ADDRESS(1,COLUMN()-1,4),"1","")&amp;"$20")),""))</f>
        <v/>
      </c>
      <c r="BG20" t="str">
        <f ca="1">IF(COLUMN()&lt;DATA!$H$1+2,VSETKY_PODIELY!BG$34,IF(COLUMN()=DATA!$H$1+2,SUM(INDIRECT("B$20:"&amp;SUBSTITUTE(ADDRESS(1,COLUMN()-1,4),"1","")&amp;"$20")),""))</f>
        <v/>
      </c>
      <c r="BH20" t="str">
        <f ca="1">IF(COLUMN()&lt;DATA!$H$1+2,VSETKY_PODIELY!BH$34,IF(COLUMN()=DATA!$H$1+2,SUM(INDIRECT("B$20:"&amp;SUBSTITUTE(ADDRESS(1,COLUMN()-1,4),"1","")&amp;"$20")),""))</f>
        <v/>
      </c>
      <c r="BI20" t="str">
        <f ca="1">IF(COLUMN()&lt;DATA!$H$1+2,VSETKY_PODIELY!BI$34,IF(COLUMN()=DATA!$H$1+2,SUM(INDIRECT("B$20:"&amp;SUBSTITUTE(ADDRESS(1,COLUMN()-1,4),"1","")&amp;"$20")),""))</f>
        <v/>
      </c>
      <c r="BJ20" t="str">
        <f ca="1">IF(COLUMN()&lt;DATA!$H$1+2,VSETKY_PODIELY!BJ$34,IF(COLUMN()=DATA!$H$1+2,SUM(INDIRECT("B$20:"&amp;SUBSTITUTE(ADDRESS(1,COLUMN()-1,4),"1","")&amp;"$20")),""))</f>
        <v/>
      </c>
      <c r="BK20" t="str">
        <f ca="1">IF(COLUMN()&lt;DATA!$H$1+2,VSETKY_PODIELY!BK$34,IF(COLUMN()=DATA!$H$1+2,SUM(INDIRECT("B$20:"&amp;SUBSTITUTE(ADDRESS(1,COLUMN()-1,4),"1","")&amp;"$20")),""))</f>
        <v/>
      </c>
      <c r="BL20" t="str">
        <f ca="1">IF(COLUMN()&lt;DATA!$H$1+2,VSETKY_PODIELY!BL$34,IF(COLUMN()=DATA!$H$1+2,SUM(INDIRECT("B$20:"&amp;SUBSTITUTE(ADDRESS(1,COLUMN()-1,4),"1","")&amp;"$20")),""))</f>
        <v/>
      </c>
      <c r="BM20" t="str">
        <f ca="1">IF(COLUMN()&lt;DATA!$H$1+2,VSETKY_PODIELY!BM$34,IF(COLUMN()=DATA!$H$1+2,SUM(INDIRECT("B$20:"&amp;SUBSTITUTE(ADDRESS(1,COLUMN()-1,4),"1","")&amp;"$20")),""))</f>
        <v/>
      </c>
      <c r="BN20" t="str">
        <f ca="1">IF(COLUMN()&lt;DATA!$H$1+2,VSETKY_PODIELY!BN$34,IF(COLUMN()=DATA!$H$1+2,SUM(INDIRECT("B$20:"&amp;SUBSTITUTE(ADDRESS(1,COLUMN()-1,4),"1","")&amp;"$20")),""))</f>
        <v/>
      </c>
      <c r="BO20" t="str">
        <f ca="1">IF(COLUMN()&lt;DATA!$H$1+2,VSETKY_PODIELY!BO$34,IF(COLUMN()=DATA!$H$1+2,SUM(INDIRECT("B$20:"&amp;SUBSTITUTE(ADDRESS(1,COLUMN()-1,4),"1","")&amp;"$20")),""))</f>
        <v/>
      </c>
      <c r="BP20" t="str">
        <f ca="1">IF(COLUMN()&lt;DATA!$H$1+2,VSETKY_PODIELY!BP$34,IF(COLUMN()=DATA!$H$1+2,SUM(INDIRECT("B$20:"&amp;SUBSTITUTE(ADDRESS(1,COLUMN()-1,4),"1","")&amp;"$20")),""))</f>
        <v/>
      </c>
      <c r="BQ20" t="str">
        <f ca="1">IF(COLUMN()&lt;DATA!$H$1+2,VSETKY_PODIELY!BQ$34,IF(COLUMN()=DATA!$H$1+2,SUM(INDIRECT("B$20:"&amp;SUBSTITUTE(ADDRESS(1,COLUMN()-1,4),"1","")&amp;"$20")),""))</f>
        <v/>
      </c>
      <c r="BR20" t="str">
        <f ca="1">IF(COLUMN()&lt;DATA!$H$1+2,VSETKY_PODIELY!BR$34,IF(COLUMN()=DATA!$H$1+2,SUM(INDIRECT("B$20:"&amp;SUBSTITUTE(ADDRESS(1,COLUMN()-1,4),"1","")&amp;"$20")),""))</f>
        <v/>
      </c>
      <c r="BS20" t="str">
        <f ca="1">IF(COLUMN()&lt;DATA!$H$1+2,VSETKY_PODIELY!BS$34,IF(COLUMN()=DATA!$H$1+2,SUM(INDIRECT("B$20:"&amp;SUBSTITUTE(ADDRESS(1,COLUMN()-1,4),"1","")&amp;"$20")),""))</f>
        <v/>
      </c>
      <c r="BT20" t="str">
        <f ca="1">IF(COLUMN()&lt;DATA!$H$1+2,VSETKY_PODIELY!BT$34,IF(COLUMN()=DATA!$H$1+2,SUM(INDIRECT("B$20:"&amp;SUBSTITUTE(ADDRESS(1,COLUMN()-1,4),"1","")&amp;"$20")),""))</f>
        <v/>
      </c>
      <c r="BU20" t="str">
        <f ca="1">IF(COLUMN()&lt;DATA!$H$1+2,VSETKY_PODIELY!BU$34,IF(COLUMN()=DATA!$H$1+2,SUM(INDIRECT("B$20:"&amp;SUBSTITUTE(ADDRESS(1,COLUMN()-1,4),"1","")&amp;"$20")),""))</f>
        <v/>
      </c>
      <c r="BV20" t="str">
        <f ca="1">IF(COLUMN()&lt;DATA!$H$1+2,VSETKY_PODIELY!BV$34,IF(COLUMN()=DATA!$H$1+2,SUM(INDIRECT("B$20:"&amp;SUBSTITUTE(ADDRESS(1,COLUMN()-1,4),"1","")&amp;"$20")),""))</f>
        <v/>
      </c>
      <c r="BW20" t="str">
        <f ca="1">IF(COLUMN()&lt;DATA!$H$1+2,VSETKY_PODIELY!BW$34,IF(COLUMN()=DATA!$H$1+2,SUM(INDIRECT("B$20:"&amp;SUBSTITUTE(ADDRESS(1,COLUMN()-1,4),"1","")&amp;"$20")),""))</f>
        <v/>
      </c>
      <c r="BX20" t="str">
        <f ca="1">IF(COLUMN()&lt;DATA!$H$1+2,VSETKY_PODIELY!BX$34,IF(COLUMN()=DATA!$H$1+2,SUM(INDIRECT("B$20:"&amp;SUBSTITUTE(ADDRESS(1,COLUMN()-1,4),"1","")&amp;"$20")),""))</f>
        <v/>
      </c>
      <c r="BY20" t="str">
        <f ca="1">IF(COLUMN()&lt;DATA!$H$1+2,VSETKY_PODIELY!BY$34,IF(COLUMN()=DATA!$H$1+2,SUM(INDIRECT("B$20:"&amp;SUBSTITUTE(ADDRESS(1,COLUMN()-1,4),"1","")&amp;"$20")),""))</f>
        <v/>
      </c>
      <c r="BZ20" t="str">
        <f ca="1">IF(COLUMN()&lt;DATA!$H$1+2,VSETKY_PODIELY!BZ$34,IF(COLUMN()=DATA!$H$1+2,SUM(INDIRECT("B$20:"&amp;SUBSTITUTE(ADDRESS(1,COLUMN()-1,4),"1","")&amp;"$20")),""))</f>
        <v/>
      </c>
    </row>
    <row r="21" spans="1:78" ht="31.5" x14ac:dyDescent="0.25">
      <c r="A21" s="45" t="s">
        <v>235</v>
      </c>
      <c r="B21" s="34">
        <f ca="1">IF(COLUMN()&lt;DATA!$H$1+2,SUM(B$22:B$23),IF(COLUMN()=DATA!$H$1+2,SUM(INDIRECT("B$21:"&amp;SUBSTITUTE(ADDRESS(1,COLUMN()-1,4),"1","")&amp;"$21")),""))</f>
        <v>494.27699999999999</v>
      </c>
      <c r="C21" s="34">
        <f ca="1">IF(COLUMN()&lt;DATA!$H$1+2,SUM(C$22:C$23),IF(COLUMN()=DATA!$H$1+2,SUM(INDIRECT("B$21:"&amp;SUBSTITUTE(ADDRESS(1,COLUMN()-1,4),"1","")&amp;"$21")),""))</f>
        <v>91.472750000000005</v>
      </c>
      <c r="D21" s="34">
        <f ca="1">IF(COLUMN()&lt;DATA!$H$1+2,SUM(D$22:D$23),IF(COLUMN()=DATA!$H$1+2,SUM(INDIRECT("B$21:"&amp;SUBSTITUTE(ADDRESS(1,COLUMN()-1,4),"1","")&amp;"$21")),""))</f>
        <v>142.94526999999999</v>
      </c>
      <c r="E21" s="34">
        <f ca="1">IF(COLUMN()&lt;DATA!$H$1+2,SUM(E$22:E$23),IF(COLUMN()=DATA!$H$1+2,SUM(INDIRECT("B$21:"&amp;SUBSTITUTE(ADDRESS(1,COLUMN()-1,4),"1","")&amp;"$21")),""))</f>
        <v>89.755459999999999</v>
      </c>
      <c r="F21" s="34">
        <f ca="1">IF(COLUMN()&lt;DATA!$H$1+2,SUM(F$22:F$23),IF(COLUMN()=DATA!$H$1+2,SUM(INDIRECT("B$21:"&amp;SUBSTITUTE(ADDRESS(1,COLUMN()-1,4),"1","")&amp;"$21")),""))</f>
        <v>19.753329999999998</v>
      </c>
      <c r="G21" s="34">
        <f ca="1">IF(COLUMN()&lt;DATA!$H$1+2,SUM(G$22:G$23),IF(COLUMN()=DATA!$H$1+2,SUM(INDIRECT("B$21:"&amp;SUBSTITUTE(ADDRESS(1,COLUMN()-1,4),"1","")&amp;"$21")),""))</f>
        <v>183.73292000000001</v>
      </c>
      <c r="H21" s="34">
        <f ca="1">IF(COLUMN()&lt;DATA!$H$1+2,SUM(H$22:H$23),IF(COLUMN()=DATA!$H$1+2,SUM(INDIRECT("B$21:"&amp;SUBSTITUTE(ADDRESS(1,COLUMN()-1,4),"1","")&amp;"$21")),""))</f>
        <v>100.33499999999999</v>
      </c>
      <c r="I21" s="34">
        <f ca="1">IF(COLUMN()&lt;DATA!$H$1+2,SUM(I$22:I$23),IF(COLUMN()=DATA!$H$1+2,SUM(INDIRECT("B$21:"&amp;SUBSTITUTE(ADDRESS(1,COLUMN()-1,4),"1","")&amp;"$21")),""))</f>
        <v>52.058390000000003</v>
      </c>
      <c r="J21" s="34">
        <f ca="1">IF(COLUMN()&lt;DATA!$H$1+2,SUM(J$22:J$23),IF(COLUMN()=DATA!$H$1+2,SUM(INDIRECT("B$21:"&amp;SUBSTITUTE(ADDRESS(1,COLUMN()-1,4),"1","")&amp;"$21")),""))</f>
        <v>240.67777000000001</v>
      </c>
      <c r="K21" s="34">
        <f ca="1">IF(COLUMN()&lt;DATA!$H$1+2,SUM(K$22:K$23),IF(COLUMN()=DATA!$H$1+2,SUM(INDIRECT("B$21:"&amp;SUBSTITUTE(ADDRESS(1,COLUMN()-1,4),"1","")&amp;"$21")),""))</f>
        <v>198.23666</v>
      </c>
      <c r="L21" s="34">
        <f ca="1">IF(COLUMN()&lt;DATA!$H$1+2,SUM(L$22:L$23),IF(COLUMN()=DATA!$H$1+2,SUM(INDIRECT("B$21:"&amp;SUBSTITUTE(ADDRESS(1,COLUMN()-1,4),"1","")&amp;"$21")),""))</f>
        <v>30.60331</v>
      </c>
      <c r="M21" s="34">
        <f ca="1">IF(COLUMN()&lt;DATA!$H$1+2,SUM(M$22:M$23),IF(COLUMN()=DATA!$H$1+2,SUM(INDIRECT("B$21:"&amp;SUBSTITUTE(ADDRESS(1,COLUMN()-1,4),"1","")&amp;"$21")),""))</f>
        <v>67.209999999999994</v>
      </c>
      <c r="N21" s="34">
        <f ca="1">IF(COLUMN()&lt;DATA!$H$1+2,SUM(N$22:N$23),IF(COLUMN()=DATA!$H$1+2,SUM(INDIRECT("B$21:"&amp;SUBSTITUTE(ADDRESS(1,COLUMN()-1,4),"1","")&amp;"$21")),""))</f>
        <v>142.66367</v>
      </c>
      <c r="O21" s="34">
        <f ca="1">IF(COLUMN()&lt;DATA!$H$1+2,SUM(O$22:O$23),IF(COLUMN()=DATA!$H$1+2,SUM(INDIRECT("B$21:"&amp;SUBSTITUTE(ADDRESS(1,COLUMN()-1,4),"1","")&amp;"$21")),""))</f>
        <v>71.100899999999996</v>
      </c>
      <c r="P21" s="34">
        <f ca="1">IF(COLUMN()&lt;DATA!$H$1+2,SUM(P$22:P$23),IF(COLUMN()=DATA!$H$1+2,SUM(INDIRECT("B$21:"&amp;SUBSTITUTE(ADDRESS(1,COLUMN()-1,4),"1","")&amp;"$21")),""))</f>
        <v>1.5</v>
      </c>
      <c r="Q21" s="34">
        <f ca="1">IF(COLUMN()&lt;DATA!$H$1+2,SUM(Q$22:Q$23),IF(COLUMN()=DATA!$H$1+2,SUM(INDIRECT("B$21:"&amp;SUBSTITUTE(ADDRESS(1,COLUMN()-1,4),"1","")&amp;"$21")),""))</f>
        <v>0</v>
      </c>
      <c r="R21" s="34">
        <f ca="1">IF(COLUMN()&lt;DATA!$H$1+2,SUM(R$22:R$23),IF(COLUMN()=DATA!$H$1+2,SUM(INDIRECT("B$21:"&amp;SUBSTITUTE(ADDRESS(1,COLUMN()-1,4),"1","")&amp;"$21")),""))</f>
        <v>2</v>
      </c>
      <c r="S21" s="34">
        <f ca="1">IF(COLUMN()&lt;DATA!$H$1+2,SUM(S$22:S$23),IF(COLUMN()=DATA!$H$1+2,SUM(INDIRECT("B$21:"&amp;SUBSTITUTE(ADDRESS(1,COLUMN()-1,4),"1","")&amp;"$21")),""))</f>
        <v>43.369779999999999</v>
      </c>
      <c r="T21" s="34">
        <f ca="1">IF(COLUMN()&lt;DATA!$H$1+2,SUM(T$22:T$23),IF(COLUMN()=DATA!$H$1+2,SUM(INDIRECT("B$21:"&amp;SUBSTITUTE(ADDRESS(1,COLUMN()-1,4),"1","")&amp;"$21")),""))</f>
        <v>30.518319999999999</v>
      </c>
      <c r="U21" s="34">
        <f ca="1">IF(COLUMN()&lt;DATA!$H$1+2,SUM(U$22:U$23),IF(COLUMN()=DATA!$H$1+2,SUM(INDIRECT("B$21:"&amp;SUBSTITUTE(ADDRESS(1,COLUMN()-1,4),"1","")&amp;"$21")),""))</f>
        <v>169.03895</v>
      </c>
      <c r="V21" s="34">
        <f ca="1">IF(COLUMN()&lt;DATA!$H$1+2,SUM(V$22:V$23),IF(COLUMN()=DATA!$H$1+2,SUM(INDIRECT("B$21:"&amp;SUBSTITUTE(ADDRESS(1,COLUMN()-1,4),"1","")&amp;"$21")),""))</f>
        <v>2.2999999999999998</v>
      </c>
      <c r="W21" s="34">
        <f ca="1">IF(COLUMN()&lt;DATA!$H$1+2,SUM(W$22:W$23),IF(COLUMN()=DATA!$H$1+2,SUM(INDIRECT("B$21:"&amp;SUBSTITUTE(ADDRESS(1,COLUMN()-1,4),"1","")&amp;"$21")),""))</f>
        <v>0</v>
      </c>
      <c r="X21" s="34">
        <f ca="1">IF(COLUMN()&lt;DATA!$H$1+2,SUM(X$22:X$23),IF(COLUMN()=DATA!$H$1+2,SUM(INDIRECT("B$21:"&amp;SUBSTITUTE(ADDRESS(1,COLUMN()-1,4),"1","")&amp;"$21")),""))</f>
        <v>0</v>
      </c>
      <c r="Y21" s="34">
        <f ca="1">IF(COLUMN()&lt;DATA!$H$1+2,SUM(Y$22:Y$23),IF(COLUMN()=DATA!$H$1+2,SUM(INDIRECT("B$21:"&amp;SUBSTITUTE(ADDRESS(1,COLUMN()-1,4),"1","")&amp;"$21")),""))</f>
        <v>2.98</v>
      </c>
      <c r="Z21" s="34">
        <f ca="1">IF(COLUMN()&lt;DATA!$H$1+2,SUM(Z$22:Z$23),IF(COLUMN()=DATA!$H$1+2,SUM(INDIRECT("B$21:"&amp;SUBSTITUTE(ADDRESS(1,COLUMN()-1,4),"1","")&amp;"$21")),""))</f>
        <v>9.0528499999999994</v>
      </c>
      <c r="AA21" s="34">
        <f ca="1">IF(COLUMN()&lt;DATA!$H$1+2,SUM(AA$22:AA$23),IF(COLUMN()=DATA!$H$1+2,SUM(INDIRECT("B$21:"&amp;SUBSTITUTE(ADDRESS(1,COLUMN()-1,4),"1","")&amp;"$21")),""))</f>
        <v>44.926969999999997</v>
      </c>
      <c r="AB21" s="34">
        <f ca="1">IF(COLUMN()&lt;DATA!$H$1+2,SUM(AB$22:AB$23),IF(COLUMN()=DATA!$H$1+2,SUM(INDIRECT("B$21:"&amp;SUBSTITUTE(ADDRESS(1,COLUMN()-1,4),"1","")&amp;"$21")),""))</f>
        <v>2</v>
      </c>
      <c r="AC21" s="34">
        <f ca="1">IF(COLUMN()&lt;DATA!$H$1+2,SUM(AC$22:AC$23),IF(COLUMN()=DATA!$H$1+2,SUM(INDIRECT("B$21:"&amp;SUBSTITUTE(ADDRESS(1,COLUMN()-1,4),"1","")&amp;"$21")),""))</f>
        <v>0</v>
      </c>
      <c r="AD21" s="34">
        <f ca="1">IF(COLUMN()&lt;DATA!$H$1+2,SUM(AD$22:AD$23),IF(COLUMN()=DATA!$H$1+2,SUM(INDIRECT("B$21:"&amp;SUBSTITUTE(ADDRESS(1,COLUMN()-1,4),"1","")&amp;"$21")),""))</f>
        <v>1.76667</v>
      </c>
      <c r="AE21" s="34">
        <f ca="1">IF(COLUMN()&lt;DATA!$H$1+2,SUM(AE$22:AE$23),IF(COLUMN()=DATA!$H$1+2,SUM(INDIRECT("B$21:"&amp;SUBSTITUTE(ADDRESS(1,COLUMN()-1,4),"1","")&amp;"$21")),""))</f>
        <v>1.8</v>
      </c>
      <c r="AF21" s="34">
        <f ca="1">IF(COLUMN()&lt;DATA!$H$1+2,SUM(AF$22:AF$23),IF(COLUMN()=DATA!$H$1+2,SUM(INDIRECT("B$21:"&amp;SUBSTITUTE(ADDRESS(1,COLUMN()-1,4),"1","")&amp;"$21")),""))</f>
        <v>7.6437299999999997</v>
      </c>
      <c r="AG21" s="34">
        <f ca="1">IF(COLUMN()&lt;DATA!$H$1+2,SUM(AG$22:AG$23),IF(COLUMN()=DATA!$H$1+2,SUM(INDIRECT("B$21:"&amp;SUBSTITUTE(ADDRESS(1,COLUMN()-1,4),"1","")&amp;"$21")),""))</f>
        <v>1.6569199999999999</v>
      </c>
      <c r="AH21" s="34">
        <f ca="1">IF(COLUMN()&lt;DATA!$H$1+2,SUM(AH$22:AH$23),IF(COLUMN()=DATA!$H$1+2,SUM(INDIRECT("B$21:"&amp;SUBSTITUTE(ADDRESS(1,COLUMN()-1,4),"1","")&amp;"$21")),""))</f>
        <v>2.5</v>
      </c>
      <c r="AI21" s="34">
        <f ca="1">IF(COLUMN()&lt;DATA!$H$1+2,SUM(AI$22:AI$23),IF(COLUMN()=DATA!$H$1+2,SUM(INDIRECT("B$21:"&amp;SUBSTITUTE(ADDRESS(1,COLUMN()-1,4),"1","")&amp;"$21")),""))</f>
        <v>0</v>
      </c>
      <c r="AJ21" s="34">
        <f ca="1">IF(COLUMN()&lt;DATA!$H$1+2,SUM(AJ$22:AJ$23),IF(COLUMN()=DATA!$H$1+2,SUM(INDIRECT("B$21:"&amp;SUBSTITUTE(ADDRESS(1,COLUMN()-1,4),"1","")&amp;"$21")),""))</f>
        <v>0</v>
      </c>
      <c r="AK21" s="34">
        <f ca="1">IF(COLUMN()&lt;DATA!$H$1+2,SUM(AK$22:AK$23),IF(COLUMN()=DATA!$H$1+2,SUM(INDIRECT("B$21:"&amp;SUBSTITUTE(ADDRESS(1,COLUMN()-1,4),"1","")&amp;"$21")),""))</f>
        <v>0</v>
      </c>
      <c r="AL21" s="34">
        <f ca="1">IF(COLUMN()&lt;DATA!$H$1+2,SUM(AL$22:AL$23),IF(COLUMN()=DATA!$H$1+2,SUM(INDIRECT("B$21:"&amp;SUBSTITUTE(ADDRESS(1,COLUMN()-1,4),"1","")&amp;"$21")),""))</f>
        <v>0</v>
      </c>
      <c r="AM21" s="34">
        <f ca="1">IF(COLUMN()&lt;DATA!$H$1+2,SUM(AM$22:AM$23),IF(COLUMN()=DATA!$H$1+2,SUM(INDIRECT("B$21:"&amp;SUBSTITUTE(ADDRESS(1,COLUMN()-1,4),"1","")&amp;"$21")),""))</f>
        <v>0</v>
      </c>
      <c r="AN21" s="44">
        <f ca="1">IF(COLUMN()&lt;DATA!$H$1+2,SUM(AN$22:AN$23),IF(COLUMN()=DATA!$H$1+2,SUM(INDIRECT("B$21:"&amp;SUBSTITUTE(ADDRESS(1,COLUMN()-1,4),"1","")&amp;"$21")),""))</f>
        <v>2247.8766199999995</v>
      </c>
      <c r="AO21" t="str">
        <f ca="1">IF(COLUMN()&lt;DATA!$H$1+2,SUM(AO$22:AO$23),IF(COLUMN()=DATA!$H$1+2,SUM(INDIRECT("B$21:"&amp;SUBSTITUTE(ADDRESS(1,COLUMN()-1,4),"1","")&amp;"$21")),""))</f>
        <v/>
      </c>
      <c r="AP21" t="str">
        <f ca="1">IF(COLUMN()&lt;DATA!$H$1+2,SUM(AP$22:AP$23),IF(COLUMN()=DATA!$H$1+2,SUM(INDIRECT("B$21:"&amp;SUBSTITUTE(ADDRESS(1,COLUMN()-1,4),"1","")&amp;"$21")),""))</f>
        <v/>
      </c>
      <c r="AQ21" t="str">
        <f ca="1">IF(COLUMN()&lt;DATA!$H$1+2,SUM(AQ$22:AQ$23),IF(COLUMN()=DATA!$H$1+2,SUM(INDIRECT("B$21:"&amp;SUBSTITUTE(ADDRESS(1,COLUMN()-1,4),"1","")&amp;"$21")),""))</f>
        <v/>
      </c>
      <c r="AR21" t="str">
        <f ca="1">IF(COLUMN()&lt;DATA!$H$1+2,SUM(AR$22:AR$23),IF(COLUMN()=DATA!$H$1+2,SUM(INDIRECT("B$21:"&amp;SUBSTITUTE(ADDRESS(1,COLUMN()-1,4),"1","")&amp;"$21")),""))</f>
        <v/>
      </c>
      <c r="AS21" t="str">
        <f ca="1">IF(COLUMN()&lt;DATA!$H$1+2,SUM(AS$22:AS$23),IF(COLUMN()=DATA!$H$1+2,SUM(INDIRECT("B$21:"&amp;SUBSTITUTE(ADDRESS(1,COLUMN()-1,4),"1","")&amp;"$21")),""))</f>
        <v/>
      </c>
      <c r="AT21" t="str">
        <f ca="1">IF(COLUMN()&lt;DATA!$H$1+2,SUM(AT$22:AT$23),IF(COLUMN()=DATA!$H$1+2,SUM(INDIRECT("B$21:"&amp;SUBSTITUTE(ADDRESS(1,COLUMN()-1,4),"1","")&amp;"$21")),""))</f>
        <v/>
      </c>
      <c r="AU21" t="str">
        <f ca="1">IF(COLUMN()&lt;DATA!$H$1+2,SUM(AU$22:AU$23),IF(COLUMN()=DATA!$H$1+2,SUM(INDIRECT("B$21:"&amp;SUBSTITUTE(ADDRESS(1,COLUMN()-1,4),"1","")&amp;"$21")),""))</f>
        <v/>
      </c>
      <c r="AV21" t="str">
        <f ca="1">IF(COLUMN()&lt;DATA!$H$1+2,SUM(AV$22:AV$23),IF(COLUMN()=DATA!$H$1+2,SUM(INDIRECT("B$21:"&amp;SUBSTITUTE(ADDRESS(1,COLUMN()-1,4),"1","")&amp;"$21")),""))</f>
        <v/>
      </c>
      <c r="AW21" t="str">
        <f ca="1">IF(COLUMN()&lt;DATA!$H$1+2,SUM(AW$22:AW$23),IF(COLUMN()=DATA!$H$1+2,SUM(INDIRECT("B$21:"&amp;SUBSTITUTE(ADDRESS(1,COLUMN()-1,4),"1","")&amp;"$21")),""))</f>
        <v/>
      </c>
      <c r="AX21" t="str">
        <f ca="1">IF(COLUMN()&lt;DATA!$H$1+2,SUM(AX$22:AX$23),IF(COLUMN()=DATA!$H$1+2,SUM(INDIRECT("B$21:"&amp;SUBSTITUTE(ADDRESS(1,COLUMN()-1,4),"1","")&amp;"$21")),""))</f>
        <v/>
      </c>
      <c r="AY21" t="str">
        <f ca="1">IF(COLUMN()&lt;DATA!$H$1+2,SUM(AY$22:AY$23),IF(COLUMN()=DATA!$H$1+2,SUM(INDIRECT("B$21:"&amp;SUBSTITUTE(ADDRESS(1,COLUMN()-1,4),"1","")&amp;"$21")),""))</f>
        <v/>
      </c>
      <c r="AZ21" t="str">
        <f ca="1">IF(COLUMN()&lt;DATA!$H$1+2,SUM(AZ$22:AZ$23),IF(COLUMN()=DATA!$H$1+2,SUM(INDIRECT("B$21:"&amp;SUBSTITUTE(ADDRESS(1,COLUMN()-1,4),"1","")&amp;"$21")),""))</f>
        <v/>
      </c>
      <c r="BA21" t="str">
        <f ca="1">IF(COLUMN()&lt;DATA!$H$1+2,SUM(BA$22:BA$23),IF(COLUMN()=DATA!$H$1+2,SUM(INDIRECT("B$21:"&amp;SUBSTITUTE(ADDRESS(1,COLUMN()-1,4),"1","")&amp;"$21")),""))</f>
        <v/>
      </c>
      <c r="BB21" t="str">
        <f ca="1">IF(COLUMN()&lt;DATA!$H$1+2,SUM(BB$22:BB$23),IF(COLUMN()=DATA!$H$1+2,SUM(INDIRECT("B$21:"&amp;SUBSTITUTE(ADDRESS(1,COLUMN()-1,4),"1","")&amp;"$21")),""))</f>
        <v/>
      </c>
      <c r="BC21" t="str">
        <f ca="1">IF(COLUMN()&lt;DATA!$H$1+2,SUM(BC$22:BC$23),IF(COLUMN()=DATA!$H$1+2,SUM(INDIRECT("B$21:"&amp;SUBSTITUTE(ADDRESS(1,COLUMN()-1,4),"1","")&amp;"$21")),""))</f>
        <v/>
      </c>
      <c r="BD21" t="str">
        <f ca="1">IF(COLUMN()&lt;DATA!$H$1+2,SUM(BD$22:BD$23),IF(COLUMN()=DATA!$H$1+2,SUM(INDIRECT("B$21:"&amp;SUBSTITUTE(ADDRESS(1,COLUMN()-1,4),"1","")&amp;"$21")),""))</f>
        <v/>
      </c>
      <c r="BE21" t="str">
        <f ca="1">IF(COLUMN()&lt;DATA!$H$1+2,SUM(BE$22:BE$23),IF(COLUMN()=DATA!$H$1+2,SUM(INDIRECT("B$21:"&amp;SUBSTITUTE(ADDRESS(1,COLUMN()-1,4),"1","")&amp;"$21")),""))</f>
        <v/>
      </c>
      <c r="BF21" t="str">
        <f ca="1">IF(COLUMN()&lt;DATA!$H$1+2,SUM(BF$22:BF$23),IF(COLUMN()=DATA!$H$1+2,SUM(INDIRECT("B$21:"&amp;SUBSTITUTE(ADDRESS(1,COLUMN()-1,4),"1","")&amp;"$21")),""))</f>
        <v/>
      </c>
      <c r="BG21" t="str">
        <f ca="1">IF(COLUMN()&lt;DATA!$H$1+2,SUM(BG$22:BG$23),IF(COLUMN()=DATA!$H$1+2,SUM(INDIRECT("B$21:"&amp;SUBSTITUTE(ADDRESS(1,COLUMN()-1,4),"1","")&amp;"$21")),""))</f>
        <v/>
      </c>
      <c r="BH21" t="str">
        <f ca="1">IF(COLUMN()&lt;DATA!$H$1+2,SUM(BH$22:BH$23),IF(COLUMN()=DATA!$H$1+2,SUM(INDIRECT("B$21:"&amp;SUBSTITUTE(ADDRESS(1,COLUMN()-1,4),"1","")&amp;"$21")),""))</f>
        <v/>
      </c>
      <c r="BI21" t="str">
        <f ca="1">IF(COLUMN()&lt;DATA!$H$1+2,SUM(BI$22:BI$23),IF(COLUMN()=DATA!$H$1+2,SUM(INDIRECT("B$21:"&amp;SUBSTITUTE(ADDRESS(1,COLUMN()-1,4),"1","")&amp;"$21")),""))</f>
        <v/>
      </c>
      <c r="BJ21" t="str">
        <f ca="1">IF(COLUMN()&lt;DATA!$H$1+2,SUM(BJ$22:BJ$23),IF(COLUMN()=DATA!$H$1+2,SUM(INDIRECT("B$21:"&amp;SUBSTITUTE(ADDRESS(1,COLUMN()-1,4),"1","")&amp;"$21")),""))</f>
        <v/>
      </c>
      <c r="BK21" t="str">
        <f ca="1">IF(COLUMN()&lt;DATA!$H$1+2,SUM(BK$22:BK$23),IF(COLUMN()=DATA!$H$1+2,SUM(INDIRECT("B$21:"&amp;SUBSTITUTE(ADDRESS(1,COLUMN()-1,4),"1","")&amp;"$21")),""))</f>
        <v/>
      </c>
      <c r="BL21" t="str">
        <f ca="1">IF(COLUMN()&lt;DATA!$H$1+2,SUM(BL$22:BL$23),IF(COLUMN()=DATA!$H$1+2,SUM(INDIRECT("B$21:"&amp;SUBSTITUTE(ADDRESS(1,COLUMN()-1,4),"1","")&amp;"$21")),""))</f>
        <v/>
      </c>
      <c r="BM21" t="str">
        <f ca="1">IF(COLUMN()&lt;DATA!$H$1+2,SUM(BM$22:BM$23),IF(COLUMN()=DATA!$H$1+2,SUM(INDIRECT("B$21:"&amp;SUBSTITUTE(ADDRESS(1,COLUMN()-1,4),"1","")&amp;"$21")),""))</f>
        <v/>
      </c>
      <c r="BN21" t="str">
        <f ca="1">IF(COLUMN()&lt;DATA!$H$1+2,SUM(BN$22:BN$23),IF(COLUMN()=DATA!$H$1+2,SUM(INDIRECT("B$21:"&amp;SUBSTITUTE(ADDRESS(1,COLUMN()-1,4),"1","")&amp;"$21")),""))</f>
        <v/>
      </c>
      <c r="BO21" t="str">
        <f ca="1">IF(COLUMN()&lt;DATA!$H$1+2,SUM(BO$22:BO$23),IF(COLUMN()=DATA!$H$1+2,SUM(INDIRECT("B$21:"&amp;SUBSTITUTE(ADDRESS(1,COLUMN()-1,4),"1","")&amp;"$21")),""))</f>
        <v/>
      </c>
      <c r="BP21" t="str">
        <f ca="1">IF(COLUMN()&lt;DATA!$H$1+2,SUM(BP$22:BP$23),IF(COLUMN()=DATA!$H$1+2,SUM(INDIRECT("B$21:"&amp;SUBSTITUTE(ADDRESS(1,COLUMN()-1,4),"1","")&amp;"$21")),""))</f>
        <v/>
      </c>
      <c r="BQ21" t="str">
        <f ca="1">IF(COLUMN()&lt;DATA!$H$1+2,SUM(BQ$22:BQ$23),IF(COLUMN()=DATA!$H$1+2,SUM(INDIRECT("B$21:"&amp;SUBSTITUTE(ADDRESS(1,COLUMN()-1,4),"1","")&amp;"$21")),""))</f>
        <v/>
      </c>
      <c r="BR21" t="str">
        <f ca="1">IF(COLUMN()&lt;DATA!$H$1+2,SUM(BR$22:BR$23),IF(COLUMN()=DATA!$H$1+2,SUM(INDIRECT("B$21:"&amp;SUBSTITUTE(ADDRESS(1,COLUMN()-1,4),"1","")&amp;"$21")),""))</f>
        <v/>
      </c>
      <c r="BS21" t="str">
        <f ca="1">IF(COLUMN()&lt;DATA!$H$1+2,SUM(BS$22:BS$23),IF(COLUMN()=DATA!$H$1+2,SUM(INDIRECT("B$21:"&amp;SUBSTITUTE(ADDRESS(1,COLUMN()-1,4),"1","")&amp;"$21")),""))</f>
        <v/>
      </c>
      <c r="BT21" t="str">
        <f ca="1">IF(COLUMN()&lt;DATA!$H$1+2,SUM(BT$22:BT$23),IF(COLUMN()=DATA!$H$1+2,SUM(INDIRECT("B$21:"&amp;SUBSTITUTE(ADDRESS(1,COLUMN()-1,4),"1","")&amp;"$21")),""))</f>
        <v/>
      </c>
      <c r="BU21" t="str">
        <f ca="1">IF(COLUMN()&lt;DATA!$H$1+2,SUM(BU$22:BU$23),IF(COLUMN()=DATA!$H$1+2,SUM(INDIRECT("B$21:"&amp;SUBSTITUTE(ADDRESS(1,COLUMN()-1,4),"1","")&amp;"$21")),""))</f>
        <v/>
      </c>
      <c r="BV21" t="str">
        <f ca="1">IF(COLUMN()&lt;DATA!$H$1+2,SUM(BV$22:BV$23),IF(COLUMN()=DATA!$H$1+2,SUM(INDIRECT("B$21:"&amp;SUBSTITUTE(ADDRESS(1,COLUMN()-1,4),"1","")&amp;"$21")),""))</f>
        <v/>
      </c>
      <c r="BW21" t="str">
        <f ca="1">IF(COLUMN()&lt;DATA!$H$1+2,SUM(BW$22:BW$23),IF(COLUMN()=DATA!$H$1+2,SUM(INDIRECT("B$21:"&amp;SUBSTITUTE(ADDRESS(1,COLUMN()-1,4),"1","")&amp;"$21")),""))</f>
        <v/>
      </c>
      <c r="BX21" t="str">
        <f ca="1">IF(COLUMN()&lt;DATA!$H$1+2,SUM(BX$22:BX$23),IF(COLUMN()=DATA!$H$1+2,SUM(INDIRECT("B$21:"&amp;SUBSTITUTE(ADDRESS(1,COLUMN()-1,4),"1","")&amp;"$21")),""))</f>
        <v/>
      </c>
      <c r="BY21" t="str">
        <f ca="1">IF(COLUMN()&lt;DATA!$H$1+2,SUM(BY$22:BY$23),IF(COLUMN()=DATA!$H$1+2,SUM(INDIRECT("B$21:"&amp;SUBSTITUTE(ADDRESS(1,COLUMN()-1,4),"1","")&amp;"$21")),""))</f>
        <v/>
      </c>
      <c r="BZ21" t="str">
        <f ca="1">IF(COLUMN()&lt;DATA!$H$1+2,SUM(BZ$22:BZ$23),IF(COLUMN()=DATA!$H$1+2,SUM(INDIRECT("B$21:"&amp;SUBSTITUTE(ADDRESS(1,COLUMN()-1,4),"1","")&amp;"$21")),""))</f>
        <v/>
      </c>
    </row>
    <row r="22" spans="1:78" x14ac:dyDescent="0.25">
      <c r="A22" s="35" t="s">
        <v>231</v>
      </c>
      <c r="B22" s="35">
        <f ca="1">IF(COLUMN()&lt;DATA!$H$1+2,SUM(VSETKY_PODIELY!B$18:'VSETKY_PODIELY'!B$19),IF(COLUMN()=DATA!$H$1+2,SUM(INDIRECT("B$22:"&amp;SUBSTITUTE(ADDRESS(1,COLUMN()-1,4),"1","")&amp;"$22")),""))</f>
        <v>483.98699999999997</v>
      </c>
      <c r="C22" s="35">
        <f ca="1">IF(COLUMN()&lt;DATA!$H$1+2,SUM(VSETKY_PODIELY!C$18:'VSETKY_PODIELY'!C$19),IF(COLUMN()=DATA!$H$1+2,SUM(INDIRECT("B$22:"&amp;SUBSTITUTE(ADDRESS(1,COLUMN()-1,4),"1","")&amp;"$22")),""))</f>
        <v>89.522750000000002</v>
      </c>
      <c r="D22" s="35">
        <f ca="1">IF(COLUMN()&lt;DATA!$H$1+2,SUM(VSETKY_PODIELY!D$18:'VSETKY_PODIELY'!D$19),IF(COLUMN()=DATA!$H$1+2,SUM(INDIRECT("B$22:"&amp;SUBSTITUTE(ADDRESS(1,COLUMN()-1,4),"1","")&amp;"$22")),""))</f>
        <v>138.84527</v>
      </c>
      <c r="E22" s="35">
        <f ca="1">IF(COLUMN()&lt;DATA!$H$1+2,SUM(VSETKY_PODIELY!E$18:'VSETKY_PODIELY'!E$19),IF(COLUMN()=DATA!$H$1+2,SUM(INDIRECT("B$22:"&amp;SUBSTITUTE(ADDRESS(1,COLUMN()-1,4),"1","")&amp;"$22")),""))</f>
        <v>88.805459999999997</v>
      </c>
      <c r="F22" s="35">
        <f ca="1">IF(COLUMN()&lt;DATA!$H$1+2,SUM(VSETKY_PODIELY!F$18:'VSETKY_PODIELY'!F$19),IF(COLUMN()=DATA!$H$1+2,SUM(INDIRECT("B$22:"&amp;SUBSTITUTE(ADDRESS(1,COLUMN()-1,4),"1","")&amp;"$22")),""))</f>
        <v>19.753329999999998</v>
      </c>
      <c r="G22" s="35">
        <f ca="1">IF(COLUMN()&lt;DATA!$H$1+2,SUM(VSETKY_PODIELY!G$18:'VSETKY_PODIELY'!G$19),IF(COLUMN()=DATA!$H$1+2,SUM(INDIRECT("B$22:"&amp;SUBSTITUTE(ADDRESS(1,COLUMN()-1,4),"1","")&amp;"$22")),""))</f>
        <v>182.73292000000001</v>
      </c>
      <c r="H22" s="35">
        <f ca="1">IF(COLUMN()&lt;DATA!$H$1+2,SUM(VSETKY_PODIELY!H$18:'VSETKY_PODIELY'!H$19),IF(COLUMN()=DATA!$H$1+2,SUM(INDIRECT("B$22:"&amp;SUBSTITUTE(ADDRESS(1,COLUMN()-1,4),"1","")&amp;"$22")),""))</f>
        <v>100.33499999999999</v>
      </c>
      <c r="I22" s="35">
        <f ca="1">IF(COLUMN()&lt;DATA!$H$1+2,SUM(VSETKY_PODIELY!I$18:'VSETKY_PODIELY'!I$19),IF(COLUMN()=DATA!$H$1+2,SUM(INDIRECT("B$22:"&amp;SUBSTITUTE(ADDRESS(1,COLUMN()-1,4),"1","")&amp;"$22")),""))</f>
        <v>52.058390000000003</v>
      </c>
      <c r="J22" s="35">
        <f ca="1">IF(COLUMN()&lt;DATA!$H$1+2,SUM(VSETKY_PODIELY!J$18:'VSETKY_PODIELY'!J$19),IF(COLUMN()=DATA!$H$1+2,SUM(INDIRECT("B$22:"&amp;SUBSTITUTE(ADDRESS(1,COLUMN()-1,4),"1","")&amp;"$22")),""))</f>
        <v>239.77777</v>
      </c>
      <c r="K22" s="35">
        <f ca="1">IF(COLUMN()&lt;DATA!$H$1+2,SUM(VSETKY_PODIELY!K$18:'VSETKY_PODIELY'!K$19),IF(COLUMN()=DATA!$H$1+2,SUM(INDIRECT("B$22:"&amp;SUBSTITUTE(ADDRESS(1,COLUMN()-1,4),"1","")&amp;"$22")),""))</f>
        <v>198.23666</v>
      </c>
      <c r="L22" s="35">
        <f ca="1">IF(COLUMN()&lt;DATA!$H$1+2,SUM(VSETKY_PODIELY!L$18:'VSETKY_PODIELY'!L$19),IF(COLUMN()=DATA!$H$1+2,SUM(INDIRECT("B$22:"&amp;SUBSTITUTE(ADDRESS(1,COLUMN()-1,4),"1","")&amp;"$22")),""))</f>
        <v>30.60331</v>
      </c>
      <c r="M22" s="35">
        <f ca="1">IF(COLUMN()&lt;DATA!$H$1+2,SUM(VSETKY_PODIELY!M$18:'VSETKY_PODIELY'!M$19),IF(COLUMN()=DATA!$H$1+2,SUM(INDIRECT("B$22:"&amp;SUBSTITUTE(ADDRESS(1,COLUMN()-1,4),"1","")&amp;"$22")),""))</f>
        <v>67.209999999999994</v>
      </c>
      <c r="N22" s="35">
        <f ca="1">IF(COLUMN()&lt;DATA!$H$1+2,SUM(VSETKY_PODIELY!N$18:'VSETKY_PODIELY'!N$19),IF(COLUMN()=DATA!$H$1+2,SUM(INDIRECT("B$22:"&amp;SUBSTITUTE(ADDRESS(1,COLUMN()-1,4),"1","")&amp;"$22")),""))</f>
        <v>142.66367</v>
      </c>
      <c r="O22" s="35">
        <f ca="1">IF(COLUMN()&lt;DATA!$H$1+2,SUM(VSETKY_PODIELY!O$18:'VSETKY_PODIELY'!O$19),IF(COLUMN()=DATA!$H$1+2,SUM(INDIRECT("B$22:"&amp;SUBSTITUTE(ADDRESS(1,COLUMN()-1,4),"1","")&amp;"$22")),""))</f>
        <v>71.100899999999996</v>
      </c>
      <c r="P22" s="35">
        <f ca="1">IF(COLUMN()&lt;DATA!$H$1+2,SUM(VSETKY_PODIELY!P$18:'VSETKY_PODIELY'!P$19),IF(COLUMN()=DATA!$H$1+2,SUM(INDIRECT("B$22:"&amp;SUBSTITUTE(ADDRESS(1,COLUMN()-1,4),"1","")&amp;"$22")),""))</f>
        <v>1</v>
      </c>
      <c r="Q22" s="35">
        <f ca="1">IF(COLUMN()&lt;DATA!$H$1+2,SUM(VSETKY_PODIELY!Q$18:'VSETKY_PODIELY'!Q$19),IF(COLUMN()=DATA!$H$1+2,SUM(INDIRECT("B$22:"&amp;SUBSTITUTE(ADDRESS(1,COLUMN()-1,4),"1","")&amp;"$22")),""))</f>
        <v>0</v>
      </c>
      <c r="R22" s="35">
        <f ca="1">IF(COLUMN()&lt;DATA!$H$1+2,SUM(VSETKY_PODIELY!R$18:'VSETKY_PODIELY'!R$19),IF(COLUMN()=DATA!$H$1+2,SUM(INDIRECT("B$22:"&amp;SUBSTITUTE(ADDRESS(1,COLUMN()-1,4),"1","")&amp;"$22")),""))</f>
        <v>2</v>
      </c>
      <c r="S22" s="35">
        <f ca="1">IF(COLUMN()&lt;DATA!$H$1+2,SUM(VSETKY_PODIELY!S$18:'VSETKY_PODIELY'!S$19),IF(COLUMN()=DATA!$H$1+2,SUM(INDIRECT("B$22:"&amp;SUBSTITUTE(ADDRESS(1,COLUMN()-1,4),"1","")&amp;"$22")),""))</f>
        <v>43.369779999999999</v>
      </c>
      <c r="T22" s="35">
        <f ca="1">IF(COLUMN()&lt;DATA!$H$1+2,SUM(VSETKY_PODIELY!T$18:'VSETKY_PODIELY'!T$19),IF(COLUMN()=DATA!$H$1+2,SUM(INDIRECT("B$22:"&amp;SUBSTITUTE(ADDRESS(1,COLUMN()-1,4),"1","")&amp;"$22")),""))</f>
        <v>30.518319999999999</v>
      </c>
      <c r="U22" s="35">
        <f ca="1">IF(COLUMN()&lt;DATA!$H$1+2,SUM(VSETKY_PODIELY!U$18:'VSETKY_PODIELY'!U$19),IF(COLUMN()=DATA!$H$1+2,SUM(INDIRECT("B$22:"&amp;SUBSTITUTE(ADDRESS(1,COLUMN()-1,4),"1","")&amp;"$22")),""))</f>
        <v>169.03895</v>
      </c>
      <c r="V22" s="35">
        <f ca="1">IF(COLUMN()&lt;DATA!$H$1+2,SUM(VSETKY_PODIELY!V$18:'VSETKY_PODIELY'!V$19),IF(COLUMN()=DATA!$H$1+2,SUM(INDIRECT("B$22:"&amp;SUBSTITUTE(ADDRESS(1,COLUMN()-1,4),"1","")&amp;"$22")),""))</f>
        <v>2.2999999999999998</v>
      </c>
      <c r="W22" s="35">
        <f ca="1">IF(COLUMN()&lt;DATA!$H$1+2,SUM(VSETKY_PODIELY!W$18:'VSETKY_PODIELY'!W$19),IF(COLUMN()=DATA!$H$1+2,SUM(INDIRECT("B$22:"&amp;SUBSTITUTE(ADDRESS(1,COLUMN()-1,4),"1","")&amp;"$22")),""))</f>
        <v>0</v>
      </c>
      <c r="X22" s="35">
        <f ca="1">IF(COLUMN()&lt;DATA!$H$1+2,SUM(VSETKY_PODIELY!X$18:'VSETKY_PODIELY'!X$19),IF(COLUMN()=DATA!$H$1+2,SUM(INDIRECT("B$22:"&amp;SUBSTITUTE(ADDRESS(1,COLUMN()-1,4),"1","")&amp;"$22")),""))</f>
        <v>0</v>
      </c>
      <c r="Y22" s="35">
        <f ca="1">IF(COLUMN()&lt;DATA!$H$1+2,SUM(VSETKY_PODIELY!Y$18:'VSETKY_PODIELY'!Y$19),IF(COLUMN()=DATA!$H$1+2,SUM(INDIRECT("B$22:"&amp;SUBSTITUTE(ADDRESS(1,COLUMN()-1,4),"1","")&amp;"$22")),""))</f>
        <v>2.98</v>
      </c>
      <c r="Z22" s="35">
        <f ca="1">IF(COLUMN()&lt;DATA!$H$1+2,SUM(VSETKY_PODIELY!Z$18:'VSETKY_PODIELY'!Z$19),IF(COLUMN()=DATA!$H$1+2,SUM(INDIRECT("B$22:"&amp;SUBSTITUTE(ADDRESS(1,COLUMN()-1,4),"1","")&amp;"$22")),""))</f>
        <v>9.0528499999999994</v>
      </c>
      <c r="AA22" s="35">
        <f ca="1">IF(COLUMN()&lt;DATA!$H$1+2,SUM(VSETKY_PODIELY!AA$18:'VSETKY_PODIELY'!AA$19),IF(COLUMN()=DATA!$H$1+2,SUM(INDIRECT("B$22:"&amp;SUBSTITUTE(ADDRESS(1,COLUMN()-1,4),"1","")&amp;"$22")),""))</f>
        <v>44.926969999999997</v>
      </c>
      <c r="AB22" s="35">
        <f ca="1">IF(COLUMN()&lt;DATA!$H$1+2,SUM(VSETKY_PODIELY!AB$18:'VSETKY_PODIELY'!AB$19),IF(COLUMN()=DATA!$H$1+2,SUM(INDIRECT("B$22:"&amp;SUBSTITUTE(ADDRESS(1,COLUMN()-1,4),"1","")&amp;"$22")),""))</f>
        <v>2</v>
      </c>
      <c r="AC22" s="35">
        <f ca="1">IF(COLUMN()&lt;DATA!$H$1+2,SUM(VSETKY_PODIELY!AC$18:'VSETKY_PODIELY'!AC$19),IF(COLUMN()=DATA!$H$1+2,SUM(INDIRECT("B$22:"&amp;SUBSTITUTE(ADDRESS(1,COLUMN()-1,4),"1","")&amp;"$22")),""))</f>
        <v>0</v>
      </c>
      <c r="AD22" s="35">
        <f ca="1">IF(COLUMN()&lt;DATA!$H$1+2,SUM(VSETKY_PODIELY!AD$18:'VSETKY_PODIELY'!AD$19),IF(COLUMN()=DATA!$H$1+2,SUM(INDIRECT("B$22:"&amp;SUBSTITUTE(ADDRESS(1,COLUMN()-1,4),"1","")&amp;"$22")),""))</f>
        <v>1.76667</v>
      </c>
      <c r="AE22" s="35">
        <f ca="1">IF(COLUMN()&lt;DATA!$H$1+2,SUM(VSETKY_PODIELY!AE$18:'VSETKY_PODIELY'!AE$19),IF(COLUMN()=DATA!$H$1+2,SUM(INDIRECT("B$22:"&amp;SUBSTITUTE(ADDRESS(1,COLUMN()-1,4),"1","")&amp;"$22")),""))</f>
        <v>1.8</v>
      </c>
      <c r="AF22" s="35">
        <f ca="1">IF(COLUMN()&lt;DATA!$H$1+2,SUM(VSETKY_PODIELY!AF$18:'VSETKY_PODIELY'!AF$19),IF(COLUMN()=DATA!$H$1+2,SUM(INDIRECT("B$22:"&amp;SUBSTITUTE(ADDRESS(1,COLUMN()-1,4),"1","")&amp;"$22")),""))</f>
        <v>7.6437299999999997</v>
      </c>
      <c r="AG22" s="35">
        <f ca="1">IF(COLUMN()&lt;DATA!$H$1+2,SUM(VSETKY_PODIELY!AG$18:'VSETKY_PODIELY'!AG$19),IF(COLUMN()=DATA!$H$1+2,SUM(INDIRECT("B$22:"&amp;SUBSTITUTE(ADDRESS(1,COLUMN()-1,4),"1","")&amp;"$22")),""))</f>
        <v>1.6569199999999999</v>
      </c>
      <c r="AH22" s="35">
        <f ca="1">IF(COLUMN()&lt;DATA!$H$1+2,SUM(VSETKY_PODIELY!AH$18:'VSETKY_PODIELY'!AH$19),IF(COLUMN()=DATA!$H$1+2,SUM(INDIRECT("B$22:"&amp;SUBSTITUTE(ADDRESS(1,COLUMN()-1,4),"1","")&amp;"$22")),""))</f>
        <v>2.5</v>
      </c>
      <c r="AI22" s="35">
        <f ca="1">IF(COLUMN()&lt;DATA!$H$1+2,SUM(VSETKY_PODIELY!AI$18:'VSETKY_PODIELY'!AI$19),IF(COLUMN()=DATA!$H$1+2,SUM(INDIRECT("B$22:"&amp;SUBSTITUTE(ADDRESS(1,COLUMN()-1,4),"1","")&amp;"$22")),""))</f>
        <v>0</v>
      </c>
      <c r="AJ22" s="35">
        <f ca="1">IF(COLUMN()&lt;DATA!$H$1+2,SUM(VSETKY_PODIELY!AJ$18:'VSETKY_PODIELY'!AJ$19),IF(COLUMN()=DATA!$H$1+2,SUM(INDIRECT("B$22:"&amp;SUBSTITUTE(ADDRESS(1,COLUMN()-1,4),"1","")&amp;"$22")),""))</f>
        <v>0</v>
      </c>
      <c r="AK22" s="35">
        <f ca="1">IF(COLUMN()&lt;DATA!$H$1+2,SUM(VSETKY_PODIELY!AK$18:'VSETKY_PODIELY'!AK$19),IF(COLUMN()=DATA!$H$1+2,SUM(INDIRECT("B$22:"&amp;SUBSTITUTE(ADDRESS(1,COLUMN()-1,4),"1","")&amp;"$22")),""))</f>
        <v>0</v>
      </c>
      <c r="AL22" s="35">
        <f ca="1">IF(COLUMN()&lt;DATA!$H$1+2,SUM(VSETKY_PODIELY!AL$18:'VSETKY_PODIELY'!AL$19),IF(COLUMN()=DATA!$H$1+2,SUM(INDIRECT("B$22:"&amp;SUBSTITUTE(ADDRESS(1,COLUMN()-1,4),"1","")&amp;"$22")),""))</f>
        <v>0</v>
      </c>
      <c r="AM22" s="35">
        <f ca="1">IF(COLUMN()&lt;DATA!$H$1+2,SUM(VSETKY_PODIELY!AM$18:'VSETKY_PODIELY'!AM$19),IF(COLUMN()=DATA!$H$1+2,SUM(INDIRECT("B$22:"&amp;SUBSTITUTE(ADDRESS(1,COLUMN()-1,4),"1","")&amp;"$22")),""))</f>
        <v>0</v>
      </c>
      <c r="AN22" s="35">
        <f ca="1">IF(COLUMN()&lt;DATA!$H$1+2,SUM(VSETKY_PODIELY!AN$18:'VSETKY_PODIELY'!AN$19),IF(COLUMN()=DATA!$H$1+2,SUM(INDIRECT("B$22:"&amp;SUBSTITUTE(ADDRESS(1,COLUMN()-1,4),"1","")&amp;"$22")),""))</f>
        <v>2228.1866199999995</v>
      </c>
      <c r="AO22" t="str">
        <f ca="1">IF(COLUMN()&lt;DATA!$H$1+2,SUM(VSETKY_PODIELY!AO$18:'VSETKY_PODIELY'!AO$19),IF(COLUMN()=DATA!$H$1+2,SUM(INDIRECT("B$22:"&amp;SUBSTITUTE(ADDRESS(1,COLUMN()-1,4),"1","")&amp;"$22")),""))</f>
        <v/>
      </c>
      <c r="AP22" t="str">
        <f ca="1">IF(COLUMN()&lt;DATA!$H$1+2,SUM(VSETKY_PODIELY!AP$18:'VSETKY_PODIELY'!AP$19),IF(COLUMN()=DATA!$H$1+2,SUM(INDIRECT("B$22:"&amp;SUBSTITUTE(ADDRESS(1,COLUMN()-1,4),"1","")&amp;"$22")),""))</f>
        <v/>
      </c>
      <c r="AQ22" t="str">
        <f ca="1">IF(COLUMN()&lt;DATA!$H$1+2,SUM(VSETKY_PODIELY!AQ$18:'VSETKY_PODIELY'!AQ$19),IF(COLUMN()=DATA!$H$1+2,SUM(INDIRECT("B$22:"&amp;SUBSTITUTE(ADDRESS(1,COLUMN()-1,4),"1","")&amp;"$22")),""))</f>
        <v/>
      </c>
      <c r="AR22" t="str">
        <f ca="1">IF(COLUMN()&lt;DATA!$H$1+2,SUM(VSETKY_PODIELY!AR$18:'VSETKY_PODIELY'!AR$19),IF(COLUMN()=DATA!$H$1+2,SUM(INDIRECT("B$22:"&amp;SUBSTITUTE(ADDRESS(1,COLUMN()-1,4),"1","")&amp;"$22")),""))</f>
        <v/>
      </c>
      <c r="AS22" t="str">
        <f ca="1">IF(COLUMN()&lt;DATA!$H$1+2,SUM(VSETKY_PODIELY!AS$18:'VSETKY_PODIELY'!AS$19),IF(COLUMN()=DATA!$H$1+2,SUM(INDIRECT("B$22:"&amp;SUBSTITUTE(ADDRESS(1,COLUMN()-1,4),"1","")&amp;"$22")),""))</f>
        <v/>
      </c>
      <c r="AT22" t="str">
        <f ca="1">IF(COLUMN()&lt;DATA!$H$1+2,SUM(VSETKY_PODIELY!AT$18:'VSETKY_PODIELY'!AT$19),IF(COLUMN()=DATA!$H$1+2,SUM(INDIRECT("B$22:"&amp;SUBSTITUTE(ADDRESS(1,COLUMN()-1,4),"1","")&amp;"$22")),""))</f>
        <v/>
      </c>
      <c r="AU22" t="str">
        <f ca="1">IF(COLUMN()&lt;DATA!$H$1+2,SUM(VSETKY_PODIELY!AU$18:'VSETKY_PODIELY'!AU$19),IF(COLUMN()=DATA!$H$1+2,SUM(INDIRECT("B$22:"&amp;SUBSTITUTE(ADDRESS(1,COLUMN()-1,4),"1","")&amp;"$22")),""))</f>
        <v/>
      </c>
      <c r="AV22" t="str">
        <f ca="1">IF(COLUMN()&lt;DATA!$H$1+2,SUM(VSETKY_PODIELY!AV$18:'VSETKY_PODIELY'!AV$19),IF(COLUMN()=DATA!$H$1+2,SUM(INDIRECT("B$22:"&amp;SUBSTITUTE(ADDRESS(1,COLUMN()-1,4),"1","")&amp;"$22")),""))</f>
        <v/>
      </c>
      <c r="AW22" t="str">
        <f ca="1">IF(COLUMN()&lt;DATA!$H$1+2,SUM(VSETKY_PODIELY!AW$18:'VSETKY_PODIELY'!AW$19),IF(COLUMN()=DATA!$H$1+2,SUM(INDIRECT("B$22:"&amp;SUBSTITUTE(ADDRESS(1,COLUMN()-1,4),"1","")&amp;"$22")),""))</f>
        <v/>
      </c>
      <c r="AX22" t="str">
        <f ca="1">IF(COLUMN()&lt;DATA!$H$1+2,SUM(VSETKY_PODIELY!AX$18:'VSETKY_PODIELY'!AX$19),IF(COLUMN()=DATA!$H$1+2,SUM(INDIRECT("B$22:"&amp;SUBSTITUTE(ADDRESS(1,COLUMN()-1,4),"1","")&amp;"$22")),""))</f>
        <v/>
      </c>
      <c r="AY22" t="str">
        <f ca="1">IF(COLUMN()&lt;DATA!$H$1+2,SUM(VSETKY_PODIELY!AY$18:'VSETKY_PODIELY'!AY$19),IF(COLUMN()=DATA!$H$1+2,SUM(INDIRECT("B$22:"&amp;SUBSTITUTE(ADDRESS(1,COLUMN()-1,4),"1","")&amp;"$22")),""))</f>
        <v/>
      </c>
      <c r="AZ22" t="str">
        <f ca="1">IF(COLUMN()&lt;DATA!$H$1+2,SUM(VSETKY_PODIELY!AZ$18:'VSETKY_PODIELY'!AZ$19),IF(COLUMN()=DATA!$H$1+2,SUM(INDIRECT("B$22:"&amp;SUBSTITUTE(ADDRESS(1,COLUMN()-1,4),"1","")&amp;"$22")),""))</f>
        <v/>
      </c>
      <c r="BA22" t="str">
        <f ca="1">IF(COLUMN()&lt;DATA!$H$1+2,SUM(VSETKY_PODIELY!BA$18:'VSETKY_PODIELY'!BA$19),IF(COLUMN()=DATA!$H$1+2,SUM(INDIRECT("B$22:"&amp;SUBSTITUTE(ADDRESS(1,COLUMN()-1,4),"1","")&amp;"$22")),""))</f>
        <v/>
      </c>
      <c r="BB22" t="str">
        <f ca="1">IF(COLUMN()&lt;DATA!$H$1+2,SUM(VSETKY_PODIELY!BB$18:'VSETKY_PODIELY'!BB$19),IF(COLUMN()=DATA!$H$1+2,SUM(INDIRECT("B$22:"&amp;SUBSTITUTE(ADDRESS(1,COLUMN()-1,4),"1","")&amp;"$22")),""))</f>
        <v/>
      </c>
      <c r="BC22" t="str">
        <f ca="1">IF(COLUMN()&lt;DATA!$H$1+2,SUM(VSETKY_PODIELY!BC$18:'VSETKY_PODIELY'!BC$19),IF(COLUMN()=DATA!$H$1+2,SUM(INDIRECT("B$22:"&amp;SUBSTITUTE(ADDRESS(1,COLUMN()-1,4),"1","")&amp;"$22")),""))</f>
        <v/>
      </c>
      <c r="BD22" t="str">
        <f ca="1">IF(COLUMN()&lt;DATA!$H$1+2,SUM(VSETKY_PODIELY!BD$18:'VSETKY_PODIELY'!BD$19),IF(COLUMN()=DATA!$H$1+2,SUM(INDIRECT("B$22:"&amp;SUBSTITUTE(ADDRESS(1,COLUMN()-1,4),"1","")&amp;"$22")),""))</f>
        <v/>
      </c>
      <c r="BE22" t="str">
        <f ca="1">IF(COLUMN()&lt;DATA!$H$1+2,SUM(VSETKY_PODIELY!BE$18:'VSETKY_PODIELY'!BE$19),IF(COLUMN()=DATA!$H$1+2,SUM(INDIRECT("B$22:"&amp;SUBSTITUTE(ADDRESS(1,COLUMN()-1,4),"1","")&amp;"$22")),""))</f>
        <v/>
      </c>
      <c r="BF22" t="str">
        <f ca="1">IF(COLUMN()&lt;DATA!$H$1+2,SUM(VSETKY_PODIELY!BF$18:'VSETKY_PODIELY'!BF$19),IF(COLUMN()=DATA!$H$1+2,SUM(INDIRECT("B$22:"&amp;SUBSTITUTE(ADDRESS(1,COLUMN()-1,4),"1","")&amp;"$22")),""))</f>
        <v/>
      </c>
      <c r="BG22" t="str">
        <f ca="1">IF(COLUMN()&lt;DATA!$H$1+2,SUM(VSETKY_PODIELY!BG$18:'VSETKY_PODIELY'!BG$19),IF(COLUMN()=DATA!$H$1+2,SUM(INDIRECT("B$22:"&amp;SUBSTITUTE(ADDRESS(1,COLUMN()-1,4),"1","")&amp;"$22")),""))</f>
        <v/>
      </c>
      <c r="BH22" t="str">
        <f ca="1">IF(COLUMN()&lt;DATA!$H$1+2,SUM(VSETKY_PODIELY!BH$18:'VSETKY_PODIELY'!BH$19),IF(COLUMN()=DATA!$H$1+2,SUM(INDIRECT("B$22:"&amp;SUBSTITUTE(ADDRESS(1,COLUMN()-1,4),"1","")&amp;"$22")),""))</f>
        <v/>
      </c>
      <c r="BI22" t="str">
        <f ca="1">IF(COLUMN()&lt;DATA!$H$1+2,SUM(VSETKY_PODIELY!BI$18:'VSETKY_PODIELY'!BI$19),IF(COLUMN()=DATA!$H$1+2,SUM(INDIRECT("B$22:"&amp;SUBSTITUTE(ADDRESS(1,COLUMN()-1,4),"1","")&amp;"$22")),""))</f>
        <v/>
      </c>
      <c r="BJ22" t="str">
        <f ca="1">IF(COLUMN()&lt;DATA!$H$1+2,SUM(VSETKY_PODIELY!BJ$18:'VSETKY_PODIELY'!BJ$19),IF(COLUMN()=DATA!$H$1+2,SUM(INDIRECT("B$22:"&amp;SUBSTITUTE(ADDRESS(1,COLUMN()-1,4),"1","")&amp;"$22")),""))</f>
        <v/>
      </c>
      <c r="BK22" t="str">
        <f ca="1">IF(COLUMN()&lt;DATA!$H$1+2,SUM(VSETKY_PODIELY!BK$18:'VSETKY_PODIELY'!BK$19),IF(COLUMN()=DATA!$H$1+2,SUM(INDIRECT("B$22:"&amp;SUBSTITUTE(ADDRESS(1,COLUMN()-1,4),"1","")&amp;"$22")),""))</f>
        <v/>
      </c>
      <c r="BL22" t="str">
        <f ca="1">IF(COLUMN()&lt;DATA!$H$1+2,SUM(VSETKY_PODIELY!BL$18:'VSETKY_PODIELY'!BL$19),IF(COLUMN()=DATA!$H$1+2,SUM(INDIRECT("B$22:"&amp;SUBSTITUTE(ADDRESS(1,COLUMN()-1,4),"1","")&amp;"$22")),""))</f>
        <v/>
      </c>
      <c r="BM22" t="str">
        <f ca="1">IF(COLUMN()&lt;DATA!$H$1+2,SUM(VSETKY_PODIELY!BM$18:'VSETKY_PODIELY'!BM$19),IF(COLUMN()=DATA!$H$1+2,SUM(INDIRECT("B$22:"&amp;SUBSTITUTE(ADDRESS(1,COLUMN()-1,4),"1","")&amp;"$22")),""))</f>
        <v/>
      </c>
      <c r="BN22" t="str">
        <f ca="1">IF(COLUMN()&lt;DATA!$H$1+2,SUM(VSETKY_PODIELY!BN$18:'VSETKY_PODIELY'!BN$19),IF(COLUMN()=DATA!$H$1+2,SUM(INDIRECT("B$22:"&amp;SUBSTITUTE(ADDRESS(1,COLUMN()-1,4),"1","")&amp;"$22")),""))</f>
        <v/>
      </c>
      <c r="BO22" t="str">
        <f ca="1">IF(COLUMN()&lt;DATA!$H$1+2,SUM(VSETKY_PODIELY!BO$18:'VSETKY_PODIELY'!BO$19),IF(COLUMN()=DATA!$H$1+2,SUM(INDIRECT("B$22:"&amp;SUBSTITUTE(ADDRESS(1,COLUMN()-1,4),"1","")&amp;"$22")),""))</f>
        <v/>
      </c>
      <c r="BP22" t="str">
        <f ca="1">IF(COLUMN()&lt;DATA!$H$1+2,SUM(VSETKY_PODIELY!BP$18:'VSETKY_PODIELY'!BP$19),IF(COLUMN()=DATA!$H$1+2,SUM(INDIRECT("B$22:"&amp;SUBSTITUTE(ADDRESS(1,COLUMN()-1,4),"1","")&amp;"$22")),""))</f>
        <v/>
      </c>
      <c r="BQ22" t="str">
        <f ca="1">IF(COLUMN()&lt;DATA!$H$1+2,SUM(VSETKY_PODIELY!BQ$18:'VSETKY_PODIELY'!BQ$19),IF(COLUMN()=DATA!$H$1+2,SUM(INDIRECT("B$22:"&amp;SUBSTITUTE(ADDRESS(1,COLUMN()-1,4),"1","")&amp;"$22")),""))</f>
        <v/>
      </c>
      <c r="BR22" t="str">
        <f ca="1">IF(COLUMN()&lt;DATA!$H$1+2,SUM(VSETKY_PODIELY!BR$18:'VSETKY_PODIELY'!BR$19),IF(COLUMN()=DATA!$H$1+2,SUM(INDIRECT("B$22:"&amp;SUBSTITUTE(ADDRESS(1,COLUMN()-1,4),"1","")&amp;"$22")),""))</f>
        <v/>
      </c>
      <c r="BS22" t="str">
        <f ca="1">IF(COLUMN()&lt;DATA!$H$1+2,SUM(VSETKY_PODIELY!BS$18:'VSETKY_PODIELY'!BS$19),IF(COLUMN()=DATA!$H$1+2,SUM(INDIRECT("B$22:"&amp;SUBSTITUTE(ADDRESS(1,COLUMN()-1,4),"1","")&amp;"$22")),""))</f>
        <v/>
      </c>
      <c r="BT22" t="str">
        <f ca="1">IF(COLUMN()&lt;DATA!$H$1+2,SUM(VSETKY_PODIELY!BT$18:'VSETKY_PODIELY'!BT$19),IF(COLUMN()=DATA!$H$1+2,SUM(INDIRECT("B$22:"&amp;SUBSTITUTE(ADDRESS(1,COLUMN()-1,4),"1","")&amp;"$22")),""))</f>
        <v/>
      </c>
      <c r="BU22" t="str">
        <f ca="1">IF(COLUMN()&lt;DATA!$H$1+2,SUM(VSETKY_PODIELY!BU$18:'VSETKY_PODIELY'!BU$19),IF(COLUMN()=DATA!$H$1+2,SUM(INDIRECT("B$22:"&amp;SUBSTITUTE(ADDRESS(1,COLUMN()-1,4),"1","")&amp;"$22")),""))</f>
        <v/>
      </c>
      <c r="BV22" t="str">
        <f ca="1">IF(COLUMN()&lt;DATA!$H$1+2,SUM(VSETKY_PODIELY!BV$18:'VSETKY_PODIELY'!BV$19),IF(COLUMN()=DATA!$H$1+2,SUM(INDIRECT("B$22:"&amp;SUBSTITUTE(ADDRESS(1,COLUMN()-1,4),"1","")&amp;"$22")),""))</f>
        <v/>
      </c>
      <c r="BW22" t="str">
        <f ca="1">IF(COLUMN()&lt;DATA!$H$1+2,SUM(VSETKY_PODIELY!BW$18:'VSETKY_PODIELY'!BW$19),IF(COLUMN()=DATA!$H$1+2,SUM(INDIRECT("B$22:"&amp;SUBSTITUTE(ADDRESS(1,COLUMN()-1,4),"1","")&amp;"$22")),""))</f>
        <v/>
      </c>
      <c r="BX22" t="str">
        <f ca="1">IF(COLUMN()&lt;DATA!$H$1+2,SUM(VSETKY_PODIELY!BX$18:'VSETKY_PODIELY'!BX$19),IF(COLUMN()=DATA!$H$1+2,SUM(INDIRECT("B$22:"&amp;SUBSTITUTE(ADDRESS(1,COLUMN()-1,4),"1","")&amp;"$22")),""))</f>
        <v/>
      </c>
      <c r="BY22" t="str">
        <f ca="1">IF(COLUMN()&lt;DATA!$H$1+2,SUM(VSETKY_PODIELY!BY$18:'VSETKY_PODIELY'!BY$19),IF(COLUMN()=DATA!$H$1+2,SUM(INDIRECT("B$22:"&amp;SUBSTITUTE(ADDRESS(1,COLUMN()-1,4),"1","")&amp;"$22")),""))</f>
        <v/>
      </c>
      <c r="BZ22" t="str">
        <f ca="1">IF(COLUMN()&lt;DATA!$H$1+2,SUM(VSETKY_PODIELY!BZ$18:'VSETKY_PODIELY'!BZ$19),IF(COLUMN()=DATA!$H$1+2,SUM(INDIRECT("B$22:"&amp;SUBSTITUTE(ADDRESS(1,COLUMN()-1,4),"1","")&amp;"$22")),""))</f>
        <v/>
      </c>
    </row>
    <row r="23" spans="1:78" ht="31.5" x14ac:dyDescent="0.25">
      <c r="A23" s="43" t="s">
        <v>229</v>
      </c>
      <c r="B23" s="34">
        <f ca="1">IF(COLUMN()&lt;DATA!$H$1+2,SUM(VSETKY_PODIELY!B$48:'VSETKY_PODIELY'!B$49),IF(COLUMN()=DATA!$H$1+2,SUM(INDIRECT("B$23:"&amp;SUBSTITUTE(ADDRESS(1,COLUMN()-1,4),"1","")&amp;"$23")),""))</f>
        <v>10.290000000000001</v>
      </c>
      <c r="C23" s="34">
        <f ca="1">IF(COLUMN()&lt;DATA!$H$1+2,SUM(VSETKY_PODIELY!C$48:'VSETKY_PODIELY'!C$49),IF(COLUMN()=DATA!$H$1+2,SUM(INDIRECT("B$23:"&amp;SUBSTITUTE(ADDRESS(1,COLUMN()-1,4),"1","")&amp;"$23")),""))</f>
        <v>1.95</v>
      </c>
      <c r="D23" s="34">
        <f ca="1">IF(COLUMN()&lt;DATA!$H$1+2,SUM(VSETKY_PODIELY!D$48:'VSETKY_PODIELY'!D$49),IF(COLUMN()=DATA!$H$1+2,SUM(INDIRECT("B$23:"&amp;SUBSTITUTE(ADDRESS(1,COLUMN()-1,4),"1","")&amp;"$23")),""))</f>
        <v>4.0999999999999996</v>
      </c>
      <c r="E23" s="34">
        <f ca="1">IF(COLUMN()&lt;DATA!$H$1+2,SUM(VSETKY_PODIELY!E$48:'VSETKY_PODIELY'!E$49),IF(COLUMN()=DATA!$H$1+2,SUM(INDIRECT("B$23:"&amp;SUBSTITUTE(ADDRESS(1,COLUMN()-1,4),"1","")&amp;"$23")),""))</f>
        <v>0.95</v>
      </c>
      <c r="F23" s="34">
        <f ca="1">IF(COLUMN()&lt;DATA!$H$1+2,SUM(VSETKY_PODIELY!F$48:'VSETKY_PODIELY'!F$49),IF(COLUMN()=DATA!$H$1+2,SUM(INDIRECT("B$23:"&amp;SUBSTITUTE(ADDRESS(1,COLUMN()-1,4),"1","")&amp;"$23")),""))</f>
        <v>0</v>
      </c>
      <c r="G23" s="34">
        <f ca="1">IF(COLUMN()&lt;DATA!$H$1+2,SUM(VSETKY_PODIELY!G$48:'VSETKY_PODIELY'!G$49),IF(COLUMN()=DATA!$H$1+2,SUM(INDIRECT("B$23:"&amp;SUBSTITUTE(ADDRESS(1,COLUMN()-1,4),"1","")&amp;"$23")),""))</f>
        <v>1</v>
      </c>
      <c r="H23" s="34">
        <f ca="1">IF(COLUMN()&lt;DATA!$H$1+2,SUM(VSETKY_PODIELY!H$48:'VSETKY_PODIELY'!H$49),IF(COLUMN()=DATA!$H$1+2,SUM(INDIRECT("B$23:"&amp;SUBSTITUTE(ADDRESS(1,COLUMN()-1,4),"1","")&amp;"$23")),""))</f>
        <v>0</v>
      </c>
      <c r="I23" s="34">
        <f ca="1">IF(COLUMN()&lt;DATA!$H$1+2,SUM(VSETKY_PODIELY!I$48:'VSETKY_PODIELY'!I$49),IF(COLUMN()=DATA!$H$1+2,SUM(INDIRECT("B$23:"&amp;SUBSTITUTE(ADDRESS(1,COLUMN()-1,4),"1","")&amp;"$23")),""))</f>
        <v>0</v>
      </c>
      <c r="J23" s="34">
        <f ca="1">IF(COLUMN()&lt;DATA!$H$1+2,SUM(VSETKY_PODIELY!J$48:'VSETKY_PODIELY'!J$49),IF(COLUMN()=DATA!$H$1+2,SUM(INDIRECT("B$23:"&amp;SUBSTITUTE(ADDRESS(1,COLUMN()-1,4),"1","")&amp;"$23")),""))</f>
        <v>0.9</v>
      </c>
      <c r="K23" s="34">
        <f ca="1">IF(COLUMN()&lt;DATA!$H$1+2,SUM(VSETKY_PODIELY!K$48:'VSETKY_PODIELY'!K$49),IF(COLUMN()=DATA!$H$1+2,SUM(INDIRECT("B$23:"&amp;SUBSTITUTE(ADDRESS(1,COLUMN()-1,4),"1","")&amp;"$23")),""))</f>
        <v>0</v>
      </c>
      <c r="L23" s="34">
        <f ca="1">IF(COLUMN()&lt;DATA!$H$1+2,SUM(VSETKY_PODIELY!L$48:'VSETKY_PODIELY'!L$49),IF(COLUMN()=DATA!$H$1+2,SUM(INDIRECT("B$23:"&amp;SUBSTITUTE(ADDRESS(1,COLUMN()-1,4),"1","")&amp;"$23")),""))</f>
        <v>0</v>
      </c>
      <c r="M23" s="34">
        <f ca="1">IF(COLUMN()&lt;DATA!$H$1+2,SUM(VSETKY_PODIELY!M$48:'VSETKY_PODIELY'!M$49),IF(COLUMN()=DATA!$H$1+2,SUM(INDIRECT("B$23:"&amp;SUBSTITUTE(ADDRESS(1,COLUMN()-1,4),"1","")&amp;"$23")),""))</f>
        <v>0</v>
      </c>
      <c r="N23" s="34">
        <f ca="1">IF(COLUMN()&lt;DATA!$H$1+2,SUM(VSETKY_PODIELY!N$48:'VSETKY_PODIELY'!N$49),IF(COLUMN()=DATA!$H$1+2,SUM(INDIRECT("B$23:"&amp;SUBSTITUTE(ADDRESS(1,COLUMN()-1,4),"1","")&amp;"$23")),""))</f>
        <v>0</v>
      </c>
      <c r="O23" s="34">
        <f ca="1">IF(COLUMN()&lt;DATA!$H$1+2,SUM(VSETKY_PODIELY!O$48:'VSETKY_PODIELY'!O$49),IF(COLUMN()=DATA!$H$1+2,SUM(INDIRECT("B$23:"&amp;SUBSTITUTE(ADDRESS(1,COLUMN()-1,4),"1","")&amp;"$23")),""))</f>
        <v>0</v>
      </c>
      <c r="P23" s="34">
        <f ca="1">IF(COLUMN()&lt;DATA!$H$1+2,SUM(VSETKY_PODIELY!P$48:'VSETKY_PODIELY'!P$49),IF(COLUMN()=DATA!$H$1+2,SUM(INDIRECT("B$23:"&amp;SUBSTITUTE(ADDRESS(1,COLUMN()-1,4),"1","")&amp;"$23")),""))</f>
        <v>0.5</v>
      </c>
      <c r="Q23" s="34">
        <f ca="1">IF(COLUMN()&lt;DATA!$H$1+2,SUM(VSETKY_PODIELY!Q$48:'VSETKY_PODIELY'!Q$49),IF(COLUMN()=DATA!$H$1+2,SUM(INDIRECT("B$23:"&amp;SUBSTITUTE(ADDRESS(1,COLUMN()-1,4),"1","")&amp;"$23")),""))</f>
        <v>0</v>
      </c>
      <c r="R23" s="34">
        <f ca="1">IF(COLUMN()&lt;DATA!$H$1+2,SUM(VSETKY_PODIELY!R$48:'VSETKY_PODIELY'!R$49),IF(COLUMN()=DATA!$H$1+2,SUM(INDIRECT("B$23:"&amp;SUBSTITUTE(ADDRESS(1,COLUMN()-1,4),"1","")&amp;"$23")),""))</f>
        <v>0</v>
      </c>
      <c r="S23" s="34">
        <f ca="1">IF(COLUMN()&lt;DATA!$H$1+2,SUM(VSETKY_PODIELY!S$48:'VSETKY_PODIELY'!S$49),IF(COLUMN()=DATA!$H$1+2,SUM(INDIRECT("B$23:"&amp;SUBSTITUTE(ADDRESS(1,COLUMN()-1,4),"1","")&amp;"$23")),""))</f>
        <v>0</v>
      </c>
      <c r="T23" s="34">
        <f ca="1">IF(COLUMN()&lt;DATA!$H$1+2,SUM(VSETKY_PODIELY!T$48:'VSETKY_PODIELY'!T$49),IF(COLUMN()=DATA!$H$1+2,SUM(INDIRECT("B$23:"&amp;SUBSTITUTE(ADDRESS(1,COLUMN()-1,4),"1","")&amp;"$23")),""))</f>
        <v>0</v>
      </c>
      <c r="U23" s="34">
        <f ca="1">IF(COLUMN()&lt;DATA!$H$1+2,SUM(VSETKY_PODIELY!U$48:'VSETKY_PODIELY'!U$49),IF(COLUMN()=DATA!$H$1+2,SUM(INDIRECT("B$23:"&amp;SUBSTITUTE(ADDRESS(1,COLUMN()-1,4),"1","")&amp;"$23")),""))</f>
        <v>0</v>
      </c>
      <c r="V23" s="34">
        <f ca="1">IF(COLUMN()&lt;DATA!$H$1+2,SUM(VSETKY_PODIELY!V$48:'VSETKY_PODIELY'!V$49),IF(COLUMN()=DATA!$H$1+2,SUM(INDIRECT("B$23:"&amp;SUBSTITUTE(ADDRESS(1,COLUMN()-1,4),"1","")&amp;"$23")),""))</f>
        <v>0</v>
      </c>
      <c r="W23" s="34">
        <f ca="1">IF(COLUMN()&lt;DATA!$H$1+2,SUM(VSETKY_PODIELY!W$48:'VSETKY_PODIELY'!W$49),IF(COLUMN()=DATA!$H$1+2,SUM(INDIRECT("B$23:"&amp;SUBSTITUTE(ADDRESS(1,COLUMN()-1,4),"1","")&amp;"$23")),""))</f>
        <v>0</v>
      </c>
      <c r="X23" s="34">
        <f ca="1">IF(COLUMN()&lt;DATA!$H$1+2,SUM(VSETKY_PODIELY!X$48:'VSETKY_PODIELY'!X$49),IF(COLUMN()=DATA!$H$1+2,SUM(INDIRECT("B$23:"&amp;SUBSTITUTE(ADDRESS(1,COLUMN()-1,4),"1","")&amp;"$23")),""))</f>
        <v>0</v>
      </c>
      <c r="Y23" s="34">
        <f ca="1">IF(COLUMN()&lt;DATA!$H$1+2,SUM(VSETKY_PODIELY!Y$48:'VSETKY_PODIELY'!Y$49),IF(COLUMN()=DATA!$H$1+2,SUM(INDIRECT("B$23:"&amp;SUBSTITUTE(ADDRESS(1,COLUMN()-1,4),"1","")&amp;"$23")),""))</f>
        <v>0</v>
      </c>
      <c r="Z23" s="34">
        <f ca="1">IF(COLUMN()&lt;DATA!$H$1+2,SUM(VSETKY_PODIELY!Z$48:'VSETKY_PODIELY'!Z$49),IF(COLUMN()=DATA!$H$1+2,SUM(INDIRECT("B$23:"&amp;SUBSTITUTE(ADDRESS(1,COLUMN()-1,4),"1","")&amp;"$23")),""))</f>
        <v>0</v>
      </c>
      <c r="AA23" s="34">
        <f ca="1">IF(COLUMN()&lt;DATA!$H$1+2,SUM(VSETKY_PODIELY!AA$48:'VSETKY_PODIELY'!AA$49),IF(COLUMN()=DATA!$H$1+2,SUM(INDIRECT("B$23:"&amp;SUBSTITUTE(ADDRESS(1,COLUMN()-1,4),"1","")&amp;"$23")),""))</f>
        <v>0</v>
      </c>
      <c r="AB23" s="34">
        <f ca="1">IF(COLUMN()&lt;DATA!$H$1+2,SUM(VSETKY_PODIELY!AB$48:'VSETKY_PODIELY'!AB$49),IF(COLUMN()=DATA!$H$1+2,SUM(INDIRECT("B$23:"&amp;SUBSTITUTE(ADDRESS(1,COLUMN()-1,4),"1","")&amp;"$23")),""))</f>
        <v>0</v>
      </c>
      <c r="AC23" s="34">
        <f ca="1">IF(COLUMN()&lt;DATA!$H$1+2,SUM(VSETKY_PODIELY!AC$48:'VSETKY_PODIELY'!AC$49),IF(COLUMN()=DATA!$H$1+2,SUM(INDIRECT("B$23:"&amp;SUBSTITUTE(ADDRESS(1,COLUMN()-1,4),"1","")&amp;"$23")),""))</f>
        <v>0</v>
      </c>
      <c r="AD23" s="34">
        <f ca="1">IF(COLUMN()&lt;DATA!$H$1+2,SUM(VSETKY_PODIELY!AD$48:'VSETKY_PODIELY'!AD$49),IF(COLUMN()=DATA!$H$1+2,SUM(INDIRECT("B$23:"&amp;SUBSTITUTE(ADDRESS(1,COLUMN()-1,4),"1","")&amp;"$23")),""))</f>
        <v>0</v>
      </c>
      <c r="AE23" s="34">
        <f ca="1">IF(COLUMN()&lt;DATA!$H$1+2,SUM(VSETKY_PODIELY!AE$48:'VSETKY_PODIELY'!AE$49),IF(COLUMN()=DATA!$H$1+2,SUM(INDIRECT("B$23:"&amp;SUBSTITUTE(ADDRESS(1,COLUMN()-1,4),"1","")&amp;"$23")),""))</f>
        <v>0</v>
      </c>
      <c r="AF23" s="34">
        <f ca="1">IF(COLUMN()&lt;DATA!$H$1+2,SUM(VSETKY_PODIELY!AF$48:'VSETKY_PODIELY'!AF$49),IF(COLUMN()=DATA!$H$1+2,SUM(INDIRECT("B$23:"&amp;SUBSTITUTE(ADDRESS(1,COLUMN()-1,4),"1","")&amp;"$23")),""))</f>
        <v>0</v>
      </c>
      <c r="AG23" s="34">
        <f ca="1">IF(COLUMN()&lt;DATA!$H$1+2,SUM(VSETKY_PODIELY!AG$48:'VSETKY_PODIELY'!AG$49),IF(COLUMN()=DATA!$H$1+2,SUM(INDIRECT("B$23:"&amp;SUBSTITUTE(ADDRESS(1,COLUMN()-1,4),"1","")&amp;"$23")),""))</f>
        <v>0</v>
      </c>
      <c r="AH23" s="34">
        <f ca="1">IF(COLUMN()&lt;DATA!$H$1+2,SUM(VSETKY_PODIELY!AH$48:'VSETKY_PODIELY'!AH$49),IF(COLUMN()=DATA!$H$1+2,SUM(INDIRECT("B$23:"&amp;SUBSTITUTE(ADDRESS(1,COLUMN()-1,4),"1","")&amp;"$23")),""))</f>
        <v>0</v>
      </c>
      <c r="AI23" s="34">
        <f ca="1">IF(COLUMN()&lt;DATA!$H$1+2,SUM(VSETKY_PODIELY!AI$48:'VSETKY_PODIELY'!AI$49),IF(COLUMN()=DATA!$H$1+2,SUM(INDIRECT("B$23:"&amp;SUBSTITUTE(ADDRESS(1,COLUMN()-1,4),"1","")&amp;"$23")),""))</f>
        <v>0</v>
      </c>
      <c r="AJ23" s="34">
        <f ca="1">IF(COLUMN()&lt;DATA!$H$1+2,SUM(VSETKY_PODIELY!AJ$48:'VSETKY_PODIELY'!AJ$49),IF(COLUMN()=DATA!$H$1+2,SUM(INDIRECT("B$23:"&amp;SUBSTITUTE(ADDRESS(1,COLUMN()-1,4),"1","")&amp;"$23")),""))</f>
        <v>0</v>
      </c>
      <c r="AK23" s="34">
        <f ca="1">IF(COLUMN()&lt;DATA!$H$1+2,SUM(VSETKY_PODIELY!AK$48:'VSETKY_PODIELY'!AK$49),IF(COLUMN()=DATA!$H$1+2,SUM(INDIRECT("B$23:"&amp;SUBSTITUTE(ADDRESS(1,COLUMN()-1,4),"1","")&amp;"$23")),""))</f>
        <v>0</v>
      </c>
      <c r="AL23" s="34">
        <f ca="1">IF(COLUMN()&lt;DATA!$H$1+2,SUM(VSETKY_PODIELY!AL$48:'VSETKY_PODIELY'!AL$49),IF(COLUMN()=DATA!$H$1+2,SUM(INDIRECT("B$23:"&amp;SUBSTITUTE(ADDRESS(1,COLUMN()-1,4),"1","")&amp;"$23")),""))</f>
        <v>0</v>
      </c>
      <c r="AM23" s="34">
        <f ca="1">IF(COLUMN()&lt;DATA!$H$1+2,SUM(VSETKY_PODIELY!AM$48:'VSETKY_PODIELY'!AM$49),IF(COLUMN()=DATA!$H$1+2,SUM(INDIRECT("B$23:"&amp;SUBSTITUTE(ADDRESS(1,COLUMN()-1,4),"1","")&amp;"$23")),""))</f>
        <v>0</v>
      </c>
      <c r="AN23" s="44">
        <f ca="1">IF(COLUMN()&lt;DATA!$H$1+2,SUM(VSETKY_PODIELY!AN$48:'VSETKY_PODIELY'!AN$49),IF(COLUMN()=DATA!$H$1+2,SUM(INDIRECT("B$23:"&amp;SUBSTITUTE(ADDRESS(1,COLUMN()-1,4),"1","")&amp;"$23")),""))</f>
        <v>19.689999999999998</v>
      </c>
      <c r="AO23" t="str">
        <f ca="1">IF(COLUMN()&lt;DATA!$H$1+2,SUM(VSETKY_PODIELY!AO$48:'VSETKY_PODIELY'!AO$49),IF(COLUMN()=DATA!$H$1+2,SUM(INDIRECT("B$23:"&amp;SUBSTITUTE(ADDRESS(1,COLUMN()-1,4),"1","")&amp;"$23")),""))</f>
        <v/>
      </c>
      <c r="AP23" t="str">
        <f ca="1">IF(COLUMN()&lt;DATA!$H$1+2,SUM(VSETKY_PODIELY!AP$48:'VSETKY_PODIELY'!AP$49),IF(COLUMN()=DATA!$H$1+2,SUM(INDIRECT("B$23:"&amp;SUBSTITUTE(ADDRESS(1,COLUMN()-1,4),"1","")&amp;"$23")),""))</f>
        <v/>
      </c>
      <c r="AQ23" t="str">
        <f ca="1">IF(COLUMN()&lt;DATA!$H$1+2,SUM(VSETKY_PODIELY!AQ$48:'VSETKY_PODIELY'!AQ$49),IF(COLUMN()=DATA!$H$1+2,SUM(INDIRECT("B$23:"&amp;SUBSTITUTE(ADDRESS(1,COLUMN()-1,4),"1","")&amp;"$23")),""))</f>
        <v/>
      </c>
      <c r="AR23" t="str">
        <f ca="1">IF(COLUMN()&lt;DATA!$H$1+2,SUM(VSETKY_PODIELY!AR$48:'VSETKY_PODIELY'!AR$49),IF(COLUMN()=DATA!$H$1+2,SUM(INDIRECT("B$23:"&amp;SUBSTITUTE(ADDRESS(1,COLUMN()-1,4),"1","")&amp;"$23")),""))</f>
        <v/>
      </c>
      <c r="AS23" t="str">
        <f ca="1">IF(COLUMN()&lt;DATA!$H$1+2,SUM(VSETKY_PODIELY!AS$48:'VSETKY_PODIELY'!AS$49),IF(COLUMN()=DATA!$H$1+2,SUM(INDIRECT("B$23:"&amp;SUBSTITUTE(ADDRESS(1,COLUMN()-1,4),"1","")&amp;"$23")),""))</f>
        <v/>
      </c>
      <c r="AT23" t="str">
        <f ca="1">IF(COLUMN()&lt;DATA!$H$1+2,SUM(VSETKY_PODIELY!AT$48:'VSETKY_PODIELY'!AT$49),IF(COLUMN()=DATA!$H$1+2,SUM(INDIRECT("B$23:"&amp;SUBSTITUTE(ADDRESS(1,COLUMN()-1,4),"1","")&amp;"$23")),""))</f>
        <v/>
      </c>
      <c r="AU23" t="str">
        <f ca="1">IF(COLUMN()&lt;DATA!$H$1+2,SUM(VSETKY_PODIELY!AU$48:'VSETKY_PODIELY'!AU$49),IF(COLUMN()=DATA!$H$1+2,SUM(INDIRECT("B$23:"&amp;SUBSTITUTE(ADDRESS(1,COLUMN()-1,4),"1","")&amp;"$23")),""))</f>
        <v/>
      </c>
      <c r="AV23" t="str">
        <f ca="1">IF(COLUMN()&lt;DATA!$H$1+2,SUM(VSETKY_PODIELY!AV$48:'VSETKY_PODIELY'!AV$49),IF(COLUMN()=DATA!$H$1+2,SUM(INDIRECT("B$23:"&amp;SUBSTITUTE(ADDRESS(1,COLUMN()-1,4),"1","")&amp;"$23")),""))</f>
        <v/>
      </c>
      <c r="AW23" t="str">
        <f ca="1">IF(COLUMN()&lt;DATA!$H$1+2,SUM(VSETKY_PODIELY!AW$48:'VSETKY_PODIELY'!AW$49),IF(COLUMN()=DATA!$H$1+2,SUM(INDIRECT("B$23:"&amp;SUBSTITUTE(ADDRESS(1,COLUMN()-1,4),"1","")&amp;"$23")),""))</f>
        <v/>
      </c>
      <c r="AX23" t="str">
        <f ca="1">IF(COLUMN()&lt;DATA!$H$1+2,SUM(VSETKY_PODIELY!AX$48:'VSETKY_PODIELY'!AX$49),IF(COLUMN()=DATA!$H$1+2,SUM(INDIRECT("B$23:"&amp;SUBSTITUTE(ADDRESS(1,COLUMN()-1,4),"1","")&amp;"$23")),""))</f>
        <v/>
      </c>
      <c r="AY23" t="str">
        <f ca="1">IF(COLUMN()&lt;DATA!$H$1+2,SUM(VSETKY_PODIELY!AY$48:'VSETKY_PODIELY'!AY$49),IF(COLUMN()=DATA!$H$1+2,SUM(INDIRECT("B$23:"&amp;SUBSTITUTE(ADDRESS(1,COLUMN()-1,4),"1","")&amp;"$23")),""))</f>
        <v/>
      </c>
      <c r="AZ23" t="str">
        <f ca="1">IF(COLUMN()&lt;DATA!$H$1+2,SUM(VSETKY_PODIELY!AZ$48:'VSETKY_PODIELY'!AZ$49),IF(COLUMN()=DATA!$H$1+2,SUM(INDIRECT("B$23:"&amp;SUBSTITUTE(ADDRESS(1,COLUMN()-1,4),"1","")&amp;"$23")),""))</f>
        <v/>
      </c>
      <c r="BA23" t="str">
        <f ca="1">IF(COLUMN()&lt;DATA!$H$1+2,SUM(VSETKY_PODIELY!BA$48:'VSETKY_PODIELY'!BA$49),IF(COLUMN()=DATA!$H$1+2,SUM(INDIRECT("B$23:"&amp;SUBSTITUTE(ADDRESS(1,COLUMN()-1,4),"1","")&amp;"$23")),""))</f>
        <v/>
      </c>
      <c r="BB23" t="str">
        <f ca="1">IF(COLUMN()&lt;DATA!$H$1+2,SUM(VSETKY_PODIELY!BB$48:'VSETKY_PODIELY'!BB$49),IF(COLUMN()=DATA!$H$1+2,SUM(INDIRECT("B$23:"&amp;SUBSTITUTE(ADDRESS(1,COLUMN()-1,4),"1","")&amp;"$23")),""))</f>
        <v/>
      </c>
      <c r="BC23" t="str">
        <f ca="1">IF(COLUMN()&lt;DATA!$H$1+2,SUM(VSETKY_PODIELY!BC$48:'VSETKY_PODIELY'!BC$49),IF(COLUMN()=DATA!$H$1+2,SUM(INDIRECT("B$23:"&amp;SUBSTITUTE(ADDRESS(1,COLUMN()-1,4),"1","")&amp;"$23")),""))</f>
        <v/>
      </c>
      <c r="BD23" t="str">
        <f ca="1">IF(COLUMN()&lt;DATA!$H$1+2,SUM(VSETKY_PODIELY!BD$48:'VSETKY_PODIELY'!BD$49),IF(COLUMN()=DATA!$H$1+2,SUM(INDIRECT("B$23:"&amp;SUBSTITUTE(ADDRESS(1,COLUMN()-1,4),"1","")&amp;"$23")),""))</f>
        <v/>
      </c>
      <c r="BE23" t="str">
        <f ca="1">IF(COLUMN()&lt;DATA!$H$1+2,SUM(VSETKY_PODIELY!BE$48:'VSETKY_PODIELY'!BE$49),IF(COLUMN()=DATA!$H$1+2,SUM(INDIRECT("B$23:"&amp;SUBSTITUTE(ADDRESS(1,COLUMN()-1,4),"1","")&amp;"$23")),""))</f>
        <v/>
      </c>
      <c r="BF23" t="str">
        <f ca="1">IF(COLUMN()&lt;DATA!$H$1+2,SUM(VSETKY_PODIELY!BF$48:'VSETKY_PODIELY'!BF$49),IF(COLUMN()=DATA!$H$1+2,SUM(INDIRECT("B$23:"&amp;SUBSTITUTE(ADDRESS(1,COLUMN()-1,4),"1","")&amp;"$23")),""))</f>
        <v/>
      </c>
      <c r="BG23" t="str">
        <f ca="1">IF(COLUMN()&lt;DATA!$H$1+2,SUM(VSETKY_PODIELY!BG$48:'VSETKY_PODIELY'!BG$49),IF(COLUMN()=DATA!$H$1+2,SUM(INDIRECT("B$23:"&amp;SUBSTITUTE(ADDRESS(1,COLUMN()-1,4),"1","")&amp;"$23")),""))</f>
        <v/>
      </c>
      <c r="BH23" t="str">
        <f ca="1">IF(COLUMN()&lt;DATA!$H$1+2,SUM(VSETKY_PODIELY!BH$48:'VSETKY_PODIELY'!BH$49),IF(COLUMN()=DATA!$H$1+2,SUM(INDIRECT("B$23:"&amp;SUBSTITUTE(ADDRESS(1,COLUMN()-1,4),"1","")&amp;"$23")),""))</f>
        <v/>
      </c>
      <c r="BI23" t="str">
        <f ca="1">IF(COLUMN()&lt;DATA!$H$1+2,SUM(VSETKY_PODIELY!BI$48:'VSETKY_PODIELY'!BI$49),IF(COLUMN()=DATA!$H$1+2,SUM(INDIRECT("B$23:"&amp;SUBSTITUTE(ADDRESS(1,COLUMN()-1,4),"1","")&amp;"$23")),""))</f>
        <v/>
      </c>
      <c r="BJ23" t="str">
        <f ca="1">IF(COLUMN()&lt;DATA!$H$1+2,SUM(VSETKY_PODIELY!BJ$48:'VSETKY_PODIELY'!BJ$49),IF(COLUMN()=DATA!$H$1+2,SUM(INDIRECT("B$23:"&amp;SUBSTITUTE(ADDRESS(1,COLUMN()-1,4),"1","")&amp;"$23")),""))</f>
        <v/>
      </c>
      <c r="BK23" t="str">
        <f ca="1">IF(COLUMN()&lt;DATA!$H$1+2,SUM(VSETKY_PODIELY!BK$48:'VSETKY_PODIELY'!BK$49),IF(COLUMN()=DATA!$H$1+2,SUM(INDIRECT("B$23:"&amp;SUBSTITUTE(ADDRESS(1,COLUMN()-1,4),"1","")&amp;"$23")),""))</f>
        <v/>
      </c>
      <c r="BL23" t="str">
        <f ca="1">IF(COLUMN()&lt;DATA!$H$1+2,SUM(VSETKY_PODIELY!BL$48:'VSETKY_PODIELY'!BL$49),IF(COLUMN()=DATA!$H$1+2,SUM(INDIRECT("B$23:"&amp;SUBSTITUTE(ADDRESS(1,COLUMN()-1,4),"1","")&amp;"$23")),""))</f>
        <v/>
      </c>
      <c r="BM23" t="str">
        <f ca="1">IF(COLUMN()&lt;DATA!$H$1+2,SUM(VSETKY_PODIELY!BM$48:'VSETKY_PODIELY'!BM$49),IF(COLUMN()=DATA!$H$1+2,SUM(INDIRECT("B$23:"&amp;SUBSTITUTE(ADDRESS(1,COLUMN()-1,4),"1","")&amp;"$23")),""))</f>
        <v/>
      </c>
      <c r="BN23" t="str">
        <f ca="1">IF(COLUMN()&lt;DATA!$H$1+2,SUM(VSETKY_PODIELY!BN$48:'VSETKY_PODIELY'!BN$49),IF(COLUMN()=DATA!$H$1+2,SUM(INDIRECT("B$23:"&amp;SUBSTITUTE(ADDRESS(1,COLUMN()-1,4),"1","")&amp;"$23")),""))</f>
        <v/>
      </c>
      <c r="BO23" t="str">
        <f ca="1">IF(COLUMN()&lt;DATA!$H$1+2,SUM(VSETKY_PODIELY!BO$48:'VSETKY_PODIELY'!BO$49),IF(COLUMN()=DATA!$H$1+2,SUM(INDIRECT("B$23:"&amp;SUBSTITUTE(ADDRESS(1,COLUMN()-1,4),"1","")&amp;"$23")),""))</f>
        <v/>
      </c>
      <c r="BP23" t="str">
        <f ca="1">IF(COLUMN()&lt;DATA!$H$1+2,SUM(VSETKY_PODIELY!BP$48:'VSETKY_PODIELY'!BP$49),IF(COLUMN()=DATA!$H$1+2,SUM(INDIRECT("B$23:"&amp;SUBSTITUTE(ADDRESS(1,COLUMN()-1,4),"1","")&amp;"$23")),""))</f>
        <v/>
      </c>
      <c r="BQ23" t="str">
        <f ca="1">IF(COLUMN()&lt;DATA!$H$1+2,SUM(VSETKY_PODIELY!BQ$48:'VSETKY_PODIELY'!BQ$49),IF(COLUMN()=DATA!$H$1+2,SUM(INDIRECT("B$23:"&amp;SUBSTITUTE(ADDRESS(1,COLUMN()-1,4),"1","")&amp;"$23")),""))</f>
        <v/>
      </c>
      <c r="BR23" t="str">
        <f ca="1">IF(COLUMN()&lt;DATA!$H$1+2,SUM(VSETKY_PODIELY!BR$48:'VSETKY_PODIELY'!BR$49),IF(COLUMN()=DATA!$H$1+2,SUM(INDIRECT("B$23:"&amp;SUBSTITUTE(ADDRESS(1,COLUMN()-1,4),"1","")&amp;"$23")),""))</f>
        <v/>
      </c>
      <c r="BS23" t="str">
        <f ca="1">IF(COLUMN()&lt;DATA!$H$1+2,SUM(VSETKY_PODIELY!BS$48:'VSETKY_PODIELY'!BS$49),IF(COLUMN()=DATA!$H$1+2,SUM(INDIRECT("B$23:"&amp;SUBSTITUTE(ADDRESS(1,COLUMN()-1,4),"1","")&amp;"$23")),""))</f>
        <v/>
      </c>
      <c r="BT23" t="str">
        <f ca="1">IF(COLUMN()&lt;DATA!$H$1+2,SUM(VSETKY_PODIELY!BT$48:'VSETKY_PODIELY'!BT$49),IF(COLUMN()=DATA!$H$1+2,SUM(INDIRECT("B$23:"&amp;SUBSTITUTE(ADDRESS(1,COLUMN()-1,4),"1","")&amp;"$23")),""))</f>
        <v/>
      </c>
      <c r="BU23" t="str">
        <f ca="1">IF(COLUMN()&lt;DATA!$H$1+2,SUM(VSETKY_PODIELY!BU$48:'VSETKY_PODIELY'!BU$49),IF(COLUMN()=DATA!$H$1+2,SUM(INDIRECT("B$23:"&amp;SUBSTITUTE(ADDRESS(1,COLUMN()-1,4),"1","")&amp;"$23")),""))</f>
        <v/>
      </c>
      <c r="BV23" t="str">
        <f ca="1">IF(COLUMN()&lt;DATA!$H$1+2,SUM(VSETKY_PODIELY!BV$48:'VSETKY_PODIELY'!BV$49),IF(COLUMN()=DATA!$H$1+2,SUM(INDIRECT("B$23:"&amp;SUBSTITUTE(ADDRESS(1,COLUMN()-1,4),"1","")&amp;"$23")),""))</f>
        <v/>
      </c>
      <c r="BW23" t="str">
        <f ca="1">IF(COLUMN()&lt;DATA!$H$1+2,SUM(VSETKY_PODIELY!BW$48:'VSETKY_PODIELY'!BW$49),IF(COLUMN()=DATA!$H$1+2,SUM(INDIRECT("B$23:"&amp;SUBSTITUTE(ADDRESS(1,COLUMN()-1,4),"1","")&amp;"$23")),""))</f>
        <v/>
      </c>
      <c r="BX23" t="str">
        <f ca="1">IF(COLUMN()&lt;DATA!$H$1+2,SUM(VSETKY_PODIELY!BX$48:'VSETKY_PODIELY'!BX$49),IF(COLUMN()=DATA!$H$1+2,SUM(INDIRECT("B$23:"&amp;SUBSTITUTE(ADDRESS(1,COLUMN()-1,4),"1","")&amp;"$23")),""))</f>
        <v/>
      </c>
      <c r="BY23" t="str">
        <f ca="1">IF(COLUMN()&lt;DATA!$H$1+2,SUM(VSETKY_PODIELY!BY$48:'VSETKY_PODIELY'!BY$49),IF(COLUMN()=DATA!$H$1+2,SUM(INDIRECT("B$23:"&amp;SUBSTITUTE(ADDRESS(1,COLUMN()-1,4),"1","")&amp;"$23")),""))</f>
        <v/>
      </c>
      <c r="BZ23" t="str">
        <f ca="1">IF(COLUMN()&lt;DATA!$H$1+2,SUM(VSETKY_PODIELY!BZ$48:'VSETKY_PODIELY'!BZ$49),IF(COLUMN()=DATA!$H$1+2,SUM(INDIRECT("B$23:"&amp;SUBSTITUTE(ADDRESS(1,COLUMN()-1,4),"1","")&amp;"$23")),""))</f>
        <v/>
      </c>
    </row>
    <row r="24" spans="1:78" x14ac:dyDescent="0.25">
      <c r="A24" s="35" t="s">
        <v>194</v>
      </c>
      <c r="B24" s="35">
        <f ca="1">IF(COLUMN()&lt;DATA!$H$1+2,SUM(B$25:B$42),IF(COLUMN()=DATA!$H$1+2,SUM(INDIRECT("B$24:"&amp;SUBSTITUTE(ADDRESS(1,COLUMN()-1,4),"1","")&amp;"$24")),""))</f>
        <v>3936.41381</v>
      </c>
      <c r="C24" s="35">
        <f ca="1">IF(COLUMN()&lt;DATA!$H$1+2,SUM(C$25:C$42),IF(COLUMN()=DATA!$H$1+2,SUM(INDIRECT("B$24:"&amp;SUBSTITUTE(ADDRESS(1,COLUMN()-1,4),"1","")&amp;"$24")),""))</f>
        <v>1101.9394399999999</v>
      </c>
      <c r="D24" s="35">
        <f ca="1">IF(COLUMN()&lt;DATA!$H$1+2,SUM(D$25:D$42),IF(COLUMN()=DATA!$H$1+2,SUM(INDIRECT("B$24:"&amp;SUBSTITUTE(ADDRESS(1,COLUMN()-1,4),"1","")&amp;"$24")),""))</f>
        <v>1516.0566699999999</v>
      </c>
      <c r="E24" s="35">
        <f ca="1">IF(COLUMN()&lt;DATA!$H$1+2,SUM(E$25:E$42),IF(COLUMN()=DATA!$H$1+2,SUM(INDIRECT("B$24:"&amp;SUBSTITUTE(ADDRESS(1,COLUMN()-1,4),"1","")&amp;"$24")),""))</f>
        <v>815.45167000000015</v>
      </c>
      <c r="F24" s="35">
        <f ca="1">IF(COLUMN()&lt;DATA!$H$1+2,SUM(F$25:F$42),IF(COLUMN()=DATA!$H$1+2,SUM(INDIRECT("B$24:"&amp;SUBSTITUTE(ADDRESS(1,COLUMN()-1,4),"1","")&amp;"$24")),""))</f>
        <v>413.41333000000003</v>
      </c>
      <c r="G24" s="35">
        <f ca="1">IF(COLUMN()&lt;DATA!$H$1+2,SUM(G$25:G$42),IF(COLUMN()=DATA!$H$1+2,SUM(INDIRECT("B$24:"&amp;SUBSTITUTE(ADDRESS(1,COLUMN()-1,4),"1","")&amp;"$24")),""))</f>
        <v>1031.3474799999999</v>
      </c>
      <c r="H24" s="35">
        <f ca="1">IF(COLUMN()&lt;DATA!$H$1+2,SUM(H$25:H$42),IF(COLUMN()=DATA!$H$1+2,SUM(INDIRECT("B$24:"&amp;SUBSTITUTE(ADDRESS(1,COLUMN()-1,4),"1","")&amp;"$24")),""))</f>
        <v>1015.8847500000001</v>
      </c>
      <c r="I24" s="35">
        <f ca="1">IF(COLUMN()&lt;DATA!$H$1+2,SUM(I$25:I$42),IF(COLUMN()=DATA!$H$1+2,SUM(INDIRECT("B$24:"&amp;SUBSTITUTE(ADDRESS(1,COLUMN()-1,4),"1","")&amp;"$24")),""))</f>
        <v>845.00701000000004</v>
      </c>
      <c r="J24" s="35">
        <f ca="1">IF(COLUMN()&lt;DATA!$H$1+2,SUM(J$25:J$42),IF(COLUMN()=DATA!$H$1+2,SUM(INDIRECT("B$24:"&amp;SUBSTITUTE(ADDRESS(1,COLUMN()-1,4),"1","")&amp;"$24")),""))</f>
        <v>1633.1566600000001</v>
      </c>
      <c r="K24" s="35">
        <f ca="1">IF(COLUMN()&lt;DATA!$H$1+2,SUM(K$25:K$42),IF(COLUMN()=DATA!$H$1+2,SUM(INDIRECT("B$24:"&amp;SUBSTITUTE(ADDRESS(1,COLUMN()-1,4),"1","")&amp;"$24")),""))</f>
        <v>1400.8178700000001</v>
      </c>
      <c r="L24" s="35">
        <f ca="1">IF(COLUMN()&lt;DATA!$H$1+2,SUM(L$25:L$42),IF(COLUMN()=DATA!$H$1+2,SUM(INDIRECT("B$24:"&amp;SUBSTITUTE(ADDRESS(1,COLUMN()-1,4),"1","")&amp;"$24")),""))</f>
        <v>212.63475</v>
      </c>
      <c r="M24" s="35">
        <f ca="1">IF(COLUMN()&lt;DATA!$H$1+2,SUM(M$25:M$42),IF(COLUMN()=DATA!$H$1+2,SUM(INDIRECT("B$24:"&amp;SUBSTITUTE(ADDRESS(1,COLUMN()-1,4),"1","")&amp;"$24")),""))</f>
        <v>1826.6011099999998</v>
      </c>
      <c r="N24" s="35">
        <f ca="1">IF(COLUMN()&lt;DATA!$H$1+2,SUM(N$25:N$42),IF(COLUMN()=DATA!$H$1+2,SUM(INDIRECT("B$24:"&amp;SUBSTITUTE(ADDRESS(1,COLUMN()-1,4),"1","")&amp;"$24")),""))</f>
        <v>937.19863999999995</v>
      </c>
      <c r="O24" s="35">
        <f ca="1">IF(COLUMN()&lt;DATA!$H$1+2,SUM(O$25:O$42),IF(COLUMN()=DATA!$H$1+2,SUM(INDIRECT("B$24:"&amp;SUBSTITUTE(ADDRESS(1,COLUMN()-1,4),"1","")&amp;"$24")),""))</f>
        <v>248.45649000000003</v>
      </c>
      <c r="P24" s="35">
        <f ca="1">IF(COLUMN()&lt;DATA!$H$1+2,SUM(P$25:P$42),IF(COLUMN()=DATA!$H$1+2,SUM(INDIRECT("B$24:"&amp;SUBSTITUTE(ADDRESS(1,COLUMN()-1,4),"1","")&amp;"$24")),""))</f>
        <v>80.3</v>
      </c>
      <c r="Q24" s="35">
        <f ca="1">IF(COLUMN()&lt;DATA!$H$1+2,SUM(Q$25:Q$42),IF(COLUMN()=DATA!$H$1+2,SUM(INDIRECT("B$24:"&amp;SUBSTITUTE(ADDRESS(1,COLUMN()-1,4),"1","")&amp;"$24")),""))</f>
        <v>56.9</v>
      </c>
      <c r="R24" s="35">
        <f ca="1">IF(COLUMN()&lt;DATA!$H$1+2,SUM(R$25:R$42),IF(COLUMN()=DATA!$H$1+2,SUM(INDIRECT("B$24:"&amp;SUBSTITUTE(ADDRESS(1,COLUMN()-1,4),"1","")&amp;"$24")),""))</f>
        <v>100</v>
      </c>
      <c r="S24" s="35">
        <f ca="1">IF(COLUMN()&lt;DATA!$H$1+2,SUM(S$25:S$42),IF(COLUMN()=DATA!$H$1+2,SUM(INDIRECT("B$24:"&amp;SUBSTITUTE(ADDRESS(1,COLUMN()-1,4),"1","")&amp;"$24")),""))</f>
        <v>488.47667999999999</v>
      </c>
      <c r="T24" s="35">
        <f ca="1">IF(COLUMN()&lt;DATA!$H$1+2,SUM(T$25:T$42),IF(COLUMN()=DATA!$H$1+2,SUM(INDIRECT("B$24:"&amp;SUBSTITUTE(ADDRESS(1,COLUMN()-1,4),"1","")&amp;"$24")),""))</f>
        <v>264.73777999999999</v>
      </c>
      <c r="U24" s="35">
        <f ca="1">IF(COLUMN()&lt;DATA!$H$1+2,SUM(U$25:U$42),IF(COLUMN()=DATA!$H$1+2,SUM(INDIRECT("B$24:"&amp;SUBSTITUTE(ADDRESS(1,COLUMN()-1,4),"1","")&amp;"$24")),""))</f>
        <v>1685.2381500000001</v>
      </c>
      <c r="V24" s="35">
        <f ca="1">IF(COLUMN()&lt;DATA!$H$1+2,SUM(V$25:V$42),IF(COLUMN()=DATA!$H$1+2,SUM(INDIRECT("B$24:"&amp;SUBSTITUTE(ADDRESS(1,COLUMN()-1,4),"1","")&amp;"$24")),""))</f>
        <v>75.759999999999991</v>
      </c>
      <c r="W24" s="35">
        <f ca="1">IF(COLUMN()&lt;DATA!$H$1+2,SUM(W$25:W$42),IF(COLUMN()=DATA!$H$1+2,SUM(INDIRECT("B$24:"&amp;SUBSTITUTE(ADDRESS(1,COLUMN()-1,4),"1","")&amp;"$24")),""))</f>
        <v>0</v>
      </c>
      <c r="X24" s="35">
        <f ca="1">IF(COLUMN()&lt;DATA!$H$1+2,SUM(X$25:X$42),IF(COLUMN()=DATA!$H$1+2,SUM(INDIRECT("B$24:"&amp;SUBSTITUTE(ADDRESS(1,COLUMN()-1,4),"1","")&amp;"$24")),""))</f>
        <v>2.09</v>
      </c>
      <c r="Y24" s="35">
        <f ca="1">IF(COLUMN()&lt;DATA!$H$1+2,SUM(Y$25:Y$42),IF(COLUMN()=DATA!$H$1+2,SUM(INDIRECT("B$24:"&amp;SUBSTITUTE(ADDRESS(1,COLUMN()-1,4),"1","")&amp;"$24")),""))</f>
        <v>400.67</v>
      </c>
      <c r="Z24" s="35">
        <f ca="1">IF(COLUMN()&lt;DATA!$H$1+2,SUM(Z$25:Z$42),IF(COLUMN()=DATA!$H$1+2,SUM(INDIRECT("B$24:"&amp;SUBSTITUTE(ADDRESS(1,COLUMN()-1,4),"1","")&amp;"$24")),""))</f>
        <v>189.1</v>
      </c>
      <c r="AA24" s="35">
        <f ca="1">IF(COLUMN()&lt;DATA!$H$1+2,SUM(AA$25:AA$42),IF(COLUMN()=DATA!$H$1+2,SUM(INDIRECT("B$24:"&amp;SUBSTITUTE(ADDRESS(1,COLUMN()-1,4),"1","")&amp;"$24")),""))</f>
        <v>84.650709999999989</v>
      </c>
      <c r="AB24" s="35">
        <f ca="1">IF(COLUMN()&lt;DATA!$H$1+2,SUM(AB$25:AB$42),IF(COLUMN()=DATA!$H$1+2,SUM(INDIRECT("B$24:"&amp;SUBSTITUTE(ADDRESS(1,COLUMN()-1,4),"1","")&amp;"$24")),""))</f>
        <v>5.6</v>
      </c>
      <c r="AC24" s="35">
        <f ca="1">IF(COLUMN()&lt;DATA!$H$1+2,SUM(AC$25:AC$42),IF(COLUMN()=DATA!$H$1+2,SUM(INDIRECT("B$24:"&amp;SUBSTITUTE(ADDRESS(1,COLUMN()-1,4),"1","")&amp;"$24")),""))</f>
        <v>0</v>
      </c>
      <c r="AD24" s="35">
        <f ca="1">IF(COLUMN()&lt;DATA!$H$1+2,SUM(AD$25:AD$42),IF(COLUMN()=DATA!$H$1+2,SUM(INDIRECT("B$24:"&amp;SUBSTITUTE(ADDRESS(1,COLUMN()-1,4),"1","")&amp;"$24")),""))</f>
        <v>10.953340000000001</v>
      </c>
      <c r="AE24" s="35">
        <f ca="1">IF(COLUMN()&lt;DATA!$H$1+2,SUM(AE$25:AE$42),IF(COLUMN()=DATA!$H$1+2,SUM(INDIRECT("B$24:"&amp;SUBSTITUTE(ADDRESS(1,COLUMN()-1,4),"1","")&amp;"$24")),""))</f>
        <v>21.6</v>
      </c>
      <c r="AF24" s="35">
        <f ca="1">IF(COLUMN()&lt;DATA!$H$1+2,SUM(AF$25:AF$42),IF(COLUMN()=DATA!$H$1+2,SUM(INDIRECT("B$24:"&amp;SUBSTITUTE(ADDRESS(1,COLUMN()-1,4),"1","")&amp;"$24")),""))</f>
        <v>63.462749999999993</v>
      </c>
      <c r="AG24" s="35">
        <f ca="1">IF(COLUMN()&lt;DATA!$H$1+2,SUM(AG$25:AG$42),IF(COLUMN()=DATA!$H$1+2,SUM(INDIRECT("B$24:"&amp;SUBSTITUTE(ADDRESS(1,COLUMN()-1,4),"1","")&amp;"$24")),""))</f>
        <v>90.361999999999995</v>
      </c>
      <c r="AH24" s="35">
        <f ca="1">IF(COLUMN()&lt;DATA!$H$1+2,SUM(AH$25:AH$42),IF(COLUMN()=DATA!$H$1+2,SUM(INDIRECT("B$24:"&amp;SUBSTITUTE(ADDRESS(1,COLUMN()-1,4),"1","")&amp;"$24")),""))</f>
        <v>55.16</v>
      </c>
      <c r="AI24" s="35">
        <f ca="1">IF(COLUMN()&lt;DATA!$H$1+2,SUM(AI$25:AI$42),IF(COLUMN()=DATA!$H$1+2,SUM(INDIRECT("B$24:"&amp;SUBSTITUTE(ADDRESS(1,COLUMN()-1,4),"1","")&amp;"$24")),""))</f>
        <v>0</v>
      </c>
      <c r="AJ24" s="35">
        <f ca="1">IF(COLUMN()&lt;DATA!$H$1+2,SUM(AJ$25:AJ$42),IF(COLUMN()=DATA!$H$1+2,SUM(INDIRECT("B$24:"&amp;SUBSTITUTE(ADDRESS(1,COLUMN()-1,4),"1","")&amp;"$24")),""))</f>
        <v>0</v>
      </c>
      <c r="AK24" s="35">
        <f ca="1">IF(COLUMN()&lt;DATA!$H$1+2,SUM(AK$25:AK$42),IF(COLUMN()=DATA!$H$1+2,SUM(INDIRECT("B$24:"&amp;SUBSTITUTE(ADDRESS(1,COLUMN()-1,4),"1","")&amp;"$24")),""))</f>
        <v>0</v>
      </c>
      <c r="AL24" s="35">
        <f ca="1">IF(COLUMN()&lt;DATA!$H$1+2,SUM(AL$25:AL$42),IF(COLUMN()=DATA!$H$1+2,SUM(INDIRECT("B$24:"&amp;SUBSTITUTE(ADDRESS(1,COLUMN()-1,4),"1","")&amp;"$24")),""))</f>
        <v>0</v>
      </c>
      <c r="AM24" s="35">
        <f ca="1">IF(COLUMN()&lt;DATA!$H$1+2,SUM(AM$25:AM$42),IF(COLUMN()=DATA!$H$1+2,SUM(INDIRECT("B$24:"&amp;SUBSTITUTE(ADDRESS(1,COLUMN()-1,4),"1","")&amp;"$24")),""))</f>
        <v>0</v>
      </c>
      <c r="AN24" s="35">
        <f ca="1">IF(COLUMN()&lt;DATA!$H$1+2,SUM(AN$25:AN$42),IF(COLUMN()=DATA!$H$1+2,SUM(INDIRECT("B$24:"&amp;SUBSTITUTE(ADDRESS(1,COLUMN()-1,4),"1","")&amp;"$24")),""))</f>
        <v>20609.441089999993</v>
      </c>
      <c r="AO24" t="str">
        <f ca="1">IF(COLUMN()&lt;DATA!$H$1+2,SUM(AO$25:AO$42),IF(COLUMN()=DATA!$H$1+2,SUM(INDIRECT("B$24:"&amp;SUBSTITUTE(ADDRESS(1,COLUMN()-1,4),"1","")&amp;"$24")),""))</f>
        <v/>
      </c>
      <c r="AP24" t="str">
        <f ca="1">IF(COLUMN()&lt;DATA!$H$1+2,SUM(AP$25:AP$42),IF(COLUMN()=DATA!$H$1+2,SUM(INDIRECT("B$24:"&amp;SUBSTITUTE(ADDRESS(1,COLUMN()-1,4),"1","")&amp;"$24")),""))</f>
        <v/>
      </c>
      <c r="AQ24" t="str">
        <f ca="1">IF(COLUMN()&lt;DATA!$H$1+2,SUM(AQ$25:AQ$42),IF(COLUMN()=DATA!$H$1+2,SUM(INDIRECT("B$24:"&amp;SUBSTITUTE(ADDRESS(1,COLUMN()-1,4),"1","")&amp;"$24")),""))</f>
        <v/>
      </c>
      <c r="AR24" t="str">
        <f ca="1">IF(COLUMN()&lt;DATA!$H$1+2,SUM(AR$25:AR$42),IF(COLUMN()=DATA!$H$1+2,SUM(INDIRECT("B$24:"&amp;SUBSTITUTE(ADDRESS(1,COLUMN()-1,4),"1","")&amp;"$24")),""))</f>
        <v/>
      </c>
      <c r="AS24" t="str">
        <f ca="1">IF(COLUMN()&lt;DATA!$H$1+2,SUM(AS$25:AS$42),IF(COLUMN()=DATA!$H$1+2,SUM(INDIRECT("B$24:"&amp;SUBSTITUTE(ADDRESS(1,COLUMN()-1,4),"1","")&amp;"$24")),""))</f>
        <v/>
      </c>
      <c r="AT24" t="str">
        <f ca="1">IF(COLUMN()&lt;DATA!$H$1+2,SUM(AT$25:AT$42),IF(COLUMN()=DATA!$H$1+2,SUM(INDIRECT("B$24:"&amp;SUBSTITUTE(ADDRESS(1,COLUMN()-1,4),"1","")&amp;"$24")),""))</f>
        <v/>
      </c>
      <c r="AU24" t="str">
        <f ca="1">IF(COLUMN()&lt;DATA!$H$1+2,SUM(AU$25:AU$42),IF(COLUMN()=DATA!$H$1+2,SUM(INDIRECT("B$24:"&amp;SUBSTITUTE(ADDRESS(1,COLUMN()-1,4),"1","")&amp;"$24")),""))</f>
        <v/>
      </c>
      <c r="AV24" t="str">
        <f ca="1">IF(COLUMN()&lt;DATA!$H$1+2,SUM(AV$25:AV$42),IF(COLUMN()=DATA!$H$1+2,SUM(INDIRECT("B$24:"&amp;SUBSTITUTE(ADDRESS(1,COLUMN()-1,4),"1","")&amp;"$24")),""))</f>
        <v/>
      </c>
      <c r="AW24" t="str">
        <f ca="1">IF(COLUMN()&lt;DATA!$H$1+2,SUM(AW$25:AW$42),IF(COLUMN()=DATA!$H$1+2,SUM(INDIRECT("B$24:"&amp;SUBSTITUTE(ADDRESS(1,COLUMN()-1,4),"1","")&amp;"$24")),""))</f>
        <v/>
      </c>
      <c r="AX24" t="str">
        <f ca="1">IF(COLUMN()&lt;DATA!$H$1+2,SUM(AX$25:AX$42),IF(COLUMN()=DATA!$H$1+2,SUM(INDIRECT("B$24:"&amp;SUBSTITUTE(ADDRESS(1,COLUMN()-1,4),"1","")&amp;"$24")),""))</f>
        <v/>
      </c>
      <c r="AY24" t="str">
        <f ca="1">IF(COLUMN()&lt;DATA!$H$1+2,SUM(AY$25:AY$42),IF(COLUMN()=DATA!$H$1+2,SUM(INDIRECT("B$24:"&amp;SUBSTITUTE(ADDRESS(1,COLUMN()-1,4),"1","")&amp;"$24")),""))</f>
        <v/>
      </c>
      <c r="AZ24" t="str">
        <f ca="1">IF(COLUMN()&lt;DATA!$H$1+2,SUM(AZ$25:AZ$42),IF(COLUMN()=DATA!$H$1+2,SUM(INDIRECT("B$24:"&amp;SUBSTITUTE(ADDRESS(1,COLUMN()-1,4),"1","")&amp;"$24")),""))</f>
        <v/>
      </c>
      <c r="BA24" t="str">
        <f ca="1">IF(COLUMN()&lt;DATA!$H$1+2,SUM(BA$25:BA$42),IF(COLUMN()=DATA!$H$1+2,SUM(INDIRECT("B$24:"&amp;SUBSTITUTE(ADDRESS(1,COLUMN()-1,4),"1","")&amp;"$24")),""))</f>
        <v/>
      </c>
      <c r="BB24" t="str">
        <f ca="1">IF(COLUMN()&lt;DATA!$H$1+2,SUM(BB$25:BB$42),IF(COLUMN()=DATA!$H$1+2,SUM(INDIRECT("B$24:"&amp;SUBSTITUTE(ADDRESS(1,COLUMN()-1,4),"1","")&amp;"$24")),""))</f>
        <v/>
      </c>
      <c r="BC24" t="str">
        <f ca="1">IF(COLUMN()&lt;DATA!$H$1+2,SUM(BC$25:BC$42),IF(COLUMN()=DATA!$H$1+2,SUM(INDIRECT("B$24:"&amp;SUBSTITUTE(ADDRESS(1,COLUMN()-1,4),"1","")&amp;"$24")),""))</f>
        <v/>
      </c>
      <c r="BD24" t="str">
        <f ca="1">IF(COLUMN()&lt;DATA!$H$1+2,SUM(BD$25:BD$42),IF(COLUMN()=DATA!$H$1+2,SUM(INDIRECT("B$24:"&amp;SUBSTITUTE(ADDRESS(1,COLUMN()-1,4),"1","")&amp;"$24")),""))</f>
        <v/>
      </c>
      <c r="BE24" t="str">
        <f ca="1">IF(COLUMN()&lt;DATA!$H$1+2,SUM(BE$25:BE$42),IF(COLUMN()=DATA!$H$1+2,SUM(INDIRECT("B$24:"&amp;SUBSTITUTE(ADDRESS(1,COLUMN()-1,4),"1","")&amp;"$24")),""))</f>
        <v/>
      </c>
      <c r="BF24" t="str">
        <f ca="1">IF(COLUMN()&lt;DATA!$H$1+2,SUM(BF$25:BF$42),IF(COLUMN()=DATA!$H$1+2,SUM(INDIRECT("B$24:"&amp;SUBSTITUTE(ADDRESS(1,COLUMN()-1,4),"1","")&amp;"$24")),""))</f>
        <v/>
      </c>
      <c r="BG24" t="str">
        <f ca="1">IF(COLUMN()&lt;DATA!$H$1+2,SUM(BG$25:BG$42),IF(COLUMN()=DATA!$H$1+2,SUM(INDIRECT("B$24:"&amp;SUBSTITUTE(ADDRESS(1,COLUMN()-1,4),"1","")&amp;"$24")),""))</f>
        <v/>
      </c>
      <c r="BH24" t="str">
        <f ca="1">IF(COLUMN()&lt;DATA!$H$1+2,SUM(BH$25:BH$42),IF(COLUMN()=DATA!$H$1+2,SUM(INDIRECT("B$24:"&amp;SUBSTITUTE(ADDRESS(1,COLUMN()-1,4),"1","")&amp;"$24")),""))</f>
        <v/>
      </c>
      <c r="BI24" t="str">
        <f ca="1">IF(COLUMN()&lt;DATA!$H$1+2,SUM(BI$25:BI$42),IF(COLUMN()=DATA!$H$1+2,SUM(INDIRECT("B$24:"&amp;SUBSTITUTE(ADDRESS(1,COLUMN()-1,4),"1","")&amp;"$24")),""))</f>
        <v/>
      </c>
      <c r="BJ24" t="str">
        <f ca="1">IF(COLUMN()&lt;DATA!$H$1+2,SUM(BJ$25:BJ$42),IF(COLUMN()=DATA!$H$1+2,SUM(INDIRECT("B$24:"&amp;SUBSTITUTE(ADDRESS(1,COLUMN()-1,4),"1","")&amp;"$24")),""))</f>
        <v/>
      </c>
      <c r="BK24" t="str">
        <f ca="1">IF(COLUMN()&lt;DATA!$H$1+2,SUM(BK$25:BK$42),IF(COLUMN()=DATA!$H$1+2,SUM(INDIRECT("B$24:"&amp;SUBSTITUTE(ADDRESS(1,COLUMN()-1,4),"1","")&amp;"$24")),""))</f>
        <v/>
      </c>
      <c r="BL24" t="str">
        <f ca="1">IF(COLUMN()&lt;DATA!$H$1+2,SUM(BL$25:BL$42),IF(COLUMN()=DATA!$H$1+2,SUM(INDIRECT("B$24:"&amp;SUBSTITUTE(ADDRESS(1,COLUMN()-1,4),"1","")&amp;"$24")),""))</f>
        <v/>
      </c>
      <c r="BM24" t="str">
        <f ca="1">IF(COLUMN()&lt;DATA!$H$1+2,SUM(BM$25:BM$42),IF(COLUMN()=DATA!$H$1+2,SUM(INDIRECT("B$24:"&amp;SUBSTITUTE(ADDRESS(1,COLUMN()-1,4),"1","")&amp;"$24")),""))</f>
        <v/>
      </c>
      <c r="BN24" t="str">
        <f ca="1">IF(COLUMN()&lt;DATA!$H$1+2,SUM(BN$25:BN$42),IF(COLUMN()=DATA!$H$1+2,SUM(INDIRECT("B$24:"&amp;SUBSTITUTE(ADDRESS(1,COLUMN()-1,4),"1","")&amp;"$24")),""))</f>
        <v/>
      </c>
      <c r="BO24" t="str">
        <f ca="1">IF(COLUMN()&lt;DATA!$H$1+2,SUM(BO$25:BO$42),IF(COLUMN()=DATA!$H$1+2,SUM(INDIRECT("B$24:"&amp;SUBSTITUTE(ADDRESS(1,COLUMN()-1,4),"1","")&amp;"$24")),""))</f>
        <v/>
      </c>
      <c r="BP24" t="str">
        <f ca="1">IF(COLUMN()&lt;DATA!$H$1+2,SUM(BP$25:BP$42),IF(COLUMN()=DATA!$H$1+2,SUM(INDIRECT("B$24:"&amp;SUBSTITUTE(ADDRESS(1,COLUMN()-1,4),"1","")&amp;"$24")),""))</f>
        <v/>
      </c>
      <c r="BQ24" t="str">
        <f ca="1">IF(COLUMN()&lt;DATA!$H$1+2,SUM(BQ$25:BQ$42),IF(COLUMN()=DATA!$H$1+2,SUM(INDIRECT("B$24:"&amp;SUBSTITUTE(ADDRESS(1,COLUMN()-1,4),"1","")&amp;"$24")),""))</f>
        <v/>
      </c>
      <c r="BR24" t="str">
        <f ca="1">IF(COLUMN()&lt;DATA!$H$1+2,SUM(BR$25:BR$42),IF(COLUMN()=DATA!$H$1+2,SUM(INDIRECT("B$24:"&amp;SUBSTITUTE(ADDRESS(1,COLUMN()-1,4),"1","")&amp;"$24")),""))</f>
        <v/>
      </c>
      <c r="BS24" t="str">
        <f ca="1">IF(COLUMN()&lt;DATA!$H$1+2,SUM(BS$25:BS$42),IF(COLUMN()=DATA!$H$1+2,SUM(INDIRECT("B$24:"&amp;SUBSTITUTE(ADDRESS(1,COLUMN()-1,4),"1","")&amp;"$24")),""))</f>
        <v/>
      </c>
      <c r="BT24" t="str">
        <f ca="1">IF(COLUMN()&lt;DATA!$H$1+2,SUM(BT$25:BT$42),IF(COLUMN()=DATA!$H$1+2,SUM(INDIRECT("B$24:"&amp;SUBSTITUTE(ADDRESS(1,COLUMN()-1,4),"1","")&amp;"$24")),""))</f>
        <v/>
      </c>
      <c r="BU24" t="str">
        <f ca="1">IF(COLUMN()&lt;DATA!$H$1+2,SUM(BU$25:BU$42),IF(COLUMN()=DATA!$H$1+2,SUM(INDIRECT("B$24:"&amp;SUBSTITUTE(ADDRESS(1,COLUMN()-1,4),"1","")&amp;"$24")),""))</f>
        <v/>
      </c>
      <c r="BV24" t="str">
        <f ca="1">IF(COLUMN()&lt;DATA!$H$1+2,SUM(BV$25:BV$42),IF(COLUMN()=DATA!$H$1+2,SUM(INDIRECT("B$24:"&amp;SUBSTITUTE(ADDRESS(1,COLUMN()-1,4),"1","")&amp;"$24")),""))</f>
        <v/>
      </c>
      <c r="BW24" t="str">
        <f ca="1">IF(COLUMN()&lt;DATA!$H$1+2,SUM(BW$25:BW$42),IF(COLUMN()=DATA!$H$1+2,SUM(INDIRECT("B$24:"&amp;SUBSTITUTE(ADDRESS(1,COLUMN()-1,4),"1","")&amp;"$24")),""))</f>
        <v/>
      </c>
      <c r="BX24" t="str">
        <f ca="1">IF(COLUMN()&lt;DATA!$H$1+2,SUM(BX$25:BX$42),IF(COLUMN()=DATA!$H$1+2,SUM(INDIRECT("B$24:"&amp;SUBSTITUTE(ADDRESS(1,COLUMN()-1,4),"1","")&amp;"$24")),""))</f>
        <v/>
      </c>
      <c r="BY24" t="str">
        <f ca="1">IF(COLUMN()&lt;DATA!$H$1+2,SUM(BY$25:BY$42),IF(COLUMN()=DATA!$H$1+2,SUM(INDIRECT("B$24:"&amp;SUBSTITUTE(ADDRESS(1,COLUMN()-1,4),"1","")&amp;"$24")),""))</f>
        <v/>
      </c>
      <c r="BZ24" t="str">
        <f ca="1">IF(COLUMN()&lt;DATA!$H$1+2,SUM(BZ$25:BZ$42),IF(COLUMN()=DATA!$H$1+2,SUM(INDIRECT("B$24:"&amp;SUBSTITUTE(ADDRESS(1,COLUMN()-1,4),"1","")&amp;"$24")),""))</f>
        <v/>
      </c>
    </row>
    <row r="25" spans="1:78" ht="15.75" x14ac:dyDescent="0.25">
      <c r="A25" s="43" t="s">
        <v>214</v>
      </c>
      <c r="B25" s="34">
        <f ca="1">IF(COLUMN()&lt;DATA!$H$1+2,SUM(VSETKY_PODIELY!B$12:'VSETKY_PODIELY'!B$13),IF(COLUMN()=DATA!$H$1+2,SUM(INDIRECT("B$25:"&amp;SUBSTITUTE(ADDRESS(1,COLUMN()-1,4),"1","")&amp;"$25")),""))</f>
        <v>52.613160000000001</v>
      </c>
      <c r="C25" s="34">
        <f ca="1">IF(COLUMN()&lt;DATA!$H$1+2,SUM(VSETKY_PODIELY!C$12:'VSETKY_PODIELY'!C$13),IF(COLUMN()=DATA!$H$1+2,SUM(INDIRECT("B$25:"&amp;SUBSTITUTE(ADDRESS(1,COLUMN()-1,4),"1","")&amp;"$25")),""))</f>
        <v>35.450000000000003</v>
      </c>
      <c r="D25" s="34">
        <f ca="1">IF(COLUMN()&lt;DATA!$H$1+2,SUM(VSETKY_PODIELY!D$12:'VSETKY_PODIELY'!D$13),IF(COLUMN()=DATA!$H$1+2,SUM(INDIRECT("B$25:"&amp;SUBSTITUTE(ADDRESS(1,COLUMN()-1,4),"1","")&amp;"$25")),""))</f>
        <v>0.9</v>
      </c>
      <c r="E25" s="34">
        <f ca="1">IF(COLUMN()&lt;DATA!$H$1+2,SUM(VSETKY_PODIELY!E$12:'VSETKY_PODIELY'!E$13),IF(COLUMN()=DATA!$H$1+2,SUM(INDIRECT("B$25:"&amp;SUBSTITUTE(ADDRESS(1,COLUMN()-1,4),"1","")&amp;"$25")),""))</f>
        <v>0</v>
      </c>
      <c r="F25" s="34">
        <f ca="1">IF(COLUMN()&lt;DATA!$H$1+2,SUM(VSETKY_PODIELY!F$12:'VSETKY_PODIELY'!F$13),IF(COLUMN()=DATA!$H$1+2,SUM(INDIRECT("B$25:"&amp;SUBSTITUTE(ADDRESS(1,COLUMN()-1,4),"1","")&amp;"$25")),""))</f>
        <v>4.45</v>
      </c>
      <c r="G25" s="34">
        <f ca="1">IF(COLUMN()&lt;DATA!$H$1+2,SUM(VSETKY_PODIELY!G$12:'VSETKY_PODIELY'!G$13),IF(COLUMN()=DATA!$H$1+2,SUM(INDIRECT("B$25:"&amp;SUBSTITUTE(ADDRESS(1,COLUMN()-1,4),"1","")&amp;"$25")),""))</f>
        <v>7</v>
      </c>
      <c r="H25" s="34">
        <f ca="1">IF(COLUMN()&lt;DATA!$H$1+2,SUM(VSETKY_PODIELY!H$12:'VSETKY_PODIELY'!H$13),IF(COLUMN()=DATA!$H$1+2,SUM(INDIRECT("B$25:"&amp;SUBSTITUTE(ADDRESS(1,COLUMN()-1,4),"1","")&amp;"$25")),""))</f>
        <v>16.734999999999999</v>
      </c>
      <c r="I25" s="34">
        <f ca="1">IF(COLUMN()&lt;DATA!$H$1+2,SUM(VSETKY_PODIELY!I$12:'VSETKY_PODIELY'!I$13),IF(COLUMN()=DATA!$H$1+2,SUM(INDIRECT("B$25:"&amp;SUBSTITUTE(ADDRESS(1,COLUMN()-1,4),"1","")&amp;"$25")),""))</f>
        <v>9.65</v>
      </c>
      <c r="J25" s="34">
        <f ca="1">IF(COLUMN()&lt;DATA!$H$1+2,SUM(VSETKY_PODIELY!J$12:'VSETKY_PODIELY'!J$13),IF(COLUMN()=DATA!$H$1+2,SUM(INDIRECT("B$25:"&amp;SUBSTITUTE(ADDRESS(1,COLUMN()-1,4),"1","")&amp;"$25")),""))</f>
        <v>8.5</v>
      </c>
      <c r="K25" s="34">
        <f ca="1">IF(COLUMN()&lt;DATA!$H$1+2,SUM(VSETKY_PODIELY!K$12:'VSETKY_PODIELY'!K$13),IF(COLUMN()=DATA!$H$1+2,SUM(INDIRECT("B$25:"&amp;SUBSTITUTE(ADDRESS(1,COLUMN()-1,4),"1","")&amp;"$25")),""))</f>
        <v>9.543330000000001</v>
      </c>
      <c r="L25" s="34">
        <f ca="1">IF(COLUMN()&lt;DATA!$H$1+2,SUM(VSETKY_PODIELY!L$12:'VSETKY_PODIELY'!L$13),IF(COLUMN()=DATA!$H$1+2,SUM(INDIRECT("B$25:"&amp;SUBSTITUTE(ADDRESS(1,COLUMN()-1,4),"1","")&amp;"$25")),""))</f>
        <v>0</v>
      </c>
      <c r="M25" s="34">
        <f ca="1">IF(COLUMN()&lt;DATA!$H$1+2,SUM(VSETKY_PODIELY!M$12:'VSETKY_PODIELY'!M$13),IF(COLUMN()=DATA!$H$1+2,SUM(INDIRECT("B$25:"&amp;SUBSTITUTE(ADDRESS(1,COLUMN()-1,4),"1","")&amp;"$25")),""))</f>
        <v>6.4</v>
      </c>
      <c r="N25" s="34">
        <f ca="1">IF(COLUMN()&lt;DATA!$H$1+2,SUM(VSETKY_PODIELY!N$12:'VSETKY_PODIELY'!N$13),IF(COLUMN()=DATA!$H$1+2,SUM(INDIRECT("B$25:"&amp;SUBSTITUTE(ADDRESS(1,COLUMN()-1,4),"1","")&amp;"$25")),""))</f>
        <v>15.91</v>
      </c>
      <c r="O25" s="34">
        <f ca="1">IF(COLUMN()&lt;DATA!$H$1+2,SUM(VSETKY_PODIELY!O$12:'VSETKY_PODIELY'!O$13),IF(COLUMN()=DATA!$H$1+2,SUM(INDIRECT("B$25:"&amp;SUBSTITUTE(ADDRESS(1,COLUMN()-1,4),"1","")&amp;"$25")),""))</f>
        <v>0</v>
      </c>
      <c r="P25" s="34">
        <f ca="1">IF(COLUMN()&lt;DATA!$H$1+2,SUM(VSETKY_PODIELY!P$12:'VSETKY_PODIELY'!P$13),IF(COLUMN()=DATA!$H$1+2,SUM(INDIRECT("B$25:"&amp;SUBSTITUTE(ADDRESS(1,COLUMN()-1,4),"1","")&amp;"$25")),""))</f>
        <v>0</v>
      </c>
      <c r="Q25" s="34">
        <f ca="1">IF(COLUMN()&lt;DATA!$H$1+2,SUM(VSETKY_PODIELY!Q$12:'VSETKY_PODIELY'!Q$13),IF(COLUMN()=DATA!$H$1+2,SUM(INDIRECT("B$25:"&amp;SUBSTITUTE(ADDRESS(1,COLUMN()-1,4),"1","")&amp;"$25")),""))</f>
        <v>0</v>
      </c>
      <c r="R25" s="34">
        <f ca="1">IF(COLUMN()&lt;DATA!$H$1+2,SUM(VSETKY_PODIELY!R$12:'VSETKY_PODIELY'!R$13),IF(COLUMN()=DATA!$H$1+2,SUM(INDIRECT("B$25:"&amp;SUBSTITUTE(ADDRESS(1,COLUMN()-1,4),"1","")&amp;"$25")),""))</f>
        <v>0</v>
      </c>
      <c r="S25" s="34">
        <f ca="1">IF(COLUMN()&lt;DATA!$H$1+2,SUM(VSETKY_PODIELY!S$12:'VSETKY_PODIELY'!S$13),IF(COLUMN()=DATA!$H$1+2,SUM(INDIRECT("B$25:"&amp;SUBSTITUTE(ADDRESS(1,COLUMN()-1,4),"1","")&amp;"$25")),""))</f>
        <v>8.5</v>
      </c>
      <c r="T25" s="34">
        <f ca="1">IF(COLUMN()&lt;DATA!$H$1+2,SUM(VSETKY_PODIELY!T$12:'VSETKY_PODIELY'!T$13),IF(COLUMN()=DATA!$H$1+2,SUM(INDIRECT("B$25:"&amp;SUBSTITUTE(ADDRESS(1,COLUMN()-1,4),"1","")&amp;"$25")),""))</f>
        <v>0</v>
      </c>
      <c r="U25" s="34">
        <f ca="1">IF(COLUMN()&lt;DATA!$H$1+2,SUM(VSETKY_PODIELY!U$12:'VSETKY_PODIELY'!U$13),IF(COLUMN()=DATA!$H$1+2,SUM(INDIRECT("B$25:"&amp;SUBSTITUTE(ADDRESS(1,COLUMN()-1,4),"1","")&amp;"$25")),""))</f>
        <v>3.355</v>
      </c>
      <c r="V25" s="34">
        <f ca="1">IF(COLUMN()&lt;DATA!$H$1+2,SUM(VSETKY_PODIELY!V$12:'VSETKY_PODIELY'!V$13),IF(COLUMN()=DATA!$H$1+2,SUM(INDIRECT("B$25:"&amp;SUBSTITUTE(ADDRESS(1,COLUMN()-1,4),"1","")&amp;"$25")),""))</f>
        <v>0</v>
      </c>
      <c r="W25" s="34">
        <f ca="1">IF(COLUMN()&lt;DATA!$H$1+2,SUM(VSETKY_PODIELY!W$12:'VSETKY_PODIELY'!W$13),IF(COLUMN()=DATA!$H$1+2,SUM(INDIRECT("B$25:"&amp;SUBSTITUTE(ADDRESS(1,COLUMN()-1,4),"1","")&amp;"$25")),""))</f>
        <v>0</v>
      </c>
      <c r="X25" s="34">
        <f ca="1">IF(COLUMN()&lt;DATA!$H$1+2,SUM(VSETKY_PODIELY!X$12:'VSETKY_PODIELY'!X$13),IF(COLUMN()=DATA!$H$1+2,SUM(INDIRECT("B$25:"&amp;SUBSTITUTE(ADDRESS(1,COLUMN()-1,4),"1","")&amp;"$25")),""))</f>
        <v>0</v>
      </c>
      <c r="Y25" s="34">
        <f ca="1">IF(COLUMN()&lt;DATA!$H$1+2,SUM(VSETKY_PODIELY!Y$12:'VSETKY_PODIELY'!Y$13),IF(COLUMN()=DATA!$H$1+2,SUM(INDIRECT("B$25:"&amp;SUBSTITUTE(ADDRESS(1,COLUMN()-1,4),"1","")&amp;"$25")),""))</f>
        <v>8</v>
      </c>
      <c r="Z25" s="34">
        <f ca="1">IF(COLUMN()&lt;DATA!$H$1+2,SUM(VSETKY_PODIELY!Z$12:'VSETKY_PODIELY'!Z$13),IF(COLUMN()=DATA!$H$1+2,SUM(INDIRECT("B$25:"&amp;SUBSTITUTE(ADDRESS(1,COLUMN()-1,4),"1","")&amp;"$25")),""))</f>
        <v>0</v>
      </c>
      <c r="AA25" s="34">
        <f ca="1">IF(COLUMN()&lt;DATA!$H$1+2,SUM(VSETKY_PODIELY!AA$12:'VSETKY_PODIELY'!AA$13),IF(COLUMN()=DATA!$H$1+2,SUM(INDIRECT("B$25:"&amp;SUBSTITUTE(ADDRESS(1,COLUMN()-1,4),"1","")&amp;"$25")),""))</f>
        <v>0.1</v>
      </c>
      <c r="AB25" s="34">
        <f ca="1">IF(COLUMN()&lt;DATA!$H$1+2,SUM(VSETKY_PODIELY!AB$12:'VSETKY_PODIELY'!AB$13),IF(COLUMN()=DATA!$H$1+2,SUM(INDIRECT("B$25:"&amp;SUBSTITUTE(ADDRESS(1,COLUMN()-1,4),"1","")&amp;"$25")),""))</f>
        <v>0</v>
      </c>
      <c r="AC25" s="34">
        <f ca="1">IF(COLUMN()&lt;DATA!$H$1+2,SUM(VSETKY_PODIELY!AC$12:'VSETKY_PODIELY'!AC$13),IF(COLUMN()=DATA!$H$1+2,SUM(INDIRECT("B$25:"&amp;SUBSTITUTE(ADDRESS(1,COLUMN()-1,4),"1","")&amp;"$25")),""))</f>
        <v>0</v>
      </c>
      <c r="AD25" s="34">
        <f ca="1">IF(COLUMN()&lt;DATA!$H$1+2,SUM(VSETKY_PODIELY!AD$12:'VSETKY_PODIELY'!AD$13),IF(COLUMN()=DATA!$H$1+2,SUM(INDIRECT("B$25:"&amp;SUBSTITUTE(ADDRESS(1,COLUMN()-1,4),"1","")&amp;"$25")),""))</f>
        <v>0</v>
      </c>
      <c r="AE25" s="34">
        <f ca="1">IF(COLUMN()&lt;DATA!$H$1+2,SUM(VSETKY_PODIELY!AE$12:'VSETKY_PODIELY'!AE$13),IF(COLUMN()=DATA!$H$1+2,SUM(INDIRECT("B$25:"&amp;SUBSTITUTE(ADDRESS(1,COLUMN()-1,4),"1","")&amp;"$25")),""))</f>
        <v>0</v>
      </c>
      <c r="AF25" s="34">
        <f ca="1">IF(COLUMN()&lt;DATA!$H$1+2,SUM(VSETKY_PODIELY!AF$12:'VSETKY_PODIELY'!AF$13),IF(COLUMN()=DATA!$H$1+2,SUM(INDIRECT("B$25:"&amp;SUBSTITUTE(ADDRESS(1,COLUMN()-1,4),"1","")&amp;"$25")),""))</f>
        <v>0.85719999999999996</v>
      </c>
      <c r="AG25" s="34">
        <f ca="1">IF(COLUMN()&lt;DATA!$H$1+2,SUM(VSETKY_PODIELY!AG$12:'VSETKY_PODIELY'!AG$13),IF(COLUMN()=DATA!$H$1+2,SUM(INDIRECT("B$25:"&amp;SUBSTITUTE(ADDRESS(1,COLUMN()-1,4),"1","")&amp;"$25")),""))</f>
        <v>0</v>
      </c>
      <c r="AH25" s="34">
        <f ca="1">IF(COLUMN()&lt;DATA!$H$1+2,SUM(VSETKY_PODIELY!AH$12:'VSETKY_PODIELY'!AH$13),IF(COLUMN()=DATA!$H$1+2,SUM(INDIRECT("B$25:"&amp;SUBSTITUTE(ADDRESS(1,COLUMN()-1,4),"1","")&amp;"$25")),""))</f>
        <v>0</v>
      </c>
      <c r="AI25" s="34">
        <f ca="1">IF(COLUMN()&lt;DATA!$H$1+2,SUM(VSETKY_PODIELY!AI$12:'VSETKY_PODIELY'!AI$13),IF(COLUMN()=DATA!$H$1+2,SUM(INDIRECT("B$25:"&amp;SUBSTITUTE(ADDRESS(1,COLUMN()-1,4),"1","")&amp;"$25")),""))</f>
        <v>0</v>
      </c>
      <c r="AJ25" s="34">
        <f ca="1">IF(COLUMN()&lt;DATA!$H$1+2,SUM(VSETKY_PODIELY!AJ$12:'VSETKY_PODIELY'!AJ$13),IF(COLUMN()=DATA!$H$1+2,SUM(INDIRECT("B$25:"&amp;SUBSTITUTE(ADDRESS(1,COLUMN()-1,4),"1","")&amp;"$25")),""))</f>
        <v>0</v>
      </c>
      <c r="AK25" s="34">
        <f ca="1">IF(COLUMN()&lt;DATA!$H$1+2,SUM(VSETKY_PODIELY!AK$12:'VSETKY_PODIELY'!AK$13),IF(COLUMN()=DATA!$H$1+2,SUM(INDIRECT("B$25:"&amp;SUBSTITUTE(ADDRESS(1,COLUMN()-1,4),"1","")&amp;"$25")),""))</f>
        <v>0</v>
      </c>
      <c r="AL25" s="34">
        <f ca="1">IF(COLUMN()&lt;DATA!$H$1+2,SUM(VSETKY_PODIELY!AL$12:'VSETKY_PODIELY'!AL$13),IF(COLUMN()=DATA!$H$1+2,SUM(INDIRECT("B$25:"&amp;SUBSTITUTE(ADDRESS(1,COLUMN()-1,4),"1","")&amp;"$25")),""))</f>
        <v>0</v>
      </c>
      <c r="AM25" s="34">
        <f ca="1">IF(COLUMN()&lt;DATA!$H$1+2,SUM(VSETKY_PODIELY!AM$12:'VSETKY_PODIELY'!AM$13),IF(COLUMN()=DATA!$H$1+2,SUM(INDIRECT("B$25:"&amp;SUBSTITUTE(ADDRESS(1,COLUMN()-1,4),"1","")&amp;"$25")),""))</f>
        <v>0</v>
      </c>
      <c r="AN25" s="44">
        <f ca="1">IF(COLUMN()&lt;DATA!$H$1+2,SUM(VSETKY_PODIELY!AN$12:'VSETKY_PODIELY'!AN$13),IF(COLUMN()=DATA!$H$1+2,SUM(INDIRECT("B$25:"&amp;SUBSTITUTE(ADDRESS(1,COLUMN()-1,4),"1","")&amp;"$25")),""))</f>
        <v>187.96369000000001</v>
      </c>
      <c r="AO25" t="str">
        <f ca="1">IF(COLUMN()&lt;DATA!$H$1+2,SUM(VSETKY_PODIELY!AO$12:'VSETKY_PODIELY'!AO$13),IF(COLUMN()=DATA!$H$1+2,SUM(INDIRECT("B$25:"&amp;SUBSTITUTE(ADDRESS(1,COLUMN()-1,4),"1","")&amp;"$25")),""))</f>
        <v/>
      </c>
      <c r="AP25" t="str">
        <f ca="1">IF(COLUMN()&lt;DATA!$H$1+2,SUM(VSETKY_PODIELY!AP$12:'VSETKY_PODIELY'!AP$13),IF(COLUMN()=DATA!$H$1+2,SUM(INDIRECT("B$25:"&amp;SUBSTITUTE(ADDRESS(1,COLUMN()-1,4),"1","")&amp;"$25")),""))</f>
        <v/>
      </c>
      <c r="AQ25" t="str">
        <f ca="1">IF(COLUMN()&lt;DATA!$H$1+2,SUM(VSETKY_PODIELY!AQ$12:'VSETKY_PODIELY'!AQ$13),IF(COLUMN()=DATA!$H$1+2,SUM(INDIRECT("B$25:"&amp;SUBSTITUTE(ADDRESS(1,COLUMN()-1,4),"1","")&amp;"$25")),""))</f>
        <v/>
      </c>
      <c r="AR25" t="str">
        <f ca="1">IF(COLUMN()&lt;DATA!$H$1+2,SUM(VSETKY_PODIELY!AR$12:'VSETKY_PODIELY'!AR$13),IF(COLUMN()=DATA!$H$1+2,SUM(INDIRECT("B$25:"&amp;SUBSTITUTE(ADDRESS(1,COLUMN()-1,4),"1","")&amp;"$25")),""))</f>
        <v/>
      </c>
      <c r="AS25" t="str">
        <f ca="1">IF(COLUMN()&lt;DATA!$H$1+2,SUM(VSETKY_PODIELY!AS$12:'VSETKY_PODIELY'!AS$13),IF(COLUMN()=DATA!$H$1+2,SUM(INDIRECT("B$25:"&amp;SUBSTITUTE(ADDRESS(1,COLUMN()-1,4),"1","")&amp;"$25")),""))</f>
        <v/>
      </c>
      <c r="AT25" t="str">
        <f ca="1">IF(COLUMN()&lt;DATA!$H$1+2,SUM(VSETKY_PODIELY!AT$12:'VSETKY_PODIELY'!AT$13),IF(COLUMN()=DATA!$H$1+2,SUM(INDIRECT("B$25:"&amp;SUBSTITUTE(ADDRESS(1,COLUMN()-1,4),"1","")&amp;"$25")),""))</f>
        <v/>
      </c>
      <c r="AU25" t="str">
        <f ca="1">IF(COLUMN()&lt;DATA!$H$1+2,SUM(VSETKY_PODIELY!AU$12:'VSETKY_PODIELY'!AU$13),IF(COLUMN()=DATA!$H$1+2,SUM(INDIRECT("B$25:"&amp;SUBSTITUTE(ADDRESS(1,COLUMN()-1,4),"1","")&amp;"$25")),""))</f>
        <v/>
      </c>
      <c r="AV25" t="str">
        <f ca="1">IF(COLUMN()&lt;DATA!$H$1+2,SUM(VSETKY_PODIELY!AV$12:'VSETKY_PODIELY'!AV$13),IF(COLUMN()=DATA!$H$1+2,SUM(INDIRECT("B$25:"&amp;SUBSTITUTE(ADDRESS(1,COLUMN()-1,4),"1","")&amp;"$25")),""))</f>
        <v/>
      </c>
      <c r="AW25" t="str">
        <f ca="1">IF(COLUMN()&lt;DATA!$H$1+2,SUM(VSETKY_PODIELY!AW$12:'VSETKY_PODIELY'!AW$13),IF(COLUMN()=DATA!$H$1+2,SUM(INDIRECT("B$25:"&amp;SUBSTITUTE(ADDRESS(1,COLUMN()-1,4),"1","")&amp;"$25")),""))</f>
        <v/>
      </c>
      <c r="AX25" t="str">
        <f ca="1">IF(COLUMN()&lt;DATA!$H$1+2,SUM(VSETKY_PODIELY!AX$12:'VSETKY_PODIELY'!AX$13),IF(COLUMN()=DATA!$H$1+2,SUM(INDIRECT("B$25:"&amp;SUBSTITUTE(ADDRESS(1,COLUMN()-1,4),"1","")&amp;"$25")),""))</f>
        <v/>
      </c>
      <c r="AY25" t="str">
        <f ca="1">IF(COLUMN()&lt;DATA!$H$1+2,SUM(VSETKY_PODIELY!AY$12:'VSETKY_PODIELY'!AY$13),IF(COLUMN()=DATA!$H$1+2,SUM(INDIRECT("B$25:"&amp;SUBSTITUTE(ADDRESS(1,COLUMN()-1,4),"1","")&amp;"$25")),""))</f>
        <v/>
      </c>
      <c r="AZ25" t="str">
        <f ca="1">IF(COLUMN()&lt;DATA!$H$1+2,SUM(VSETKY_PODIELY!AZ$12:'VSETKY_PODIELY'!AZ$13),IF(COLUMN()=DATA!$H$1+2,SUM(INDIRECT("B$25:"&amp;SUBSTITUTE(ADDRESS(1,COLUMN()-1,4),"1","")&amp;"$25")),""))</f>
        <v/>
      </c>
      <c r="BA25" t="str">
        <f ca="1">IF(COLUMN()&lt;DATA!$H$1+2,SUM(VSETKY_PODIELY!BA$12:'VSETKY_PODIELY'!BA$13),IF(COLUMN()=DATA!$H$1+2,SUM(INDIRECT("B$25:"&amp;SUBSTITUTE(ADDRESS(1,COLUMN()-1,4),"1","")&amp;"$25")),""))</f>
        <v/>
      </c>
      <c r="BB25" t="str">
        <f ca="1">IF(COLUMN()&lt;DATA!$H$1+2,SUM(VSETKY_PODIELY!BB$12:'VSETKY_PODIELY'!BB$13),IF(COLUMN()=DATA!$H$1+2,SUM(INDIRECT("B$25:"&amp;SUBSTITUTE(ADDRESS(1,COLUMN()-1,4),"1","")&amp;"$25")),""))</f>
        <v/>
      </c>
      <c r="BC25" t="str">
        <f ca="1">IF(COLUMN()&lt;DATA!$H$1+2,SUM(VSETKY_PODIELY!BC$12:'VSETKY_PODIELY'!BC$13),IF(COLUMN()=DATA!$H$1+2,SUM(INDIRECT("B$25:"&amp;SUBSTITUTE(ADDRESS(1,COLUMN()-1,4),"1","")&amp;"$25")),""))</f>
        <v/>
      </c>
      <c r="BD25" t="str">
        <f ca="1">IF(COLUMN()&lt;DATA!$H$1+2,SUM(VSETKY_PODIELY!BD$12:'VSETKY_PODIELY'!BD$13),IF(COLUMN()=DATA!$H$1+2,SUM(INDIRECT("B$25:"&amp;SUBSTITUTE(ADDRESS(1,COLUMN()-1,4),"1","")&amp;"$25")),""))</f>
        <v/>
      </c>
      <c r="BE25" t="str">
        <f ca="1">IF(COLUMN()&lt;DATA!$H$1+2,SUM(VSETKY_PODIELY!BE$12:'VSETKY_PODIELY'!BE$13),IF(COLUMN()=DATA!$H$1+2,SUM(INDIRECT("B$25:"&amp;SUBSTITUTE(ADDRESS(1,COLUMN()-1,4),"1","")&amp;"$25")),""))</f>
        <v/>
      </c>
      <c r="BF25" t="str">
        <f ca="1">IF(COLUMN()&lt;DATA!$H$1+2,SUM(VSETKY_PODIELY!BF$12:'VSETKY_PODIELY'!BF$13),IF(COLUMN()=DATA!$H$1+2,SUM(INDIRECT("B$25:"&amp;SUBSTITUTE(ADDRESS(1,COLUMN()-1,4),"1","")&amp;"$25")),""))</f>
        <v/>
      </c>
      <c r="BG25" t="str">
        <f ca="1">IF(COLUMN()&lt;DATA!$H$1+2,SUM(VSETKY_PODIELY!BG$12:'VSETKY_PODIELY'!BG$13),IF(COLUMN()=DATA!$H$1+2,SUM(INDIRECT("B$25:"&amp;SUBSTITUTE(ADDRESS(1,COLUMN()-1,4),"1","")&amp;"$25")),""))</f>
        <v/>
      </c>
      <c r="BH25" t="str">
        <f ca="1">IF(COLUMN()&lt;DATA!$H$1+2,SUM(VSETKY_PODIELY!BH$12:'VSETKY_PODIELY'!BH$13),IF(COLUMN()=DATA!$H$1+2,SUM(INDIRECT("B$25:"&amp;SUBSTITUTE(ADDRESS(1,COLUMN()-1,4),"1","")&amp;"$25")),""))</f>
        <v/>
      </c>
      <c r="BI25" t="str">
        <f ca="1">IF(COLUMN()&lt;DATA!$H$1+2,SUM(VSETKY_PODIELY!BI$12:'VSETKY_PODIELY'!BI$13),IF(COLUMN()=DATA!$H$1+2,SUM(INDIRECT("B$25:"&amp;SUBSTITUTE(ADDRESS(1,COLUMN()-1,4),"1","")&amp;"$25")),""))</f>
        <v/>
      </c>
      <c r="BJ25" t="str">
        <f ca="1">IF(COLUMN()&lt;DATA!$H$1+2,SUM(VSETKY_PODIELY!BJ$12:'VSETKY_PODIELY'!BJ$13),IF(COLUMN()=DATA!$H$1+2,SUM(INDIRECT("B$25:"&amp;SUBSTITUTE(ADDRESS(1,COLUMN()-1,4),"1","")&amp;"$25")),""))</f>
        <v/>
      </c>
      <c r="BK25" t="str">
        <f ca="1">IF(COLUMN()&lt;DATA!$H$1+2,SUM(VSETKY_PODIELY!BK$12:'VSETKY_PODIELY'!BK$13),IF(COLUMN()=DATA!$H$1+2,SUM(INDIRECT("B$25:"&amp;SUBSTITUTE(ADDRESS(1,COLUMN()-1,4),"1","")&amp;"$25")),""))</f>
        <v/>
      </c>
      <c r="BL25" t="str">
        <f ca="1">IF(COLUMN()&lt;DATA!$H$1+2,SUM(VSETKY_PODIELY!BL$12:'VSETKY_PODIELY'!BL$13),IF(COLUMN()=DATA!$H$1+2,SUM(INDIRECT("B$25:"&amp;SUBSTITUTE(ADDRESS(1,COLUMN()-1,4),"1","")&amp;"$25")),""))</f>
        <v/>
      </c>
      <c r="BM25" t="str">
        <f ca="1">IF(COLUMN()&lt;DATA!$H$1+2,SUM(VSETKY_PODIELY!BM$12:'VSETKY_PODIELY'!BM$13),IF(COLUMN()=DATA!$H$1+2,SUM(INDIRECT("B$25:"&amp;SUBSTITUTE(ADDRESS(1,COLUMN()-1,4),"1","")&amp;"$25")),""))</f>
        <v/>
      </c>
      <c r="BN25" t="str">
        <f ca="1">IF(COLUMN()&lt;DATA!$H$1+2,SUM(VSETKY_PODIELY!BN$12:'VSETKY_PODIELY'!BN$13),IF(COLUMN()=DATA!$H$1+2,SUM(INDIRECT("B$25:"&amp;SUBSTITUTE(ADDRESS(1,COLUMN()-1,4),"1","")&amp;"$25")),""))</f>
        <v/>
      </c>
      <c r="BO25" t="str">
        <f ca="1">IF(COLUMN()&lt;DATA!$H$1+2,SUM(VSETKY_PODIELY!BO$12:'VSETKY_PODIELY'!BO$13),IF(COLUMN()=DATA!$H$1+2,SUM(INDIRECT("B$25:"&amp;SUBSTITUTE(ADDRESS(1,COLUMN()-1,4),"1","")&amp;"$25")),""))</f>
        <v/>
      </c>
      <c r="BP25" t="str">
        <f ca="1">IF(COLUMN()&lt;DATA!$H$1+2,SUM(VSETKY_PODIELY!BP$12:'VSETKY_PODIELY'!BP$13),IF(COLUMN()=DATA!$H$1+2,SUM(INDIRECT("B$25:"&amp;SUBSTITUTE(ADDRESS(1,COLUMN()-1,4),"1","")&amp;"$25")),""))</f>
        <v/>
      </c>
      <c r="BQ25" t="str">
        <f ca="1">IF(COLUMN()&lt;DATA!$H$1+2,SUM(VSETKY_PODIELY!BQ$12:'VSETKY_PODIELY'!BQ$13),IF(COLUMN()=DATA!$H$1+2,SUM(INDIRECT("B$25:"&amp;SUBSTITUTE(ADDRESS(1,COLUMN()-1,4),"1","")&amp;"$25")),""))</f>
        <v/>
      </c>
      <c r="BR25" t="str">
        <f ca="1">IF(COLUMN()&lt;DATA!$H$1+2,SUM(VSETKY_PODIELY!BR$12:'VSETKY_PODIELY'!BR$13),IF(COLUMN()=DATA!$H$1+2,SUM(INDIRECT("B$25:"&amp;SUBSTITUTE(ADDRESS(1,COLUMN()-1,4),"1","")&amp;"$25")),""))</f>
        <v/>
      </c>
      <c r="BS25" t="str">
        <f ca="1">IF(COLUMN()&lt;DATA!$H$1+2,SUM(VSETKY_PODIELY!BS$12:'VSETKY_PODIELY'!BS$13),IF(COLUMN()=DATA!$H$1+2,SUM(INDIRECT("B$25:"&amp;SUBSTITUTE(ADDRESS(1,COLUMN()-1,4),"1","")&amp;"$25")),""))</f>
        <v/>
      </c>
      <c r="BT25" t="str">
        <f ca="1">IF(COLUMN()&lt;DATA!$H$1+2,SUM(VSETKY_PODIELY!BT$12:'VSETKY_PODIELY'!BT$13),IF(COLUMN()=DATA!$H$1+2,SUM(INDIRECT("B$25:"&amp;SUBSTITUTE(ADDRESS(1,COLUMN()-1,4),"1","")&amp;"$25")),""))</f>
        <v/>
      </c>
      <c r="BU25" t="str">
        <f ca="1">IF(COLUMN()&lt;DATA!$H$1+2,SUM(VSETKY_PODIELY!BU$12:'VSETKY_PODIELY'!BU$13),IF(COLUMN()=DATA!$H$1+2,SUM(INDIRECT("B$25:"&amp;SUBSTITUTE(ADDRESS(1,COLUMN()-1,4),"1","")&amp;"$25")),""))</f>
        <v/>
      </c>
      <c r="BV25" t="str">
        <f ca="1">IF(COLUMN()&lt;DATA!$H$1+2,SUM(VSETKY_PODIELY!BV$12:'VSETKY_PODIELY'!BV$13),IF(COLUMN()=DATA!$H$1+2,SUM(INDIRECT("B$25:"&amp;SUBSTITUTE(ADDRESS(1,COLUMN()-1,4),"1","")&amp;"$25")),""))</f>
        <v/>
      </c>
      <c r="BW25" t="str">
        <f ca="1">IF(COLUMN()&lt;DATA!$H$1+2,SUM(VSETKY_PODIELY!BW$12:'VSETKY_PODIELY'!BW$13),IF(COLUMN()=DATA!$H$1+2,SUM(INDIRECT("B$25:"&amp;SUBSTITUTE(ADDRESS(1,COLUMN()-1,4),"1","")&amp;"$25")),""))</f>
        <v/>
      </c>
      <c r="BX25" t="str">
        <f ca="1">IF(COLUMN()&lt;DATA!$H$1+2,SUM(VSETKY_PODIELY!BX$12:'VSETKY_PODIELY'!BX$13),IF(COLUMN()=DATA!$H$1+2,SUM(INDIRECT("B$25:"&amp;SUBSTITUTE(ADDRESS(1,COLUMN()-1,4),"1","")&amp;"$25")),""))</f>
        <v/>
      </c>
      <c r="BY25" t="str">
        <f ca="1">IF(COLUMN()&lt;DATA!$H$1+2,SUM(VSETKY_PODIELY!BY$12:'VSETKY_PODIELY'!BY$13),IF(COLUMN()=DATA!$H$1+2,SUM(INDIRECT("B$25:"&amp;SUBSTITUTE(ADDRESS(1,COLUMN()-1,4),"1","")&amp;"$25")),""))</f>
        <v/>
      </c>
      <c r="BZ25" t="str">
        <f ca="1">IF(COLUMN()&lt;DATA!$H$1+2,SUM(VSETKY_PODIELY!BZ$12:'VSETKY_PODIELY'!BZ$13),IF(COLUMN()=DATA!$H$1+2,SUM(INDIRECT("B$25:"&amp;SUBSTITUTE(ADDRESS(1,COLUMN()-1,4),"1","")&amp;"$25")),""))</f>
        <v/>
      </c>
    </row>
    <row r="26" spans="1:78" ht="15.75" x14ac:dyDescent="0.25">
      <c r="A26" s="43" t="s">
        <v>218</v>
      </c>
      <c r="B26" s="34">
        <f ca="1">IF(COLUMN()&lt;DATA!$H$1+2,SUM(VSETKY_PODIELY!B$16:'VSETKY_PODIELY'!B$17),IF(COLUMN()=DATA!$H$1+2,SUM(INDIRECT("B$26:"&amp;SUBSTITUTE(ADDRESS(1,COLUMN()-1,4),"1","")&amp;"$26")),""))</f>
        <v>827.23937000000001</v>
      </c>
      <c r="C26" s="34">
        <f ca="1">IF(COLUMN()&lt;DATA!$H$1+2,SUM(VSETKY_PODIELY!C$16:'VSETKY_PODIELY'!C$17),IF(COLUMN()=DATA!$H$1+2,SUM(INDIRECT("B$26:"&amp;SUBSTITUTE(ADDRESS(1,COLUMN()-1,4),"1","")&amp;"$26")),""))</f>
        <v>241.32301999999999</v>
      </c>
      <c r="D26" s="34">
        <f ca="1">IF(COLUMN()&lt;DATA!$H$1+2,SUM(VSETKY_PODIELY!D$16:'VSETKY_PODIELY'!D$17),IF(COLUMN()=DATA!$H$1+2,SUM(INDIRECT("B$26:"&amp;SUBSTITUTE(ADDRESS(1,COLUMN()-1,4),"1","")&amp;"$26")),""))</f>
        <v>302.04334</v>
      </c>
      <c r="E26" s="34">
        <f ca="1">IF(COLUMN()&lt;DATA!$H$1+2,SUM(VSETKY_PODIELY!E$16:'VSETKY_PODIELY'!E$17),IF(COLUMN()=DATA!$H$1+2,SUM(INDIRECT("B$26:"&amp;SUBSTITUTE(ADDRESS(1,COLUMN()-1,4),"1","")&amp;"$26")),""))</f>
        <v>74.88</v>
      </c>
      <c r="F26" s="34">
        <f ca="1">IF(COLUMN()&lt;DATA!$H$1+2,SUM(VSETKY_PODIELY!F$16:'VSETKY_PODIELY'!F$17),IF(COLUMN()=DATA!$H$1+2,SUM(INDIRECT("B$26:"&amp;SUBSTITUTE(ADDRESS(1,COLUMN()-1,4),"1","")&amp;"$26")),""))</f>
        <v>92.67</v>
      </c>
      <c r="G26" s="34">
        <f ca="1">IF(COLUMN()&lt;DATA!$H$1+2,SUM(VSETKY_PODIELY!G$16:'VSETKY_PODIELY'!G$17),IF(COLUMN()=DATA!$H$1+2,SUM(INDIRECT("B$26:"&amp;SUBSTITUTE(ADDRESS(1,COLUMN()-1,4),"1","")&amp;"$26")),""))</f>
        <v>259.3716</v>
      </c>
      <c r="H26" s="34">
        <f ca="1">IF(COLUMN()&lt;DATA!$H$1+2,SUM(VSETKY_PODIELY!H$16:'VSETKY_PODIELY'!H$17),IF(COLUMN()=DATA!$H$1+2,SUM(INDIRECT("B$26:"&amp;SUBSTITUTE(ADDRESS(1,COLUMN()-1,4),"1","")&amp;"$26")),""))</f>
        <v>231.43</v>
      </c>
      <c r="I26" s="34">
        <f ca="1">IF(COLUMN()&lt;DATA!$H$1+2,SUM(VSETKY_PODIELY!I$16:'VSETKY_PODIELY'!I$17),IF(COLUMN()=DATA!$H$1+2,SUM(INDIRECT("B$26:"&amp;SUBSTITUTE(ADDRESS(1,COLUMN()-1,4),"1","")&amp;"$26")),""))</f>
        <v>163.16582</v>
      </c>
      <c r="J26" s="34">
        <f ca="1">IF(COLUMN()&lt;DATA!$H$1+2,SUM(VSETKY_PODIELY!J$16:'VSETKY_PODIELY'!J$17),IF(COLUMN()=DATA!$H$1+2,SUM(INDIRECT("B$26:"&amp;SUBSTITUTE(ADDRESS(1,COLUMN()-1,4),"1","")&amp;"$26")),""))</f>
        <v>399.59000000000003</v>
      </c>
      <c r="K26" s="34">
        <f ca="1">IF(COLUMN()&lt;DATA!$H$1+2,SUM(VSETKY_PODIELY!K$16:'VSETKY_PODIELY'!K$17),IF(COLUMN()=DATA!$H$1+2,SUM(INDIRECT("B$26:"&amp;SUBSTITUTE(ADDRESS(1,COLUMN()-1,4),"1","")&amp;"$26")),""))</f>
        <v>389.88335999999998</v>
      </c>
      <c r="L26" s="34">
        <f ca="1">IF(COLUMN()&lt;DATA!$H$1+2,SUM(VSETKY_PODIELY!L$16:'VSETKY_PODIELY'!L$17),IF(COLUMN()=DATA!$H$1+2,SUM(INDIRECT("B$26:"&amp;SUBSTITUTE(ADDRESS(1,COLUMN()-1,4),"1","")&amp;"$26")),""))</f>
        <v>56.77619</v>
      </c>
      <c r="M26" s="34">
        <f ca="1">IF(COLUMN()&lt;DATA!$H$1+2,SUM(VSETKY_PODIELY!M$16:'VSETKY_PODIELY'!M$17),IF(COLUMN()=DATA!$H$1+2,SUM(INDIRECT("B$26:"&amp;SUBSTITUTE(ADDRESS(1,COLUMN()-1,4),"1","")&amp;"$26")),""))</f>
        <v>371.26</v>
      </c>
      <c r="N26" s="34">
        <f ca="1">IF(COLUMN()&lt;DATA!$H$1+2,SUM(VSETKY_PODIELY!N$16:'VSETKY_PODIELY'!N$17),IF(COLUMN()=DATA!$H$1+2,SUM(INDIRECT("B$26:"&amp;SUBSTITUTE(ADDRESS(1,COLUMN()-1,4),"1","")&amp;"$26")),""))</f>
        <v>104.42</v>
      </c>
      <c r="O26" s="34">
        <f ca="1">IF(COLUMN()&lt;DATA!$H$1+2,SUM(VSETKY_PODIELY!O$16:'VSETKY_PODIELY'!O$17),IF(COLUMN()=DATA!$H$1+2,SUM(INDIRECT("B$26:"&amp;SUBSTITUTE(ADDRESS(1,COLUMN()-1,4),"1","")&amp;"$26")),""))</f>
        <v>51.91</v>
      </c>
      <c r="P26" s="34">
        <f ca="1">IF(COLUMN()&lt;DATA!$H$1+2,SUM(VSETKY_PODIELY!P$16:'VSETKY_PODIELY'!P$17),IF(COLUMN()=DATA!$H$1+2,SUM(INDIRECT("B$26:"&amp;SUBSTITUTE(ADDRESS(1,COLUMN()-1,4),"1","")&amp;"$26")),""))</f>
        <v>4</v>
      </c>
      <c r="Q26" s="34">
        <f ca="1">IF(COLUMN()&lt;DATA!$H$1+2,SUM(VSETKY_PODIELY!Q$16:'VSETKY_PODIELY'!Q$17),IF(COLUMN()=DATA!$H$1+2,SUM(INDIRECT("B$26:"&amp;SUBSTITUTE(ADDRESS(1,COLUMN()-1,4),"1","")&amp;"$26")),""))</f>
        <v>3</v>
      </c>
      <c r="R26" s="34">
        <f ca="1">IF(COLUMN()&lt;DATA!$H$1+2,SUM(VSETKY_PODIELY!R$16:'VSETKY_PODIELY'!R$17),IF(COLUMN()=DATA!$H$1+2,SUM(INDIRECT("B$26:"&amp;SUBSTITUTE(ADDRESS(1,COLUMN()-1,4),"1","")&amp;"$26")),""))</f>
        <v>11</v>
      </c>
      <c r="S26" s="34">
        <f ca="1">IF(COLUMN()&lt;DATA!$H$1+2,SUM(VSETKY_PODIELY!S$16:'VSETKY_PODIELY'!S$17),IF(COLUMN()=DATA!$H$1+2,SUM(INDIRECT("B$26:"&amp;SUBSTITUTE(ADDRESS(1,COLUMN()-1,4),"1","")&amp;"$26")),""))</f>
        <v>148.01668000000001</v>
      </c>
      <c r="T26" s="34">
        <f ca="1">IF(COLUMN()&lt;DATA!$H$1+2,SUM(VSETKY_PODIELY!T$16:'VSETKY_PODIELY'!T$17),IF(COLUMN()=DATA!$H$1+2,SUM(INDIRECT("B$26:"&amp;SUBSTITUTE(ADDRESS(1,COLUMN()-1,4),"1","")&amp;"$26")),""))</f>
        <v>51.54665</v>
      </c>
      <c r="U26" s="34">
        <f ca="1">IF(COLUMN()&lt;DATA!$H$1+2,SUM(VSETKY_PODIELY!U$16:'VSETKY_PODIELY'!U$17),IF(COLUMN()=DATA!$H$1+2,SUM(INDIRECT("B$26:"&amp;SUBSTITUTE(ADDRESS(1,COLUMN()-1,4),"1","")&amp;"$26")),""))</f>
        <v>241.01049999999998</v>
      </c>
      <c r="V26" s="34">
        <f ca="1">IF(COLUMN()&lt;DATA!$H$1+2,SUM(VSETKY_PODIELY!V$16:'VSETKY_PODIELY'!V$17),IF(COLUMN()=DATA!$H$1+2,SUM(INDIRECT("B$26:"&amp;SUBSTITUTE(ADDRESS(1,COLUMN()-1,4),"1","")&amp;"$26")),""))</f>
        <v>17</v>
      </c>
      <c r="W26" s="34">
        <f ca="1">IF(COLUMN()&lt;DATA!$H$1+2,SUM(VSETKY_PODIELY!W$16:'VSETKY_PODIELY'!W$17),IF(COLUMN()=DATA!$H$1+2,SUM(INDIRECT("B$26:"&amp;SUBSTITUTE(ADDRESS(1,COLUMN()-1,4),"1","")&amp;"$26")),""))</f>
        <v>0</v>
      </c>
      <c r="X26" s="34">
        <f ca="1">IF(COLUMN()&lt;DATA!$H$1+2,SUM(VSETKY_PODIELY!X$16:'VSETKY_PODIELY'!X$17),IF(COLUMN()=DATA!$H$1+2,SUM(INDIRECT("B$26:"&amp;SUBSTITUTE(ADDRESS(1,COLUMN()-1,4),"1","")&amp;"$26")),""))</f>
        <v>0</v>
      </c>
      <c r="Y26" s="34">
        <f ca="1">IF(COLUMN()&lt;DATA!$H$1+2,SUM(VSETKY_PODIELY!Y$16:'VSETKY_PODIELY'!Y$17),IF(COLUMN()=DATA!$H$1+2,SUM(INDIRECT("B$26:"&amp;SUBSTITUTE(ADDRESS(1,COLUMN()-1,4),"1","")&amp;"$26")),""))</f>
        <v>67.400000000000006</v>
      </c>
      <c r="Z26" s="34">
        <f ca="1">IF(COLUMN()&lt;DATA!$H$1+2,SUM(VSETKY_PODIELY!Z$16:'VSETKY_PODIELY'!Z$17),IF(COLUMN()=DATA!$H$1+2,SUM(INDIRECT("B$26:"&amp;SUBSTITUTE(ADDRESS(1,COLUMN()-1,4),"1","")&amp;"$26")),""))</f>
        <v>42.96</v>
      </c>
      <c r="AA26" s="34">
        <f ca="1">IF(COLUMN()&lt;DATA!$H$1+2,SUM(VSETKY_PODIELY!AA$16:'VSETKY_PODIELY'!AA$17),IF(COLUMN()=DATA!$H$1+2,SUM(INDIRECT("B$26:"&amp;SUBSTITUTE(ADDRESS(1,COLUMN()-1,4),"1","")&amp;"$26")),""))</f>
        <v>24.594520000000003</v>
      </c>
      <c r="AB26" s="34">
        <f ca="1">IF(COLUMN()&lt;DATA!$H$1+2,SUM(VSETKY_PODIELY!AB$16:'VSETKY_PODIELY'!AB$17),IF(COLUMN()=DATA!$H$1+2,SUM(INDIRECT("B$26:"&amp;SUBSTITUTE(ADDRESS(1,COLUMN()-1,4),"1","")&amp;"$26")),""))</f>
        <v>2.25</v>
      </c>
      <c r="AC26" s="34">
        <f ca="1">IF(COLUMN()&lt;DATA!$H$1+2,SUM(VSETKY_PODIELY!AC$16:'VSETKY_PODIELY'!AC$17),IF(COLUMN()=DATA!$H$1+2,SUM(INDIRECT("B$26:"&amp;SUBSTITUTE(ADDRESS(1,COLUMN()-1,4),"1","")&amp;"$26")),""))</f>
        <v>0</v>
      </c>
      <c r="AD26" s="34">
        <f ca="1">IF(COLUMN()&lt;DATA!$H$1+2,SUM(VSETKY_PODIELY!AD$16:'VSETKY_PODIELY'!AD$17),IF(COLUMN()=DATA!$H$1+2,SUM(INDIRECT("B$26:"&amp;SUBSTITUTE(ADDRESS(1,COLUMN()-1,4),"1","")&amp;"$26")),""))</f>
        <v>2.5</v>
      </c>
      <c r="AE26" s="34">
        <f ca="1">IF(COLUMN()&lt;DATA!$H$1+2,SUM(VSETKY_PODIELY!AE$16:'VSETKY_PODIELY'!AE$17),IF(COLUMN()=DATA!$H$1+2,SUM(INDIRECT("B$26:"&amp;SUBSTITUTE(ADDRESS(1,COLUMN()-1,4),"1","")&amp;"$26")),""))</f>
        <v>7.5</v>
      </c>
      <c r="AF26" s="34">
        <f ca="1">IF(COLUMN()&lt;DATA!$H$1+2,SUM(VSETKY_PODIELY!AF$16:'VSETKY_PODIELY'!AF$17),IF(COLUMN()=DATA!$H$1+2,SUM(INDIRECT("B$26:"&amp;SUBSTITUTE(ADDRESS(1,COLUMN()-1,4),"1","")&amp;"$26")),""))</f>
        <v>16.59835</v>
      </c>
      <c r="AG26" s="34">
        <f ca="1">IF(COLUMN()&lt;DATA!$H$1+2,SUM(VSETKY_PODIELY!AG$16:'VSETKY_PODIELY'!AG$17),IF(COLUMN()=DATA!$H$1+2,SUM(INDIRECT("B$26:"&amp;SUBSTITUTE(ADDRESS(1,COLUMN()-1,4),"1","")&amp;"$26")),""))</f>
        <v>29.200000000000003</v>
      </c>
      <c r="AH26" s="34">
        <f ca="1">IF(COLUMN()&lt;DATA!$H$1+2,SUM(VSETKY_PODIELY!AH$16:'VSETKY_PODIELY'!AH$17),IF(COLUMN()=DATA!$H$1+2,SUM(INDIRECT("B$26:"&amp;SUBSTITUTE(ADDRESS(1,COLUMN()-1,4),"1","")&amp;"$26")),""))</f>
        <v>14.96</v>
      </c>
      <c r="AI26" s="34">
        <f ca="1">IF(COLUMN()&lt;DATA!$H$1+2,SUM(VSETKY_PODIELY!AI$16:'VSETKY_PODIELY'!AI$17),IF(COLUMN()=DATA!$H$1+2,SUM(INDIRECT("B$26:"&amp;SUBSTITUTE(ADDRESS(1,COLUMN()-1,4),"1","")&amp;"$26")),""))</f>
        <v>0</v>
      </c>
      <c r="AJ26" s="34">
        <f ca="1">IF(COLUMN()&lt;DATA!$H$1+2,SUM(VSETKY_PODIELY!AJ$16:'VSETKY_PODIELY'!AJ$17),IF(COLUMN()=DATA!$H$1+2,SUM(INDIRECT("B$26:"&amp;SUBSTITUTE(ADDRESS(1,COLUMN()-1,4),"1","")&amp;"$26")),""))</f>
        <v>0</v>
      </c>
      <c r="AK26" s="34">
        <f ca="1">IF(COLUMN()&lt;DATA!$H$1+2,SUM(VSETKY_PODIELY!AK$16:'VSETKY_PODIELY'!AK$17),IF(COLUMN()=DATA!$H$1+2,SUM(INDIRECT("B$26:"&amp;SUBSTITUTE(ADDRESS(1,COLUMN()-1,4),"1","")&amp;"$26")),""))</f>
        <v>0</v>
      </c>
      <c r="AL26" s="34">
        <f ca="1">IF(COLUMN()&lt;DATA!$H$1+2,SUM(VSETKY_PODIELY!AL$16:'VSETKY_PODIELY'!AL$17),IF(COLUMN()=DATA!$H$1+2,SUM(INDIRECT("B$26:"&amp;SUBSTITUTE(ADDRESS(1,COLUMN()-1,4),"1","")&amp;"$26")),""))</f>
        <v>0</v>
      </c>
      <c r="AM26" s="34">
        <f ca="1">IF(COLUMN()&lt;DATA!$H$1+2,SUM(VSETKY_PODIELY!AM$16:'VSETKY_PODIELY'!AM$17),IF(COLUMN()=DATA!$H$1+2,SUM(INDIRECT("B$26:"&amp;SUBSTITUTE(ADDRESS(1,COLUMN()-1,4),"1","")&amp;"$26")),""))</f>
        <v>0</v>
      </c>
      <c r="AN26" s="44">
        <f ca="1">IF(COLUMN()&lt;DATA!$H$1+2,SUM(VSETKY_PODIELY!AN$16:'VSETKY_PODIELY'!AN$17),IF(COLUMN()=DATA!$H$1+2,SUM(INDIRECT("B$26:"&amp;SUBSTITUTE(ADDRESS(1,COLUMN()-1,4),"1","")&amp;"$26")),""))</f>
        <v>4249.4993999999997</v>
      </c>
      <c r="AO26" t="str">
        <f ca="1">IF(COLUMN()&lt;DATA!$H$1+2,SUM(VSETKY_PODIELY!AO$16:'VSETKY_PODIELY'!AO$17),IF(COLUMN()=DATA!$H$1+2,SUM(INDIRECT("B$26:"&amp;SUBSTITUTE(ADDRESS(1,COLUMN()-1,4),"1","")&amp;"$26")),""))</f>
        <v/>
      </c>
      <c r="AP26" t="str">
        <f ca="1">IF(COLUMN()&lt;DATA!$H$1+2,SUM(VSETKY_PODIELY!AP$16:'VSETKY_PODIELY'!AP$17),IF(COLUMN()=DATA!$H$1+2,SUM(INDIRECT("B$26:"&amp;SUBSTITUTE(ADDRESS(1,COLUMN()-1,4),"1","")&amp;"$26")),""))</f>
        <v/>
      </c>
      <c r="AQ26" t="str">
        <f ca="1">IF(COLUMN()&lt;DATA!$H$1+2,SUM(VSETKY_PODIELY!AQ$16:'VSETKY_PODIELY'!AQ$17),IF(COLUMN()=DATA!$H$1+2,SUM(INDIRECT("B$26:"&amp;SUBSTITUTE(ADDRESS(1,COLUMN()-1,4),"1","")&amp;"$26")),""))</f>
        <v/>
      </c>
      <c r="AR26" t="str">
        <f ca="1">IF(COLUMN()&lt;DATA!$H$1+2,SUM(VSETKY_PODIELY!AR$16:'VSETKY_PODIELY'!AR$17),IF(COLUMN()=DATA!$H$1+2,SUM(INDIRECT("B$26:"&amp;SUBSTITUTE(ADDRESS(1,COLUMN()-1,4),"1","")&amp;"$26")),""))</f>
        <v/>
      </c>
      <c r="AS26" t="str">
        <f ca="1">IF(COLUMN()&lt;DATA!$H$1+2,SUM(VSETKY_PODIELY!AS$16:'VSETKY_PODIELY'!AS$17),IF(COLUMN()=DATA!$H$1+2,SUM(INDIRECT("B$26:"&amp;SUBSTITUTE(ADDRESS(1,COLUMN()-1,4),"1","")&amp;"$26")),""))</f>
        <v/>
      </c>
      <c r="AT26" t="str">
        <f ca="1">IF(COLUMN()&lt;DATA!$H$1+2,SUM(VSETKY_PODIELY!AT$16:'VSETKY_PODIELY'!AT$17),IF(COLUMN()=DATA!$H$1+2,SUM(INDIRECT("B$26:"&amp;SUBSTITUTE(ADDRESS(1,COLUMN()-1,4),"1","")&amp;"$26")),""))</f>
        <v/>
      </c>
      <c r="AU26" t="str">
        <f ca="1">IF(COLUMN()&lt;DATA!$H$1+2,SUM(VSETKY_PODIELY!AU$16:'VSETKY_PODIELY'!AU$17),IF(COLUMN()=DATA!$H$1+2,SUM(INDIRECT("B$26:"&amp;SUBSTITUTE(ADDRESS(1,COLUMN()-1,4),"1","")&amp;"$26")),""))</f>
        <v/>
      </c>
      <c r="AV26" t="str">
        <f ca="1">IF(COLUMN()&lt;DATA!$H$1+2,SUM(VSETKY_PODIELY!AV$16:'VSETKY_PODIELY'!AV$17),IF(COLUMN()=DATA!$H$1+2,SUM(INDIRECT("B$26:"&amp;SUBSTITUTE(ADDRESS(1,COLUMN()-1,4),"1","")&amp;"$26")),""))</f>
        <v/>
      </c>
      <c r="AW26" t="str">
        <f ca="1">IF(COLUMN()&lt;DATA!$H$1+2,SUM(VSETKY_PODIELY!AW$16:'VSETKY_PODIELY'!AW$17),IF(COLUMN()=DATA!$H$1+2,SUM(INDIRECT("B$26:"&amp;SUBSTITUTE(ADDRESS(1,COLUMN()-1,4),"1","")&amp;"$26")),""))</f>
        <v/>
      </c>
      <c r="AX26" t="str">
        <f ca="1">IF(COLUMN()&lt;DATA!$H$1+2,SUM(VSETKY_PODIELY!AX$16:'VSETKY_PODIELY'!AX$17),IF(COLUMN()=DATA!$H$1+2,SUM(INDIRECT("B$26:"&amp;SUBSTITUTE(ADDRESS(1,COLUMN()-1,4),"1","")&amp;"$26")),""))</f>
        <v/>
      </c>
      <c r="AY26" t="str">
        <f ca="1">IF(COLUMN()&lt;DATA!$H$1+2,SUM(VSETKY_PODIELY!AY$16:'VSETKY_PODIELY'!AY$17),IF(COLUMN()=DATA!$H$1+2,SUM(INDIRECT("B$26:"&amp;SUBSTITUTE(ADDRESS(1,COLUMN()-1,4),"1","")&amp;"$26")),""))</f>
        <v/>
      </c>
      <c r="AZ26" t="str">
        <f ca="1">IF(COLUMN()&lt;DATA!$H$1+2,SUM(VSETKY_PODIELY!AZ$16:'VSETKY_PODIELY'!AZ$17),IF(COLUMN()=DATA!$H$1+2,SUM(INDIRECT("B$26:"&amp;SUBSTITUTE(ADDRESS(1,COLUMN()-1,4),"1","")&amp;"$26")),""))</f>
        <v/>
      </c>
      <c r="BA26" t="str">
        <f ca="1">IF(COLUMN()&lt;DATA!$H$1+2,SUM(VSETKY_PODIELY!BA$16:'VSETKY_PODIELY'!BA$17),IF(COLUMN()=DATA!$H$1+2,SUM(INDIRECT("B$26:"&amp;SUBSTITUTE(ADDRESS(1,COLUMN()-1,4),"1","")&amp;"$26")),""))</f>
        <v/>
      </c>
      <c r="BB26" t="str">
        <f ca="1">IF(COLUMN()&lt;DATA!$H$1+2,SUM(VSETKY_PODIELY!BB$16:'VSETKY_PODIELY'!BB$17),IF(COLUMN()=DATA!$H$1+2,SUM(INDIRECT("B$26:"&amp;SUBSTITUTE(ADDRESS(1,COLUMN()-1,4),"1","")&amp;"$26")),""))</f>
        <v/>
      </c>
      <c r="BC26" t="str">
        <f ca="1">IF(COLUMN()&lt;DATA!$H$1+2,SUM(VSETKY_PODIELY!BC$16:'VSETKY_PODIELY'!BC$17),IF(COLUMN()=DATA!$H$1+2,SUM(INDIRECT("B$26:"&amp;SUBSTITUTE(ADDRESS(1,COLUMN()-1,4),"1","")&amp;"$26")),""))</f>
        <v/>
      </c>
      <c r="BD26" t="str">
        <f ca="1">IF(COLUMN()&lt;DATA!$H$1+2,SUM(VSETKY_PODIELY!BD$16:'VSETKY_PODIELY'!BD$17),IF(COLUMN()=DATA!$H$1+2,SUM(INDIRECT("B$26:"&amp;SUBSTITUTE(ADDRESS(1,COLUMN()-1,4),"1","")&amp;"$26")),""))</f>
        <v/>
      </c>
      <c r="BE26" t="str">
        <f ca="1">IF(COLUMN()&lt;DATA!$H$1+2,SUM(VSETKY_PODIELY!BE$16:'VSETKY_PODIELY'!BE$17),IF(COLUMN()=DATA!$H$1+2,SUM(INDIRECT("B$26:"&amp;SUBSTITUTE(ADDRESS(1,COLUMN()-1,4),"1","")&amp;"$26")),""))</f>
        <v/>
      </c>
      <c r="BF26" t="str">
        <f ca="1">IF(COLUMN()&lt;DATA!$H$1+2,SUM(VSETKY_PODIELY!BF$16:'VSETKY_PODIELY'!BF$17),IF(COLUMN()=DATA!$H$1+2,SUM(INDIRECT("B$26:"&amp;SUBSTITUTE(ADDRESS(1,COLUMN()-1,4),"1","")&amp;"$26")),""))</f>
        <v/>
      </c>
      <c r="BG26" t="str">
        <f ca="1">IF(COLUMN()&lt;DATA!$H$1+2,SUM(VSETKY_PODIELY!BG$16:'VSETKY_PODIELY'!BG$17),IF(COLUMN()=DATA!$H$1+2,SUM(INDIRECT("B$26:"&amp;SUBSTITUTE(ADDRESS(1,COLUMN()-1,4),"1","")&amp;"$26")),""))</f>
        <v/>
      </c>
      <c r="BH26" t="str">
        <f ca="1">IF(COLUMN()&lt;DATA!$H$1+2,SUM(VSETKY_PODIELY!BH$16:'VSETKY_PODIELY'!BH$17),IF(COLUMN()=DATA!$H$1+2,SUM(INDIRECT("B$26:"&amp;SUBSTITUTE(ADDRESS(1,COLUMN()-1,4),"1","")&amp;"$26")),""))</f>
        <v/>
      </c>
      <c r="BI26" t="str">
        <f ca="1">IF(COLUMN()&lt;DATA!$H$1+2,SUM(VSETKY_PODIELY!BI$16:'VSETKY_PODIELY'!BI$17),IF(COLUMN()=DATA!$H$1+2,SUM(INDIRECT("B$26:"&amp;SUBSTITUTE(ADDRESS(1,COLUMN()-1,4),"1","")&amp;"$26")),""))</f>
        <v/>
      </c>
      <c r="BJ26" t="str">
        <f ca="1">IF(COLUMN()&lt;DATA!$H$1+2,SUM(VSETKY_PODIELY!BJ$16:'VSETKY_PODIELY'!BJ$17),IF(COLUMN()=DATA!$H$1+2,SUM(INDIRECT("B$26:"&amp;SUBSTITUTE(ADDRESS(1,COLUMN()-1,4),"1","")&amp;"$26")),""))</f>
        <v/>
      </c>
      <c r="BK26" t="str">
        <f ca="1">IF(COLUMN()&lt;DATA!$H$1+2,SUM(VSETKY_PODIELY!BK$16:'VSETKY_PODIELY'!BK$17),IF(COLUMN()=DATA!$H$1+2,SUM(INDIRECT("B$26:"&amp;SUBSTITUTE(ADDRESS(1,COLUMN()-1,4),"1","")&amp;"$26")),""))</f>
        <v/>
      </c>
      <c r="BL26" t="str">
        <f ca="1">IF(COLUMN()&lt;DATA!$H$1+2,SUM(VSETKY_PODIELY!BL$16:'VSETKY_PODIELY'!BL$17),IF(COLUMN()=DATA!$H$1+2,SUM(INDIRECT("B$26:"&amp;SUBSTITUTE(ADDRESS(1,COLUMN()-1,4),"1","")&amp;"$26")),""))</f>
        <v/>
      </c>
      <c r="BM26" t="str">
        <f ca="1">IF(COLUMN()&lt;DATA!$H$1+2,SUM(VSETKY_PODIELY!BM$16:'VSETKY_PODIELY'!BM$17),IF(COLUMN()=DATA!$H$1+2,SUM(INDIRECT("B$26:"&amp;SUBSTITUTE(ADDRESS(1,COLUMN()-1,4),"1","")&amp;"$26")),""))</f>
        <v/>
      </c>
      <c r="BN26" t="str">
        <f ca="1">IF(COLUMN()&lt;DATA!$H$1+2,SUM(VSETKY_PODIELY!BN$16:'VSETKY_PODIELY'!BN$17),IF(COLUMN()=DATA!$H$1+2,SUM(INDIRECT("B$26:"&amp;SUBSTITUTE(ADDRESS(1,COLUMN()-1,4),"1","")&amp;"$26")),""))</f>
        <v/>
      </c>
      <c r="BO26" t="str">
        <f ca="1">IF(COLUMN()&lt;DATA!$H$1+2,SUM(VSETKY_PODIELY!BO$16:'VSETKY_PODIELY'!BO$17),IF(COLUMN()=DATA!$H$1+2,SUM(INDIRECT("B$26:"&amp;SUBSTITUTE(ADDRESS(1,COLUMN()-1,4),"1","")&amp;"$26")),""))</f>
        <v/>
      </c>
      <c r="BP26" t="str">
        <f ca="1">IF(COLUMN()&lt;DATA!$H$1+2,SUM(VSETKY_PODIELY!BP$16:'VSETKY_PODIELY'!BP$17),IF(COLUMN()=DATA!$H$1+2,SUM(INDIRECT("B$26:"&amp;SUBSTITUTE(ADDRESS(1,COLUMN()-1,4),"1","")&amp;"$26")),""))</f>
        <v/>
      </c>
      <c r="BQ26" t="str">
        <f ca="1">IF(COLUMN()&lt;DATA!$H$1+2,SUM(VSETKY_PODIELY!BQ$16:'VSETKY_PODIELY'!BQ$17),IF(COLUMN()=DATA!$H$1+2,SUM(INDIRECT("B$26:"&amp;SUBSTITUTE(ADDRESS(1,COLUMN()-1,4),"1","")&amp;"$26")),""))</f>
        <v/>
      </c>
      <c r="BR26" t="str">
        <f ca="1">IF(COLUMN()&lt;DATA!$H$1+2,SUM(VSETKY_PODIELY!BR$16:'VSETKY_PODIELY'!BR$17),IF(COLUMN()=DATA!$H$1+2,SUM(INDIRECT("B$26:"&amp;SUBSTITUTE(ADDRESS(1,COLUMN()-1,4),"1","")&amp;"$26")),""))</f>
        <v/>
      </c>
      <c r="BS26" t="str">
        <f ca="1">IF(COLUMN()&lt;DATA!$H$1+2,SUM(VSETKY_PODIELY!BS$16:'VSETKY_PODIELY'!BS$17),IF(COLUMN()=DATA!$H$1+2,SUM(INDIRECT("B$26:"&amp;SUBSTITUTE(ADDRESS(1,COLUMN()-1,4),"1","")&amp;"$26")),""))</f>
        <v/>
      </c>
      <c r="BT26" t="str">
        <f ca="1">IF(COLUMN()&lt;DATA!$H$1+2,SUM(VSETKY_PODIELY!BT$16:'VSETKY_PODIELY'!BT$17),IF(COLUMN()=DATA!$H$1+2,SUM(INDIRECT("B$26:"&amp;SUBSTITUTE(ADDRESS(1,COLUMN()-1,4),"1","")&amp;"$26")),""))</f>
        <v/>
      </c>
      <c r="BU26" t="str">
        <f ca="1">IF(COLUMN()&lt;DATA!$H$1+2,SUM(VSETKY_PODIELY!BU$16:'VSETKY_PODIELY'!BU$17),IF(COLUMN()=DATA!$H$1+2,SUM(INDIRECT("B$26:"&amp;SUBSTITUTE(ADDRESS(1,COLUMN()-1,4),"1","")&amp;"$26")),""))</f>
        <v/>
      </c>
      <c r="BV26" t="str">
        <f ca="1">IF(COLUMN()&lt;DATA!$H$1+2,SUM(VSETKY_PODIELY!BV$16:'VSETKY_PODIELY'!BV$17),IF(COLUMN()=DATA!$H$1+2,SUM(INDIRECT("B$26:"&amp;SUBSTITUTE(ADDRESS(1,COLUMN()-1,4),"1","")&amp;"$26")),""))</f>
        <v/>
      </c>
      <c r="BW26" t="str">
        <f ca="1">IF(COLUMN()&lt;DATA!$H$1+2,SUM(VSETKY_PODIELY!BW$16:'VSETKY_PODIELY'!BW$17),IF(COLUMN()=DATA!$H$1+2,SUM(INDIRECT("B$26:"&amp;SUBSTITUTE(ADDRESS(1,COLUMN()-1,4),"1","")&amp;"$26")),""))</f>
        <v/>
      </c>
      <c r="BX26" t="str">
        <f ca="1">IF(COLUMN()&lt;DATA!$H$1+2,SUM(VSETKY_PODIELY!BX$16:'VSETKY_PODIELY'!BX$17),IF(COLUMN()=DATA!$H$1+2,SUM(INDIRECT("B$26:"&amp;SUBSTITUTE(ADDRESS(1,COLUMN()-1,4),"1","")&amp;"$26")),""))</f>
        <v/>
      </c>
      <c r="BY26" t="str">
        <f ca="1">IF(COLUMN()&lt;DATA!$H$1+2,SUM(VSETKY_PODIELY!BY$16:'VSETKY_PODIELY'!BY$17),IF(COLUMN()=DATA!$H$1+2,SUM(INDIRECT("B$26:"&amp;SUBSTITUTE(ADDRESS(1,COLUMN()-1,4),"1","")&amp;"$26")),""))</f>
        <v/>
      </c>
      <c r="BZ26" t="str">
        <f ca="1">IF(COLUMN()&lt;DATA!$H$1+2,SUM(VSETKY_PODIELY!BZ$16:'VSETKY_PODIELY'!BZ$17),IF(COLUMN()=DATA!$H$1+2,SUM(INDIRECT("B$26:"&amp;SUBSTITUTE(ADDRESS(1,COLUMN()-1,4),"1","")&amp;"$26")),""))</f>
        <v/>
      </c>
    </row>
    <row r="27" spans="1:78" ht="15.75" x14ac:dyDescent="0.25">
      <c r="A27" s="43" t="s">
        <v>199</v>
      </c>
      <c r="B27" s="34">
        <f ca="1">IF(COLUMN()&lt;DATA!$H$1+2,SUM(VSETKY_PODIELY!B$20:'VSETKY_PODIELY'!B$21),IF(COLUMN()=DATA!$H$1+2,SUM(INDIRECT("B$27:"&amp;SUBSTITUTE(ADDRESS(1,COLUMN()-1,4),"1","")&amp;"$27")),""))</f>
        <v>779.74657999999999</v>
      </c>
      <c r="C27" s="34">
        <f ca="1">IF(COLUMN()&lt;DATA!$H$1+2,SUM(VSETKY_PODIELY!C$20:'VSETKY_PODIELY'!C$21),IF(COLUMN()=DATA!$H$1+2,SUM(INDIRECT("B$27:"&amp;SUBSTITUTE(ADDRESS(1,COLUMN()-1,4),"1","")&amp;"$27")),""))</f>
        <v>182.48667</v>
      </c>
      <c r="D27" s="34">
        <f ca="1">IF(COLUMN()&lt;DATA!$H$1+2,SUM(VSETKY_PODIELY!D$20:'VSETKY_PODIELY'!D$21),IF(COLUMN()=DATA!$H$1+2,SUM(INDIRECT("B$27:"&amp;SUBSTITUTE(ADDRESS(1,COLUMN()-1,4),"1","")&amp;"$27")),""))</f>
        <v>549.68999999999994</v>
      </c>
      <c r="E27" s="34">
        <f ca="1">IF(COLUMN()&lt;DATA!$H$1+2,SUM(VSETKY_PODIELY!E$20:'VSETKY_PODIELY'!E$21),IF(COLUMN()=DATA!$H$1+2,SUM(INDIRECT("B$27:"&amp;SUBSTITUTE(ADDRESS(1,COLUMN()-1,4),"1","")&amp;"$27")),""))</f>
        <v>166.20999999999998</v>
      </c>
      <c r="F27" s="34">
        <f ca="1">IF(COLUMN()&lt;DATA!$H$1+2,SUM(VSETKY_PODIELY!F$20:'VSETKY_PODIELY'!F$21),IF(COLUMN()=DATA!$H$1+2,SUM(INDIRECT("B$27:"&amp;SUBSTITUTE(ADDRESS(1,COLUMN()-1,4),"1","")&amp;"$27")),""))</f>
        <v>51.459999999999994</v>
      </c>
      <c r="G27" s="34">
        <f ca="1">IF(COLUMN()&lt;DATA!$H$1+2,SUM(VSETKY_PODIELY!G$20:'VSETKY_PODIELY'!G$21),IF(COLUMN()=DATA!$H$1+2,SUM(INDIRECT("B$27:"&amp;SUBSTITUTE(ADDRESS(1,COLUMN()-1,4),"1","")&amp;"$27")),""))</f>
        <v>156.81801999999999</v>
      </c>
      <c r="H27" s="34">
        <f ca="1">IF(COLUMN()&lt;DATA!$H$1+2,SUM(VSETKY_PODIELY!H$20:'VSETKY_PODIELY'!H$21),IF(COLUMN()=DATA!$H$1+2,SUM(INDIRECT("B$27:"&amp;SUBSTITUTE(ADDRESS(1,COLUMN()-1,4),"1","")&amp;"$27")),""))</f>
        <v>214.68896999999998</v>
      </c>
      <c r="I27" s="34">
        <f ca="1">IF(COLUMN()&lt;DATA!$H$1+2,SUM(VSETKY_PODIELY!I$20:'VSETKY_PODIELY'!I$21),IF(COLUMN()=DATA!$H$1+2,SUM(INDIRECT("B$27:"&amp;SUBSTITUTE(ADDRESS(1,COLUMN()-1,4),"1","")&amp;"$27")),""))</f>
        <v>230.93832</v>
      </c>
      <c r="J27" s="34">
        <f ca="1">IF(COLUMN()&lt;DATA!$H$1+2,SUM(VSETKY_PODIELY!J$20:'VSETKY_PODIELY'!J$21),IF(COLUMN()=DATA!$H$1+2,SUM(INDIRECT("B$27:"&amp;SUBSTITUTE(ADDRESS(1,COLUMN()-1,4),"1","")&amp;"$27")),""))</f>
        <v>341.12</v>
      </c>
      <c r="K27" s="34">
        <f ca="1">IF(COLUMN()&lt;DATA!$H$1+2,SUM(VSETKY_PODIELY!K$20:'VSETKY_PODIELY'!K$21),IF(COLUMN()=DATA!$H$1+2,SUM(INDIRECT("B$27:"&amp;SUBSTITUTE(ADDRESS(1,COLUMN()-1,4),"1","")&amp;"$27")),""))</f>
        <v>71.17</v>
      </c>
      <c r="L27" s="34">
        <f ca="1">IF(COLUMN()&lt;DATA!$H$1+2,SUM(VSETKY_PODIELY!L$20:'VSETKY_PODIELY'!L$21),IF(COLUMN()=DATA!$H$1+2,SUM(INDIRECT("B$27:"&amp;SUBSTITUTE(ADDRESS(1,COLUMN()-1,4),"1","")&amp;"$27")),""))</f>
        <v>25.447009999999999</v>
      </c>
      <c r="M27" s="34">
        <f ca="1">IF(COLUMN()&lt;DATA!$H$1+2,SUM(VSETKY_PODIELY!M$20:'VSETKY_PODIELY'!M$21),IF(COLUMN()=DATA!$H$1+2,SUM(INDIRECT("B$27:"&amp;SUBSTITUTE(ADDRESS(1,COLUMN()-1,4),"1","")&amp;"$27")),""))</f>
        <v>549.5</v>
      </c>
      <c r="N27" s="34">
        <f ca="1">IF(COLUMN()&lt;DATA!$H$1+2,SUM(VSETKY_PODIELY!N$20:'VSETKY_PODIELY'!N$21),IF(COLUMN()=DATA!$H$1+2,SUM(INDIRECT("B$27:"&amp;SUBSTITUTE(ADDRESS(1,COLUMN()-1,4),"1","")&amp;"$27")),""))</f>
        <v>209.05792</v>
      </c>
      <c r="O27" s="34">
        <f ca="1">IF(COLUMN()&lt;DATA!$H$1+2,SUM(VSETKY_PODIELY!O$20:'VSETKY_PODIELY'!O$21),IF(COLUMN()=DATA!$H$1+2,SUM(INDIRECT("B$27:"&amp;SUBSTITUTE(ADDRESS(1,COLUMN()-1,4),"1","")&amp;"$27")),""))</f>
        <v>70.545000000000002</v>
      </c>
      <c r="P27" s="34">
        <f ca="1">IF(COLUMN()&lt;DATA!$H$1+2,SUM(VSETKY_PODIELY!P$20:'VSETKY_PODIELY'!P$21),IF(COLUMN()=DATA!$H$1+2,SUM(INDIRECT("B$27:"&amp;SUBSTITUTE(ADDRESS(1,COLUMN()-1,4),"1","")&amp;"$27")),""))</f>
        <v>5.7</v>
      </c>
      <c r="Q27" s="34">
        <f ca="1">IF(COLUMN()&lt;DATA!$H$1+2,SUM(VSETKY_PODIELY!Q$20:'VSETKY_PODIELY'!Q$21),IF(COLUMN()=DATA!$H$1+2,SUM(INDIRECT("B$27:"&amp;SUBSTITUTE(ADDRESS(1,COLUMN()-1,4),"1","")&amp;"$27")),""))</f>
        <v>10.5</v>
      </c>
      <c r="R27" s="34">
        <f ca="1">IF(COLUMN()&lt;DATA!$H$1+2,SUM(VSETKY_PODIELY!R$20:'VSETKY_PODIELY'!R$21),IF(COLUMN()=DATA!$H$1+2,SUM(INDIRECT("B$27:"&amp;SUBSTITUTE(ADDRESS(1,COLUMN()-1,4),"1","")&amp;"$27")),""))</f>
        <v>5</v>
      </c>
      <c r="S27" s="34">
        <f ca="1">IF(COLUMN()&lt;DATA!$H$1+2,SUM(VSETKY_PODIELY!S$20:'VSETKY_PODIELY'!S$21),IF(COLUMN()=DATA!$H$1+2,SUM(INDIRECT("B$27:"&amp;SUBSTITUTE(ADDRESS(1,COLUMN()-1,4),"1","")&amp;"$27")),""))</f>
        <v>114.81666000000001</v>
      </c>
      <c r="T27" s="34">
        <f ca="1">IF(COLUMN()&lt;DATA!$H$1+2,SUM(VSETKY_PODIELY!T$20:'VSETKY_PODIELY'!T$21),IF(COLUMN()=DATA!$H$1+2,SUM(INDIRECT("B$27:"&amp;SUBSTITUTE(ADDRESS(1,COLUMN()-1,4),"1","")&amp;"$27")),""))</f>
        <v>51.95</v>
      </c>
      <c r="U27" s="34">
        <f ca="1">IF(COLUMN()&lt;DATA!$H$1+2,SUM(VSETKY_PODIELY!U$20:'VSETKY_PODIELY'!U$21),IF(COLUMN()=DATA!$H$1+2,SUM(INDIRECT("B$27:"&amp;SUBSTITUTE(ADDRESS(1,COLUMN()-1,4),"1","")&amp;"$27")),""))</f>
        <v>148.09</v>
      </c>
      <c r="V27" s="34">
        <f ca="1">IF(COLUMN()&lt;DATA!$H$1+2,SUM(VSETKY_PODIELY!V$20:'VSETKY_PODIELY'!V$21),IF(COLUMN()=DATA!$H$1+2,SUM(INDIRECT("B$27:"&amp;SUBSTITUTE(ADDRESS(1,COLUMN()-1,4),"1","")&amp;"$27")),""))</f>
        <v>3</v>
      </c>
      <c r="W27" s="34">
        <f ca="1">IF(COLUMN()&lt;DATA!$H$1+2,SUM(VSETKY_PODIELY!W$20:'VSETKY_PODIELY'!W$21),IF(COLUMN()=DATA!$H$1+2,SUM(INDIRECT("B$27:"&amp;SUBSTITUTE(ADDRESS(1,COLUMN()-1,4),"1","")&amp;"$27")),""))</f>
        <v>0</v>
      </c>
      <c r="X27" s="34">
        <f ca="1">IF(COLUMN()&lt;DATA!$H$1+2,SUM(VSETKY_PODIELY!X$20:'VSETKY_PODIELY'!X$21),IF(COLUMN()=DATA!$H$1+2,SUM(INDIRECT("B$27:"&amp;SUBSTITUTE(ADDRESS(1,COLUMN()-1,4),"1","")&amp;"$27")),""))</f>
        <v>0.34</v>
      </c>
      <c r="Y27" s="34">
        <f ca="1">IF(COLUMN()&lt;DATA!$H$1+2,SUM(VSETKY_PODIELY!Y$20:'VSETKY_PODIELY'!Y$21),IF(COLUMN()=DATA!$H$1+2,SUM(INDIRECT("B$27:"&amp;SUBSTITUTE(ADDRESS(1,COLUMN()-1,4),"1","")&amp;"$27")),""))</f>
        <v>79.460000000000008</v>
      </c>
      <c r="Z27" s="34">
        <f ca="1">IF(COLUMN()&lt;DATA!$H$1+2,SUM(VSETKY_PODIELY!Z$20:'VSETKY_PODIELY'!Z$21),IF(COLUMN()=DATA!$H$1+2,SUM(INDIRECT("B$27:"&amp;SUBSTITUTE(ADDRESS(1,COLUMN()-1,4),"1","")&amp;"$27")),""))</f>
        <v>37.5</v>
      </c>
      <c r="AA27" s="34">
        <f ca="1">IF(COLUMN()&lt;DATA!$H$1+2,SUM(VSETKY_PODIELY!AA$20:'VSETKY_PODIELY'!AA$21),IF(COLUMN()=DATA!$H$1+2,SUM(INDIRECT("B$27:"&amp;SUBSTITUTE(ADDRESS(1,COLUMN()-1,4),"1","")&amp;"$27")),""))</f>
        <v>15.700009999999999</v>
      </c>
      <c r="AB27" s="34">
        <f ca="1">IF(COLUMN()&lt;DATA!$H$1+2,SUM(VSETKY_PODIELY!AB$20:'VSETKY_PODIELY'!AB$21),IF(COLUMN()=DATA!$H$1+2,SUM(INDIRECT("B$27:"&amp;SUBSTITUTE(ADDRESS(1,COLUMN()-1,4),"1","")&amp;"$27")),""))</f>
        <v>2.85</v>
      </c>
      <c r="AC27" s="34">
        <f ca="1">IF(COLUMN()&lt;DATA!$H$1+2,SUM(VSETKY_PODIELY!AC$20:'VSETKY_PODIELY'!AC$21),IF(COLUMN()=DATA!$H$1+2,SUM(INDIRECT("B$27:"&amp;SUBSTITUTE(ADDRESS(1,COLUMN()-1,4),"1","")&amp;"$27")),""))</f>
        <v>0</v>
      </c>
      <c r="AD27" s="34">
        <f ca="1">IF(COLUMN()&lt;DATA!$H$1+2,SUM(VSETKY_PODIELY!AD$20:'VSETKY_PODIELY'!AD$21),IF(COLUMN()=DATA!$H$1+2,SUM(INDIRECT("B$27:"&amp;SUBSTITUTE(ADDRESS(1,COLUMN()-1,4),"1","")&amp;"$27")),""))</f>
        <v>0.33334000000000003</v>
      </c>
      <c r="AE27" s="34">
        <f ca="1">IF(COLUMN()&lt;DATA!$H$1+2,SUM(VSETKY_PODIELY!AE$20:'VSETKY_PODIELY'!AE$21),IF(COLUMN()=DATA!$H$1+2,SUM(INDIRECT("B$27:"&amp;SUBSTITUTE(ADDRESS(1,COLUMN()-1,4),"1","")&amp;"$27")),""))</f>
        <v>10.1</v>
      </c>
      <c r="AF27" s="34">
        <f ca="1">IF(COLUMN()&lt;DATA!$H$1+2,SUM(VSETKY_PODIELY!AF$20:'VSETKY_PODIELY'!AF$21),IF(COLUMN()=DATA!$H$1+2,SUM(INDIRECT("B$27:"&amp;SUBSTITUTE(ADDRESS(1,COLUMN()-1,4),"1","")&amp;"$27")),""))</f>
        <v>3.2916699999999999</v>
      </c>
      <c r="AG27" s="34">
        <f ca="1">IF(COLUMN()&lt;DATA!$H$1+2,SUM(VSETKY_PODIELY!AG$20:'VSETKY_PODIELY'!AG$21),IF(COLUMN()=DATA!$H$1+2,SUM(INDIRECT("B$27:"&amp;SUBSTITUTE(ADDRESS(1,COLUMN()-1,4),"1","")&amp;"$27")),""))</f>
        <v>43.751999999999995</v>
      </c>
      <c r="AH27" s="34">
        <f ca="1">IF(COLUMN()&lt;DATA!$H$1+2,SUM(VSETKY_PODIELY!AH$20:'VSETKY_PODIELY'!AH$21),IF(COLUMN()=DATA!$H$1+2,SUM(INDIRECT("B$27:"&amp;SUBSTITUTE(ADDRESS(1,COLUMN()-1,4),"1","")&amp;"$27")),""))</f>
        <v>16.329999999999998</v>
      </c>
      <c r="AI27" s="34">
        <f ca="1">IF(COLUMN()&lt;DATA!$H$1+2,SUM(VSETKY_PODIELY!AI$20:'VSETKY_PODIELY'!AI$21),IF(COLUMN()=DATA!$H$1+2,SUM(INDIRECT("B$27:"&amp;SUBSTITUTE(ADDRESS(1,COLUMN()-1,4),"1","")&amp;"$27")),""))</f>
        <v>0</v>
      </c>
      <c r="AJ27" s="34">
        <f ca="1">IF(COLUMN()&lt;DATA!$H$1+2,SUM(VSETKY_PODIELY!AJ$20:'VSETKY_PODIELY'!AJ$21),IF(COLUMN()=DATA!$H$1+2,SUM(INDIRECT("B$27:"&amp;SUBSTITUTE(ADDRESS(1,COLUMN()-1,4),"1","")&amp;"$27")),""))</f>
        <v>0</v>
      </c>
      <c r="AK27" s="34">
        <f ca="1">IF(COLUMN()&lt;DATA!$H$1+2,SUM(VSETKY_PODIELY!AK$20:'VSETKY_PODIELY'!AK$21),IF(COLUMN()=DATA!$H$1+2,SUM(INDIRECT("B$27:"&amp;SUBSTITUTE(ADDRESS(1,COLUMN()-1,4),"1","")&amp;"$27")),""))</f>
        <v>0</v>
      </c>
      <c r="AL27" s="34">
        <f ca="1">IF(COLUMN()&lt;DATA!$H$1+2,SUM(VSETKY_PODIELY!AL$20:'VSETKY_PODIELY'!AL$21),IF(COLUMN()=DATA!$H$1+2,SUM(INDIRECT("B$27:"&amp;SUBSTITUTE(ADDRESS(1,COLUMN()-1,4),"1","")&amp;"$27")),""))</f>
        <v>0</v>
      </c>
      <c r="AM27" s="34">
        <f ca="1">IF(COLUMN()&lt;DATA!$H$1+2,SUM(VSETKY_PODIELY!AM$20:'VSETKY_PODIELY'!AM$21),IF(COLUMN()=DATA!$H$1+2,SUM(INDIRECT("B$27:"&amp;SUBSTITUTE(ADDRESS(1,COLUMN()-1,4),"1","")&amp;"$27")),""))</f>
        <v>0</v>
      </c>
      <c r="AN27" s="44">
        <f ca="1">IF(COLUMN()&lt;DATA!$H$1+2,SUM(VSETKY_PODIELY!AN$20:'VSETKY_PODIELY'!AN$21),IF(COLUMN()=DATA!$H$1+2,SUM(INDIRECT("B$27:"&amp;SUBSTITUTE(ADDRESS(1,COLUMN()-1,4),"1","")&amp;"$27")),""))</f>
        <v>4147.5921699999999</v>
      </c>
      <c r="AO27" t="str">
        <f ca="1">IF(COLUMN()&lt;DATA!$H$1+2,SUM(VSETKY_PODIELY!AO$20:'VSETKY_PODIELY'!AO$21),IF(COLUMN()=DATA!$H$1+2,SUM(INDIRECT("B$27:"&amp;SUBSTITUTE(ADDRESS(1,COLUMN()-1,4),"1","")&amp;"$27")),""))</f>
        <v/>
      </c>
      <c r="AP27" t="str">
        <f ca="1">IF(COLUMN()&lt;DATA!$H$1+2,SUM(VSETKY_PODIELY!AP$20:'VSETKY_PODIELY'!AP$21),IF(COLUMN()=DATA!$H$1+2,SUM(INDIRECT("B$27:"&amp;SUBSTITUTE(ADDRESS(1,COLUMN()-1,4),"1","")&amp;"$27")),""))</f>
        <v/>
      </c>
      <c r="AQ27" t="str">
        <f ca="1">IF(COLUMN()&lt;DATA!$H$1+2,SUM(VSETKY_PODIELY!AQ$20:'VSETKY_PODIELY'!AQ$21),IF(COLUMN()=DATA!$H$1+2,SUM(INDIRECT("B$27:"&amp;SUBSTITUTE(ADDRESS(1,COLUMN()-1,4),"1","")&amp;"$27")),""))</f>
        <v/>
      </c>
      <c r="AR27" t="str">
        <f ca="1">IF(COLUMN()&lt;DATA!$H$1+2,SUM(VSETKY_PODIELY!AR$20:'VSETKY_PODIELY'!AR$21),IF(COLUMN()=DATA!$H$1+2,SUM(INDIRECT("B$27:"&amp;SUBSTITUTE(ADDRESS(1,COLUMN()-1,4),"1","")&amp;"$27")),""))</f>
        <v/>
      </c>
      <c r="AS27" t="str">
        <f ca="1">IF(COLUMN()&lt;DATA!$H$1+2,SUM(VSETKY_PODIELY!AS$20:'VSETKY_PODIELY'!AS$21),IF(COLUMN()=DATA!$H$1+2,SUM(INDIRECT("B$27:"&amp;SUBSTITUTE(ADDRESS(1,COLUMN()-1,4),"1","")&amp;"$27")),""))</f>
        <v/>
      </c>
      <c r="AT27" t="str">
        <f ca="1">IF(COLUMN()&lt;DATA!$H$1+2,SUM(VSETKY_PODIELY!AT$20:'VSETKY_PODIELY'!AT$21),IF(COLUMN()=DATA!$H$1+2,SUM(INDIRECT("B$27:"&amp;SUBSTITUTE(ADDRESS(1,COLUMN()-1,4),"1","")&amp;"$27")),""))</f>
        <v/>
      </c>
      <c r="AU27" t="str">
        <f ca="1">IF(COLUMN()&lt;DATA!$H$1+2,SUM(VSETKY_PODIELY!AU$20:'VSETKY_PODIELY'!AU$21),IF(COLUMN()=DATA!$H$1+2,SUM(INDIRECT("B$27:"&amp;SUBSTITUTE(ADDRESS(1,COLUMN()-1,4),"1","")&amp;"$27")),""))</f>
        <v/>
      </c>
      <c r="AV27" t="str">
        <f ca="1">IF(COLUMN()&lt;DATA!$H$1+2,SUM(VSETKY_PODIELY!AV$20:'VSETKY_PODIELY'!AV$21),IF(COLUMN()=DATA!$H$1+2,SUM(INDIRECT("B$27:"&amp;SUBSTITUTE(ADDRESS(1,COLUMN()-1,4),"1","")&amp;"$27")),""))</f>
        <v/>
      </c>
      <c r="AW27" t="str">
        <f ca="1">IF(COLUMN()&lt;DATA!$H$1+2,SUM(VSETKY_PODIELY!AW$20:'VSETKY_PODIELY'!AW$21),IF(COLUMN()=DATA!$H$1+2,SUM(INDIRECT("B$27:"&amp;SUBSTITUTE(ADDRESS(1,COLUMN()-1,4),"1","")&amp;"$27")),""))</f>
        <v/>
      </c>
      <c r="AX27" t="str">
        <f ca="1">IF(COLUMN()&lt;DATA!$H$1+2,SUM(VSETKY_PODIELY!AX$20:'VSETKY_PODIELY'!AX$21),IF(COLUMN()=DATA!$H$1+2,SUM(INDIRECT("B$27:"&amp;SUBSTITUTE(ADDRESS(1,COLUMN()-1,4),"1","")&amp;"$27")),""))</f>
        <v/>
      </c>
      <c r="AY27" t="str">
        <f ca="1">IF(COLUMN()&lt;DATA!$H$1+2,SUM(VSETKY_PODIELY!AY$20:'VSETKY_PODIELY'!AY$21),IF(COLUMN()=DATA!$H$1+2,SUM(INDIRECT("B$27:"&amp;SUBSTITUTE(ADDRESS(1,COLUMN()-1,4),"1","")&amp;"$27")),""))</f>
        <v/>
      </c>
      <c r="AZ27" t="str">
        <f ca="1">IF(COLUMN()&lt;DATA!$H$1+2,SUM(VSETKY_PODIELY!AZ$20:'VSETKY_PODIELY'!AZ$21),IF(COLUMN()=DATA!$H$1+2,SUM(INDIRECT("B$27:"&amp;SUBSTITUTE(ADDRESS(1,COLUMN()-1,4),"1","")&amp;"$27")),""))</f>
        <v/>
      </c>
      <c r="BA27" t="str">
        <f ca="1">IF(COLUMN()&lt;DATA!$H$1+2,SUM(VSETKY_PODIELY!BA$20:'VSETKY_PODIELY'!BA$21),IF(COLUMN()=DATA!$H$1+2,SUM(INDIRECT("B$27:"&amp;SUBSTITUTE(ADDRESS(1,COLUMN()-1,4),"1","")&amp;"$27")),""))</f>
        <v/>
      </c>
      <c r="BB27" t="str">
        <f ca="1">IF(COLUMN()&lt;DATA!$H$1+2,SUM(VSETKY_PODIELY!BB$20:'VSETKY_PODIELY'!BB$21),IF(COLUMN()=DATA!$H$1+2,SUM(INDIRECT("B$27:"&amp;SUBSTITUTE(ADDRESS(1,COLUMN()-1,4),"1","")&amp;"$27")),""))</f>
        <v/>
      </c>
      <c r="BC27" t="str">
        <f ca="1">IF(COLUMN()&lt;DATA!$H$1+2,SUM(VSETKY_PODIELY!BC$20:'VSETKY_PODIELY'!BC$21),IF(COLUMN()=DATA!$H$1+2,SUM(INDIRECT("B$27:"&amp;SUBSTITUTE(ADDRESS(1,COLUMN()-1,4),"1","")&amp;"$27")),""))</f>
        <v/>
      </c>
      <c r="BD27" t="str">
        <f ca="1">IF(COLUMN()&lt;DATA!$H$1+2,SUM(VSETKY_PODIELY!BD$20:'VSETKY_PODIELY'!BD$21),IF(COLUMN()=DATA!$H$1+2,SUM(INDIRECT("B$27:"&amp;SUBSTITUTE(ADDRESS(1,COLUMN()-1,4),"1","")&amp;"$27")),""))</f>
        <v/>
      </c>
      <c r="BE27" t="str">
        <f ca="1">IF(COLUMN()&lt;DATA!$H$1+2,SUM(VSETKY_PODIELY!BE$20:'VSETKY_PODIELY'!BE$21),IF(COLUMN()=DATA!$H$1+2,SUM(INDIRECT("B$27:"&amp;SUBSTITUTE(ADDRESS(1,COLUMN()-1,4),"1","")&amp;"$27")),""))</f>
        <v/>
      </c>
      <c r="BF27" t="str">
        <f ca="1">IF(COLUMN()&lt;DATA!$H$1+2,SUM(VSETKY_PODIELY!BF$20:'VSETKY_PODIELY'!BF$21),IF(COLUMN()=DATA!$H$1+2,SUM(INDIRECT("B$27:"&amp;SUBSTITUTE(ADDRESS(1,COLUMN()-1,4),"1","")&amp;"$27")),""))</f>
        <v/>
      </c>
      <c r="BG27" t="str">
        <f ca="1">IF(COLUMN()&lt;DATA!$H$1+2,SUM(VSETKY_PODIELY!BG$20:'VSETKY_PODIELY'!BG$21),IF(COLUMN()=DATA!$H$1+2,SUM(INDIRECT("B$27:"&amp;SUBSTITUTE(ADDRESS(1,COLUMN()-1,4),"1","")&amp;"$27")),""))</f>
        <v/>
      </c>
      <c r="BH27" t="str">
        <f ca="1">IF(COLUMN()&lt;DATA!$H$1+2,SUM(VSETKY_PODIELY!BH$20:'VSETKY_PODIELY'!BH$21),IF(COLUMN()=DATA!$H$1+2,SUM(INDIRECT("B$27:"&amp;SUBSTITUTE(ADDRESS(1,COLUMN()-1,4),"1","")&amp;"$27")),""))</f>
        <v/>
      </c>
      <c r="BI27" t="str">
        <f ca="1">IF(COLUMN()&lt;DATA!$H$1+2,SUM(VSETKY_PODIELY!BI$20:'VSETKY_PODIELY'!BI$21),IF(COLUMN()=DATA!$H$1+2,SUM(INDIRECT("B$27:"&amp;SUBSTITUTE(ADDRESS(1,COLUMN()-1,4),"1","")&amp;"$27")),""))</f>
        <v/>
      </c>
      <c r="BJ27" t="str">
        <f ca="1">IF(COLUMN()&lt;DATA!$H$1+2,SUM(VSETKY_PODIELY!BJ$20:'VSETKY_PODIELY'!BJ$21),IF(COLUMN()=DATA!$H$1+2,SUM(INDIRECT("B$27:"&amp;SUBSTITUTE(ADDRESS(1,COLUMN()-1,4),"1","")&amp;"$27")),""))</f>
        <v/>
      </c>
      <c r="BK27" t="str">
        <f ca="1">IF(COLUMN()&lt;DATA!$H$1+2,SUM(VSETKY_PODIELY!BK$20:'VSETKY_PODIELY'!BK$21),IF(COLUMN()=DATA!$H$1+2,SUM(INDIRECT("B$27:"&amp;SUBSTITUTE(ADDRESS(1,COLUMN()-1,4),"1","")&amp;"$27")),""))</f>
        <v/>
      </c>
      <c r="BL27" t="str">
        <f ca="1">IF(COLUMN()&lt;DATA!$H$1+2,SUM(VSETKY_PODIELY!BL$20:'VSETKY_PODIELY'!BL$21),IF(COLUMN()=DATA!$H$1+2,SUM(INDIRECT("B$27:"&amp;SUBSTITUTE(ADDRESS(1,COLUMN()-1,4),"1","")&amp;"$27")),""))</f>
        <v/>
      </c>
      <c r="BM27" t="str">
        <f ca="1">IF(COLUMN()&lt;DATA!$H$1+2,SUM(VSETKY_PODIELY!BM$20:'VSETKY_PODIELY'!BM$21),IF(COLUMN()=DATA!$H$1+2,SUM(INDIRECT("B$27:"&amp;SUBSTITUTE(ADDRESS(1,COLUMN()-1,4),"1","")&amp;"$27")),""))</f>
        <v/>
      </c>
      <c r="BN27" t="str">
        <f ca="1">IF(COLUMN()&lt;DATA!$H$1+2,SUM(VSETKY_PODIELY!BN$20:'VSETKY_PODIELY'!BN$21),IF(COLUMN()=DATA!$H$1+2,SUM(INDIRECT("B$27:"&amp;SUBSTITUTE(ADDRESS(1,COLUMN()-1,4),"1","")&amp;"$27")),""))</f>
        <v/>
      </c>
      <c r="BO27" t="str">
        <f ca="1">IF(COLUMN()&lt;DATA!$H$1+2,SUM(VSETKY_PODIELY!BO$20:'VSETKY_PODIELY'!BO$21),IF(COLUMN()=DATA!$H$1+2,SUM(INDIRECT("B$27:"&amp;SUBSTITUTE(ADDRESS(1,COLUMN()-1,4),"1","")&amp;"$27")),""))</f>
        <v/>
      </c>
      <c r="BP27" t="str">
        <f ca="1">IF(COLUMN()&lt;DATA!$H$1+2,SUM(VSETKY_PODIELY!BP$20:'VSETKY_PODIELY'!BP$21),IF(COLUMN()=DATA!$H$1+2,SUM(INDIRECT("B$27:"&amp;SUBSTITUTE(ADDRESS(1,COLUMN()-1,4),"1","")&amp;"$27")),""))</f>
        <v/>
      </c>
      <c r="BQ27" t="str">
        <f ca="1">IF(COLUMN()&lt;DATA!$H$1+2,SUM(VSETKY_PODIELY!BQ$20:'VSETKY_PODIELY'!BQ$21),IF(COLUMN()=DATA!$H$1+2,SUM(INDIRECT("B$27:"&amp;SUBSTITUTE(ADDRESS(1,COLUMN()-1,4),"1","")&amp;"$27")),""))</f>
        <v/>
      </c>
      <c r="BR27" t="str">
        <f ca="1">IF(COLUMN()&lt;DATA!$H$1+2,SUM(VSETKY_PODIELY!BR$20:'VSETKY_PODIELY'!BR$21),IF(COLUMN()=DATA!$H$1+2,SUM(INDIRECT("B$27:"&amp;SUBSTITUTE(ADDRESS(1,COLUMN()-1,4),"1","")&amp;"$27")),""))</f>
        <v/>
      </c>
      <c r="BS27" t="str">
        <f ca="1">IF(COLUMN()&lt;DATA!$H$1+2,SUM(VSETKY_PODIELY!BS$20:'VSETKY_PODIELY'!BS$21),IF(COLUMN()=DATA!$H$1+2,SUM(INDIRECT("B$27:"&amp;SUBSTITUTE(ADDRESS(1,COLUMN()-1,4),"1","")&amp;"$27")),""))</f>
        <v/>
      </c>
      <c r="BT27" t="str">
        <f ca="1">IF(COLUMN()&lt;DATA!$H$1+2,SUM(VSETKY_PODIELY!BT$20:'VSETKY_PODIELY'!BT$21),IF(COLUMN()=DATA!$H$1+2,SUM(INDIRECT("B$27:"&amp;SUBSTITUTE(ADDRESS(1,COLUMN()-1,4),"1","")&amp;"$27")),""))</f>
        <v/>
      </c>
      <c r="BU27" t="str">
        <f ca="1">IF(COLUMN()&lt;DATA!$H$1+2,SUM(VSETKY_PODIELY!BU$20:'VSETKY_PODIELY'!BU$21),IF(COLUMN()=DATA!$H$1+2,SUM(INDIRECT("B$27:"&amp;SUBSTITUTE(ADDRESS(1,COLUMN()-1,4),"1","")&amp;"$27")),""))</f>
        <v/>
      </c>
      <c r="BV27" t="str">
        <f ca="1">IF(COLUMN()&lt;DATA!$H$1+2,SUM(VSETKY_PODIELY!BV$20:'VSETKY_PODIELY'!BV$21),IF(COLUMN()=DATA!$H$1+2,SUM(INDIRECT("B$27:"&amp;SUBSTITUTE(ADDRESS(1,COLUMN()-1,4),"1","")&amp;"$27")),""))</f>
        <v/>
      </c>
      <c r="BW27" t="str">
        <f ca="1">IF(COLUMN()&lt;DATA!$H$1+2,SUM(VSETKY_PODIELY!BW$20:'VSETKY_PODIELY'!BW$21),IF(COLUMN()=DATA!$H$1+2,SUM(INDIRECT("B$27:"&amp;SUBSTITUTE(ADDRESS(1,COLUMN()-1,4),"1","")&amp;"$27")),""))</f>
        <v/>
      </c>
      <c r="BX27" t="str">
        <f ca="1">IF(COLUMN()&lt;DATA!$H$1+2,SUM(VSETKY_PODIELY!BX$20:'VSETKY_PODIELY'!BX$21),IF(COLUMN()=DATA!$H$1+2,SUM(INDIRECT("B$27:"&amp;SUBSTITUTE(ADDRESS(1,COLUMN()-1,4),"1","")&amp;"$27")),""))</f>
        <v/>
      </c>
      <c r="BY27" t="str">
        <f ca="1">IF(COLUMN()&lt;DATA!$H$1+2,SUM(VSETKY_PODIELY!BY$20:'VSETKY_PODIELY'!BY$21),IF(COLUMN()=DATA!$H$1+2,SUM(INDIRECT("B$27:"&amp;SUBSTITUTE(ADDRESS(1,COLUMN()-1,4),"1","")&amp;"$27")),""))</f>
        <v/>
      </c>
      <c r="BZ27" t="str">
        <f ca="1">IF(COLUMN()&lt;DATA!$H$1+2,SUM(VSETKY_PODIELY!BZ$20:'VSETKY_PODIELY'!BZ$21),IF(COLUMN()=DATA!$H$1+2,SUM(INDIRECT("B$27:"&amp;SUBSTITUTE(ADDRESS(1,COLUMN()-1,4),"1","")&amp;"$27")),""))</f>
        <v/>
      </c>
    </row>
    <row r="28" spans="1:78" ht="31.5" x14ac:dyDescent="0.25">
      <c r="A28" s="43" t="s">
        <v>228</v>
      </c>
      <c r="B28" s="34">
        <f ca="1">IF(COLUMN()&lt;DATA!$H$1+2,SUM(VSETKY_PODIELY!B$22:'VSETKY_PODIELY'!B$23),IF(COLUMN()=DATA!$H$1+2,SUM(INDIRECT("B$28:"&amp;SUBSTITUTE(ADDRESS(1,COLUMN()-1,4),"1","")&amp;"$28")),""))</f>
        <v>0</v>
      </c>
      <c r="C28" s="34">
        <f ca="1">IF(COLUMN()&lt;DATA!$H$1+2,SUM(VSETKY_PODIELY!C$22:'VSETKY_PODIELY'!C$23),IF(COLUMN()=DATA!$H$1+2,SUM(INDIRECT("B$28:"&amp;SUBSTITUTE(ADDRESS(1,COLUMN()-1,4),"1","")&amp;"$28")),""))</f>
        <v>0</v>
      </c>
      <c r="D28" s="34">
        <f ca="1">IF(COLUMN()&lt;DATA!$H$1+2,SUM(VSETKY_PODIELY!D$22:'VSETKY_PODIELY'!D$23),IF(COLUMN()=DATA!$H$1+2,SUM(INDIRECT("B$28:"&amp;SUBSTITUTE(ADDRESS(1,COLUMN()-1,4),"1","")&amp;"$28")),""))</f>
        <v>0</v>
      </c>
      <c r="E28" s="34">
        <f ca="1">IF(COLUMN()&lt;DATA!$H$1+2,SUM(VSETKY_PODIELY!E$22:'VSETKY_PODIELY'!E$23),IF(COLUMN()=DATA!$H$1+2,SUM(INDIRECT("B$28:"&amp;SUBSTITUTE(ADDRESS(1,COLUMN()-1,4),"1","")&amp;"$28")),""))</f>
        <v>0</v>
      </c>
      <c r="F28" s="34">
        <f ca="1">IF(COLUMN()&lt;DATA!$H$1+2,SUM(VSETKY_PODIELY!F$22:'VSETKY_PODIELY'!F$23),IF(COLUMN()=DATA!$H$1+2,SUM(INDIRECT("B$28:"&amp;SUBSTITUTE(ADDRESS(1,COLUMN()-1,4),"1","")&amp;"$28")),""))</f>
        <v>0</v>
      </c>
      <c r="G28" s="34">
        <f ca="1">IF(COLUMN()&lt;DATA!$H$1+2,SUM(VSETKY_PODIELY!G$22:'VSETKY_PODIELY'!G$23),IF(COLUMN()=DATA!$H$1+2,SUM(INDIRECT("B$28:"&amp;SUBSTITUTE(ADDRESS(1,COLUMN()-1,4),"1","")&amp;"$28")),""))</f>
        <v>0</v>
      </c>
      <c r="H28" s="34">
        <f ca="1">IF(COLUMN()&lt;DATA!$H$1+2,SUM(VSETKY_PODIELY!H$22:'VSETKY_PODIELY'!H$23),IF(COLUMN()=DATA!$H$1+2,SUM(INDIRECT("B$28:"&amp;SUBSTITUTE(ADDRESS(1,COLUMN()-1,4),"1","")&amp;"$28")),""))</f>
        <v>0</v>
      </c>
      <c r="I28" s="34">
        <f ca="1">IF(COLUMN()&lt;DATA!$H$1+2,SUM(VSETKY_PODIELY!I$22:'VSETKY_PODIELY'!I$23),IF(COLUMN()=DATA!$H$1+2,SUM(INDIRECT("B$28:"&amp;SUBSTITUTE(ADDRESS(1,COLUMN()-1,4),"1","")&amp;"$28")),""))</f>
        <v>0</v>
      </c>
      <c r="J28" s="34">
        <f ca="1">IF(COLUMN()&lt;DATA!$H$1+2,SUM(VSETKY_PODIELY!J$22:'VSETKY_PODIELY'!J$23),IF(COLUMN()=DATA!$H$1+2,SUM(INDIRECT("B$28:"&amp;SUBSTITUTE(ADDRESS(1,COLUMN()-1,4),"1","")&amp;"$28")),""))</f>
        <v>0</v>
      </c>
      <c r="K28" s="34">
        <f ca="1">IF(COLUMN()&lt;DATA!$H$1+2,SUM(VSETKY_PODIELY!K$22:'VSETKY_PODIELY'!K$23),IF(COLUMN()=DATA!$H$1+2,SUM(INDIRECT("B$28:"&amp;SUBSTITUTE(ADDRESS(1,COLUMN()-1,4),"1","")&amp;"$28")),""))</f>
        <v>0</v>
      </c>
      <c r="L28" s="34">
        <f ca="1">IF(COLUMN()&lt;DATA!$H$1+2,SUM(VSETKY_PODIELY!L$22:'VSETKY_PODIELY'!L$23),IF(COLUMN()=DATA!$H$1+2,SUM(INDIRECT("B$28:"&amp;SUBSTITUTE(ADDRESS(1,COLUMN()-1,4),"1","")&amp;"$28")),""))</f>
        <v>0</v>
      </c>
      <c r="M28" s="34">
        <f ca="1">IF(COLUMN()&lt;DATA!$H$1+2,SUM(VSETKY_PODIELY!M$22:'VSETKY_PODIELY'!M$23),IF(COLUMN()=DATA!$H$1+2,SUM(INDIRECT("B$28:"&amp;SUBSTITUTE(ADDRESS(1,COLUMN()-1,4),"1","")&amp;"$28")),""))</f>
        <v>0</v>
      </c>
      <c r="N28" s="34">
        <f ca="1">IF(COLUMN()&lt;DATA!$H$1+2,SUM(VSETKY_PODIELY!N$22:'VSETKY_PODIELY'!N$23),IF(COLUMN()=DATA!$H$1+2,SUM(INDIRECT("B$28:"&amp;SUBSTITUTE(ADDRESS(1,COLUMN()-1,4),"1","")&amp;"$28")),""))</f>
        <v>0</v>
      </c>
      <c r="O28" s="34">
        <f ca="1">IF(COLUMN()&lt;DATA!$H$1+2,SUM(VSETKY_PODIELY!O$22:'VSETKY_PODIELY'!O$23),IF(COLUMN()=DATA!$H$1+2,SUM(INDIRECT("B$28:"&amp;SUBSTITUTE(ADDRESS(1,COLUMN()-1,4),"1","")&amp;"$28")),""))</f>
        <v>0</v>
      </c>
      <c r="P28" s="34">
        <f ca="1">IF(COLUMN()&lt;DATA!$H$1+2,SUM(VSETKY_PODIELY!P$22:'VSETKY_PODIELY'!P$23),IF(COLUMN()=DATA!$H$1+2,SUM(INDIRECT("B$28:"&amp;SUBSTITUTE(ADDRESS(1,COLUMN()-1,4),"1","")&amp;"$28")),""))</f>
        <v>0</v>
      </c>
      <c r="Q28" s="34">
        <f ca="1">IF(COLUMN()&lt;DATA!$H$1+2,SUM(VSETKY_PODIELY!Q$22:'VSETKY_PODIELY'!Q$23),IF(COLUMN()=DATA!$H$1+2,SUM(INDIRECT("B$28:"&amp;SUBSTITUTE(ADDRESS(1,COLUMN()-1,4),"1","")&amp;"$28")),""))</f>
        <v>0</v>
      </c>
      <c r="R28" s="34">
        <f ca="1">IF(COLUMN()&lt;DATA!$H$1+2,SUM(VSETKY_PODIELY!R$22:'VSETKY_PODIELY'!R$23),IF(COLUMN()=DATA!$H$1+2,SUM(INDIRECT("B$28:"&amp;SUBSTITUTE(ADDRESS(1,COLUMN()-1,4),"1","")&amp;"$28")),""))</f>
        <v>0</v>
      </c>
      <c r="S28" s="34">
        <f ca="1">IF(COLUMN()&lt;DATA!$H$1+2,SUM(VSETKY_PODIELY!S$22:'VSETKY_PODIELY'!S$23),IF(COLUMN()=DATA!$H$1+2,SUM(INDIRECT("B$28:"&amp;SUBSTITUTE(ADDRESS(1,COLUMN()-1,4),"1","")&amp;"$28")),""))</f>
        <v>0</v>
      </c>
      <c r="T28" s="34">
        <f ca="1">IF(COLUMN()&lt;DATA!$H$1+2,SUM(VSETKY_PODIELY!T$22:'VSETKY_PODIELY'!T$23),IF(COLUMN()=DATA!$H$1+2,SUM(INDIRECT("B$28:"&amp;SUBSTITUTE(ADDRESS(1,COLUMN()-1,4),"1","")&amp;"$28")),""))</f>
        <v>0</v>
      </c>
      <c r="U28" s="34">
        <f ca="1">IF(COLUMN()&lt;DATA!$H$1+2,SUM(VSETKY_PODIELY!U$22:'VSETKY_PODIELY'!U$23),IF(COLUMN()=DATA!$H$1+2,SUM(INDIRECT("B$28:"&amp;SUBSTITUTE(ADDRESS(1,COLUMN()-1,4),"1","")&amp;"$28")),""))</f>
        <v>0</v>
      </c>
      <c r="V28" s="34">
        <f ca="1">IF(COLUMN()&lt;DATA!$H$1+2,SUM(VSETKY_PODIELY!V$22:'VSETKY_PODIELY'!V$23),IF(COLUMN()=DATA!$H$1+2,SUM(INDIRECT("B$28:"&amp;SUBSTITUTE(ADDRESS(1,COLUMN()-1,4),"1","")&amp;"$28")),""))</f>
        <v>0</v>
      </c>
      <c r="W28" s="34">
        <f ca="1">IF(COLUMN()&lt;DATA!$H$1+2,SUM(VSETKY_PODIELY!W$22:'VSETKY_PODIELY'!W$23),IF(COLUMN()=DATA!$H$1+2,SUM(INDIRECT("B$28:"&amp;SUBSTITUTE(ADDRESS(1,COLUMN()-1,4),"1","")&amp;"$28")),""))</f>
        <v>0</v>
      </c>
      <c r="X28" s="34">
        <f ca="1">IF(COLUMN()&lt;DATA!$H$1+2,SUM(VSETKY_PODIELY!X$22:'VSETKY_PODIELY'!X$23),IF(COLUMN()=DATA!$H$1+2,SUM(INDIRECT("B$28:"&amp;SUBSTITUTE(ADDRESS(1,COLUMN()-1,4),"1","")&amp;"$28")),""))</f>
        <v>0</v>
      </c>
      <c r="Y28" s="34">
        <f ca="1">IF(COLUMN()&lt;DATA!$H$1+2,SUM(VSETKY_PODIELY!Y$22:'VSETKY_PODIELY'!Y$23),IF(COLUMN()=DATA!$H$1+2,SUM(INDIRECT("B$28:"&amp;SUBSTITUTE(ADDRESS(1,COLUMN()-1,4),"1","")&amp;"$28")),""))</f>
        <v>0</v>
      </c>
      <c r="Z28" s="34">
        <f ca="1">IF(COLUMN()&lt;DATA!$H$1+2,SUM(VSETKY_PODIELY!Z$22:'VSETKY_PODIELY'!Z$23),IF(COLUMN()=DATA!$H$1+2,SUM(INDIRECT("B$28:"&amp;SUBSTITUTE(ADDRESS(1,COLUMN()-1,4),"1","")&amp;"$28")),""))</f>
        <v>0</v>
      </c>
      <c r="AA28" s="34">
        <f ca="1">IF(COLUMN()&lt;DATA!$H$1+2,SUM(VSETKY_PODIELY!AA$22:'VSETKY_PODIELY'!AA$23),IF(COLUMN()=DATA!$H$1+2,SUM(INDIRECT("B$28:"&amp;SUBSTITUTE(ADDRESS(1,COLUMN()-1,4),"1","")&amp;"$28")),""))</f>
        <v>0</v>
      </c>
      <c r="AB28" s="34">
        <f ca="1">IF(COLUMN()&lt;DATA!$H$1+2,SUM(VSETKY_PODIELY!AB$22:'VSETKY_PODIELY'!AB$23),IF(COLUMN()=DATA!$H$1+2,SUM(INDIRECT("B$28:"&amp;SUBSTITUTE(ADDRESS(1,COLUMN()-1,4),"1","")&amp;"$28")),""))</f>
        <v>0</v>
      </c>
      <c r="AC28" s="34">
        <f ca="1">IF(COLUMN()&lt;DATA!$H$1+2,SUM(VSETKY_PODIELY!AC$22:'VSETKY_PODIELY'!AC$23),IF(COLUMN()=DATA!$H$1+2,SUM(INDIRECT("B$28:"&amp;SUBSTITUTE(ADDRESS(1,COLUMN()-1,4),"1","")&amp;"$28")),""))</f>
        <v>0</v>
      </c>
      <c r="AD28" s="34">
        <f ca="1">IF(COLUMN()&lt;DATA!$H$1+2,SUM(VSETKY_PODIELY!AD$22:'VSETKY_PODIELY'!AD$23),IF(COLUMN()=DATA!$H$1+2,SUM(INDIRECT("B$28:"&amp;SUBSTITUTE(ADDRESS(1,COLUMN()-1,4),"1","")&amp;"$28")),""))</f>
        <v>0</v>
      </c>
      <c r="AE28" s="34">
        <f ca="1">IF(COLUMN()&lt;DATA!$H$1+2,SUM(VSETKY_PODIELY!AE$22:'VSETKY_PODIELY'!AE$23),IF(COLUMN()=DATA!$H$1+2,SUM(INDIRECT("B$28:"&amp;SUBSTITUTE(ADDRESS(1,COLUMN()-1,4),"1","")&amp;"$28")),""))</f>
        <v>0</v>
      </c>
      <c r="AF28" s="34">
        <f ca="1">IF(COLUMN()&lt;DATA!$H$1+2,SUM(VSETKY_PODIELY!AF$22:'VSETKY_PODIELY'!AF$23),IF(COLUMN()=DATA!$H$1+2,SUM(INDIRECT("B$28:"&amp;SUBSTITUTE(ADDRESS(1,COLUMN()-1,4),"1","")&amp;"$28")),""))</f>
        <v>0</v>
      </c>
      <c r="AG28" s="34">
        <f ca="1">IF(COLUMN()&lt;DATA!$H$1+2,SUM(VSETKY_PODIELY!AG$22:'VSETKY_PODIELY'!AG$23),IF(COLUMN()=DATA!$H$1+2,SUM(INDIRECT("B$28:"&amp;SUBSTITUTE(ADDRESS(1,COLUMN()-1,4),"1","")&amp;"$28")),""))</f>
        <v>0</v>
      </c>
      <c r="AH28" s="34">
        <f ca="1">IF(COLUMN()&lt;DATA!$H$1+2,SUM(VSETKY_PODIELY!AH$22:'VSETKY_PODIELY'!AH$23),IF(COLUMN()=DATA!$H$1+2,SUM(INDIRECT("B$28:"&amp;SUBSTITUTE(ADDRESS(1,COLUMN()-1,4),"1","")&amp;"$28")),""))</f>
        <v>0</v>
      </c>
      <c r="AI28" s="34">
        <f ca="1">IF(COLUMN()&lt;DATA!$H$1+2,SUM(VSETKY_PODIELY!AI$22:'VSETKY_PODIELY'!AI$23),IF(COLUMN()=DATA!$H$1+2,SUM(INDIRECT("B$28:"&amp;SUBSTITUTE(ADDRESS(1,COLUMN()-1,4),"1","")&amp;"$28")),""))</f>
        <v>0</v>
      </c>
      <c r="AJ28" s="34">
        <f ca="1">IF(COLUMN()&lt;DATA!$H$1+2,SUM(VSETKY_PODIELY!AJ$22:'VSETKY_PODIELY'!AJ$23),IF(COLUMN()=DATA!$H$1+2,SUM(INDIRECT("B$28:"&amp;SUBSTITUTE(ADDRESS(1,COLUMN()-1,4),"1","")&amp;"$28")),""))</f>
        <v>0</v>
      </c>
      <c r="AK28" s="34">
        <f ca="1">IF(COLUMN()&lt;DATA!$H$1+2,SUM(VSETKY_PODIELY!AK$22:'VSETKY_PODIELY'!AK$23),IF(COLUMN()=DATA!$H$1+2,SUM(INDIRECT("B$28:"&amp;SUBSTITUTE(ADDRESS(1,COLUMN()-1,4),"1","")&amp;"$28")),""))</f>
        <v>0</v>
      </c>
      <c r="AL28" s="34">
        <f ca="1">IF(COLUMN()&lt;DATA!$H$1+2,SUM(VSETKY_PODIELY!AL$22:'VSETKY_PODIELY'!AL$23),IF(COLUMN()=DATA!$H$1+2,SUM(INDIRECT("B$28:"&amp;SUBSTITUTE(ADDRESS(1,COLUMN()-1,4),"1","")&amp;"$28")),""))</f>
        <v>0</v>
      </c>
      <c r="AM28" s="34">
        <f ca="1">IF(COLUMN()&lt;DATA!$H$1+2,SUM(VSETKY_PODIELY!AM$22:'VSETKY_PODIELY'!AM$23),IF(COLUMN()=DATA!$H$1+2,SUM(INDIRECT("B$28:"&amp;SUBSTITUTE(ADDRESS(1,COLUMN()-1,4),"1","")&amp;"$28")),""))</f>
        <v>0</v>
      </c>
      <c r="AN28" s="44">
        <f ca="1">IF(COLUMN()&lt;DATA!$H$1+2,SUM(VSETKY_PODIELY!AN$22:'VSETKY_PODIELY'!AN$23),IF(COLUMN()=DATA!$H$1+2,SUM(INDIRECT("B$28:"&amp;SUBSTITUTE(ADDRESS(1,COLUMN()-1,4),"1","")&amp;"$28")),""))</f>
        <v>0</v>
      </c>
      <c r="AO28" t="str">
        <f ca="1">IF(COLUMN()&lt;DATA!$H$1+2,SUM(VSETKY_PODIELY!AO$22:'VSETKY_PODIELY'!AO$23),IF(COLUMN()=DATA!$H$1+2,SUM(INDIRECT("B$28:"&amp;SUBSTITUTE(ADDRESS(1,COLUMN()-1,4),"1","")&amp;"$28")),""))</f>
        <v/>
      </c>
      <c r="AP28" t="str">
        <f ca="1">IF(COLUMN()&lt;DATA!$H$1+2,SUM(VSETKY_PODIELY!AP$22:'VSETKY_PODIELY'!AP$23),IF(COLUMN()=DATA!$H$1+2,SUM(INDIRECT("B$28:"&amp;SUBSTITUTE(ADDRESS(1,COLUMN()-1,4),"1","")&amp;"$28")),""))</f>
        <v/>
      </c>
      <c r="AQ28" t="str">
        <f ca="1">IF(COLUMN()&lt;DATA!$H$1+2,SUM(VSETKY_PODIELY!AQ$22:'VSETKY_PODIELY'!AQ$23),IF(COLUMN()=DATA!$H$1+2,SUM(INDIRECT("B$28:"&amp;SUBSTITUTE(ADDRESS(1,COLUMN()-1,4),"1","")&amp;"$28")),""))</f>
        <v/>
      </c>
      <c r="AR28" t="str">
        <f ca="1">IF(COLUMN()&lt;DATA!$H$1+2,SUM(VSETKY_PODIELY!AR$22:'VSETKY_PODIELY'!AR$23),IF(COLUMN()=DATA!$H$1+2,SUM(INDIRECT("B$28:"&amp;SUBSTITUTE(ADDRESS(1,COLUMN()-1,4),"1","")&amp;"$28")),""))</f>
        <v/>
      </c>
      <c r="AS28" t="str">
        <f ca="1">IF(COLUMN()&lt;DATA!$H$1+2,SUM(VSETKY_PODIELY!AS$22:'VSETKY_PODIELY'!AS$23),IF(COLUMN()=DATA!$H$1+2,SUM(INDIRECT("B$28:"&amp;SUBSTITUTE(ADDRESS(1,COLUMN()-1,4),"1","")&amp;"$28")),""))</f>
        <v/>
      </c>
      <c r="AT28" t="str">
        <f ca="1">IF(COLUMN()&lt;DATA!$H$1+2,SUM(VSETKY_PODIELY!AT$22:'VSETKY_PODIELY'!AT$23),IF(COLUMN()=DATA!$H$1+2,SUM(INDIRECT("B$28:"&amp;SUBSTITUTE(ADDRESS(1,COLUMN()-1,4),"1","")&amp;"$28")),""))</f>
        <v/>
      </c>
      <c r="AU28" t="str">
        <f ca="1">IF(COLUMN()&lt;DATA!$H$1+2,SUM(VSETKY_PODIELY!AU$22:'VSETKY_PODIELY'!AU$23),IF(COLUMN()=DATA!$H$1+2,SUM(INDIRECT("B$28:"&amp;SUBSTITUTE(ADDRESS(1,COLUMN()-1,4),"1","")&amp;"$28")),""))</f>
        <v/>
      </c>
      <c r="AV28" t="str">
        <f ca="1">IF(COLUMN()&lt;DATA!$H$1+2,SUM(VSETKY_PODIELY!AV$22:'VSETKY_PODIELY'!AV$23),IF(COLUMN()=DATA!$H$1+2,SUM(INDIRECT("B$28:"&amp;SUBSTITUTE(ADDRESS(1,COLUMN()-1,4),"1","")&amp;"$28")),""))</f>
        <v/>
      </c>
      <c r="AW28" t="str">
        <f ca="1">IF(COLUMN()&lt;DATA!$H$1+2,SUM(VSETKY_PODIELY!AW$22:'VSETKY_PODIELY'!AW$23),IF(COLUMN()=DATA!$H$1+2,SUM(INDIRECT("B$28:"&amp;SUBSTITUTE(ADDRESS(1,COLUMN()-1,4),"1","")&amp;"$28")),""))</f>
        <v/>
      </c>
      <c r="AX28" t="str">
        <f ca="1">IF(COLUMN()&lt;DATA!$H$1+2,SUM(VSETKY_PODIELY!AX$22:'VSETKY_PODIELY'!AX$23),IF(COLUMN()=DATA!$H$1+2,SUM(INDIRECT("B$28:"&amp;SUBSTITUTE(ADDRESS(1,COLUMN()-1,4),"1","")&amp;"$28")),""))</f>
        <v/>
      </c>
      <c r="AY28" t="str">
        <f ca="1">IF(COLUMN()&lt;DATA!$H$1+2,SUM(VSETKY_PODIELY!AY$22:'VSETKY_PODIELY'!AY$23),IF(COLUMN()=DATA!$H$1+2,SUM(INDIRECT("B$28:"&amp;SUBSTITUTE(ADDRESS(1,COLUMN()-1,4),"1","")&amp;"$28")),""))</f>
        <v/>
      </c>
      <c r="AZ28" t="str">
        <f ca="1">IF(COLUMN()&lt;DATA!$H$1+2,SUM(VSETKY_PODIELY!AZ$22:'VSETKY_PODIELY'!AZ$23),IF(COLUMN()=DATA!$H$1+2,SUM(INDIRECT("B$28:"&amp;SUBSTITUTE(ADDRESS(1,COLUMN()-1,4),"1","")&amp;"$28")),""))</f>
        <v/>
      </c>
      <c r="BA28" t="str">
        <f ca="1">IF(COLUMN()&lt;DATA!$H$1+2,SUM(VSETKY_PODIELY!BA$22:'VSETKY_PODIELY'!BA$23),IF(COLUMN()=DATA!$H$1+2,SUM(INDIRECT("B$28:"&amp;SUBSTITUTE(ADDRESS(1,COLUMN()-1,4),"1","")&amp;"$28")),""))</f>
        <v/>
      </c>
      <c r="BB28" t="str">
        <f ca="1">IF(COLUMN()&lt;DATA!$H$1+2,SUM(VSETKY_PODIELY!BB$22:'VSETKY_PODIELY'!BB$23),IF(COLUMN()=DATA!$H$1+2,SUM(INDIRECT("B$28:"&amp;SUBSTITUTE(ADDRESS(1,COLUMN()-1,4),"1","")&amp;"$28")),""))</f>
        <v/>
      </c>
      <c r="BC28" t="str">
        <f ca="1">IF(COLUMN()&lt;DATA!$H$1+2,SUM(VSETKY_PODIELY!BC$22:'VSETKY_PODIELY'!BC$23),IF(COLUMN()=DATA!$H$1+2,SUM(INDIRECT("B$28:"&amp;SUBSTITUTE(ADDRESS(1,COLUMN()-1,4),"1","")&amp;"$28")),""))</f>
        <v/>
      </c>
      <c r="BD28" t="str">
        <f ca="1">IF(COLUMN()&lt;DATA!$H$1+2,SUM(VSETKY_PODIELY!BD$22:'VSETKY_PODIELY'!BD$23),IF(COLUMN()=DATA!$H$1+2,SUM(INDIRECT("B$28:"&amp;SUBSTITUTE(ADDRESS(1,COLUMN()-1,4),"1","")&amp;"$28")),""))</f>
        <v/>
      </c>
      <c r="BE28" t="str">
        <f ca="1">IF(COLUMN()&lt;DATA!$H$1+2,SUM(VSETKY_PODIELY!BE$22:'VSETKY_PODIELY'!BE$23),IF(COLUMN()=DATA!$H$1+2,SUM(INDIRECT("B$28:"&amp;SUBSTITUTE(ADDRESS(1,COLUMN()-1,4),"1","")&amp;"$28")),""))</f>
        <v/>
      </c>
      <c r="BF28" t="str">
        <f ca="1">IF(COLUMN()&lt;DATA!$H$1+2,SUM(VSETKY_PODIELY!BF$22:'VSETKY_PODIELY'!BF$23),IF(COLUMN()=DATA!$H$1+2,SUM(INDIRECT("B$28:"&amp;SUBSTITUTE(ADDRESS(1,COLUMN()-1,4),"1","")&amp;"$28")),""))</f>
        <v/>
      </c>
      <c r="BG28" t="str">
        <f ca="1">IF(COLUMN()&lt;DATA!$H$1+2,SUM(VSETKY_PODIELY!BG$22:'VSETKY_PODIELY'!BG$23),IF(COLUMN()=DATA!$H$1+2,SUM(INDIRECT("B$28:"&amp;SUBSTITUTE(ADDRESS(1,COLUMN()-1,4),"1","")&amp;"$28")),""))</f>
        <v/>
      </c>
      <c r="BH28" t="str">
        <f ca="1">IF(COLUMN()&lt;DATA!$H$1+2,SUM(VSETKY_PODIELY!BH$22:'VSETKY_PODIELY'!BH$23),IF(COLUMN()=DATA!$H$1+2,SUM(INDIRECT("B$28:"&amp;SUBSTITUTE(ADDRESS(1,COLUMN()-1,4),"1","")&amp;"$28")),""))</f>
        <v/>
      </c>
      <c r="BI28" t="str">
        <f ca="1">IF(COLUMN()&lt;DATA!$H$1+2,SUM(VSETKY_PODIELY!BI$22:'VSETKY_PODIELY'!BI$23),IF(COLUMN()=DATA!$H$1+2,SUM(INDIRECT("B$28:"&amp;SUBSTITUTE(ADDRESS(1,COLUMN()-1,4),"1","")&amp;"$28")),""))</f>
        <v/>
      </c>
      <c r="BJ28" t="str">
        <f ca="1">IF(COLUMN()&lt;DATA!$H$1+2,SUM(VSETKY_PODIELY!BJ$22:'VSETKY_PODIELY'!BJ$23),IF(COLUMN()=DATA!$H$1+2,SUM(INDIRECT("B$28:"&amp;SUBSTITUTE(ADDRESS(1,COLUMN()-1,4),"1","")&amp;"$28")),""))</f>
        <v/>
      </c>
      <c r="BK28" t="str">
        <f ca="1">IF(COLUMN()&lt;DATA!$H$1+2,SUM(VSETKY_PODIELY!BK$22:'VSETKY_PODIELY'!BK$23),IF(COLUMN()=DATA!$H$1+2,SUM(INDIRECT("B$28:"&amp;SUBSTITUTE(ADDRESS(1,COLUMN()-1,4),"1","")&amp;"$28")),""))</f>
        <v/>
      </c>
      <c r="BL28" t="str">
        <f ca="1">IF(COLUMN()&lt;DATA!$H$1+2,SUM(VSETKY_PODIELY!BL$22:'VSETKY_PODIELY'!BL$23),IF(COLUMN()=DATA!$H$1+2,SUM(INDIRECT("B$28:"&amp;SUBSTITUTE(ADDRESS(1,COLUMN()-1,4),"1","")&amp;"$28")),""))</f>
        <v/>
      </c>
      <c r="BM28" t="str">
        <f ca="1">IF(COLUMN()&lt;DATA!$H$1+2,SUM(VSETKY_PODIELY!BM$22:'VSETKY_PODIELY'!BM$23),IF(COLUMN()=DATA!$H$1+2,SUM(INDIRECT("B$28:"&amp;SUBSTITUTE(ADDRESS(1,COLUMN()-1,4),"1","")&amp;"$28")),""))</f>
        <v/>
      </c>
      <c r="BN28" t="str">
        <f ca="1">IF(COLUMN()&lt;DATA!$H$1+2,SUM(VSETKY_PODIELY!BN$22:'VSETKY_PODIELY'!BN$23),IF(COLUMN()=DATA!$H$1+2,SUM(INDIRECT("B$28:"&amp;SUBSTITUTE(ADDRESS(1,COLUMN()-1,4),"1","")&amp;"$28")),""))</f>
        <v/>
      </c>
      <c r="BO28" t="str">
        <f ca="1">IF(COLUMN()&lt;DATA!$H$1+2,SUM(VSETKY_PODIELY!BO$22:'VSETKY_PODIELY'!BO$23),IF(COLUMN()=DATA!$H$1+2,SUM(INDIRECT("B$28:"&amp;SUBSTITUTE(ADDRESS(1,COLUMN()-1,4),"1","")&amp;"$28")),""))</f>
        <v/>
      </c>
      <c r="BP28" t="str">
        <f ca="1">IF(COLUMN()&lt;DATA!$H$1+2,SUM(VSETKY_PODIELY!BP$22:'VSETKY_PODIELY'!BP$23),IF(COLUMN()=DATA!$H$1+2,SUM(INDIRECT("B$28:"&amp;SUBSTITUTE(ADDRESS(1,COLUMN()-1,4),"1","")&amp;"$28")),""))</f>
        <v/>
      </c>
      <c r="BQ28" t="str">
        <f ca="1">IF(COLUMN()&lt;DATA!$H$1+2,SUM(VSETKY_PODIELY!BQ$22:'VSETKY_PODIELY'!BQ$23),IF(COLUMN()=DATA!$H$1+2,SUM(INDIRECT("B$28:"&amp;SUBSTITUTE(ADDRESS(1,COLUMN()-1,4),"1","")&amp;"$28")),""))</f>
        <v/>
      </c>
      <c r="BR28" t="str">
        <f ca="1">IF(COLUMN()&lt;DATA!$H$1+2,SUM(VSETKY_PODIELY!BR$22:'VSETKY_PODIELY'!BR$23),IF(COLUMN()=DATA!$H$1+2,SUM(INDIRECT("B$28:"&amp;SUBSTITUTE(ADDRESS(1,COLUMN()-1,4),"1","")&amp;"$28")),""))</f>
        <v/>
      </c>
      <c r="BS28" t="str">
        <f ca="1">IF(COLUMN()&lt;DATA!$H$1+2,SUM(VSETKY_PODIELY!BS$22:'VSETKY_PODIELY'!BS$23),IF(COLUMN()=DATA!$H$1+2,SUM(INDIRECT("B$28:"&amp;SUBSTITUTE(ADDRESS(1,COLUMN()-1,4),"1","")&amp;"$28")),""))</f>
        <v/>
      </c>
      <c r="BT28" t="str">
        <f ca="1">IF(COLUMN()&lt;DATA!$H$1+2,SUM(VSETKY_PODIELY!BT$22:'VSETKY_PODIELY'!BT$23),IF(COLUMN()=DATA!$H$1+2,SUM(INDIRECT("B$28:"&amp;SUBSTITUTE(ADDRESS(1,COLUMN()-1,4),"1","")&amp;"$28")),""))</f>
        <v/>
      </c>
      <c r="BU28" t="str">
        <f ca="1">IF(COLUMN()&lt;DATA!$H$1+2,SUM(VSETKY_PODIELY!BU$22:'VSETKY_PODIELY'!BU$23),IF(COLUMN()=DATA!$H$1+2,SUM(INDIRECT("B$28:"&amp;SUBSTITUTE(ADDRESS(1,COLUMN()-1,4),"1","")&amp;"$28")),""))</f>
        <v/>
      </c>
      <c r="BV28" t="str">
        <f ca="1">IF(COLUMN()&lt;DATA!$H$1+2,SUM(VSETKY_PODIELY!BV$22:'VSETKY_PODIELY'!BV$23),IF(COLUMN()=DATA!$H$1+2,SUM(INDIRECT("B$28:"&amp;SUBSTITUTE(ADDRESS(1,COLUMN()-1,4),"1","")&amp;"$28")),""))</f>
        <v/>
      </c>
      <c r="BW28" t="str">
        <f ca="1">IF(COLUMN()&lt;DATA!$H$1+2,SUM(VSETKY_PODIELY!BW$22:'VSETKY_PODIELY'!BW$23),IF(COLUMN()=DATA!$H$1+2,SUM(INDIRECT("B$28:"&amp;SUBSTITUTE(ADDRESS(1,COLUMN()-1,4),"1","")&amp;"$28")),""))</f>
        <v/>
      </c>
      <c r="BX28" t="str">
        <f ca="1">IF(COLUMN()&lt;DATA!$H$1+2,SUM(VSETKY_PODIELY!BX$22:'VSETKY_PODIELY'!BX$23),IF(COLUMN()=DATA!$H$1+2,SUM(INDIRECT("B$28:"&amp;SUBSTITUTE(ADDRESS(1,COLUMN()-1,4),"1","")&amp;"$28")),""))</f>
        <v/>
      </c>
      <c r="BY28" t="str">
        <f ca="1">IF(COLUMN()&lt;DATA!$H$1+2,SUM(VSETKY_PODIELY!BY$22:'VSETKY_PODIELY'!BY$23),IF(COLUMN()=DATA!$H$1+2,SUM(INDIRECT("B$28:"&amp;SUBSTITUTE(ADDRESS(1,COLUMN()-1,4),"1","")&amp;"$28")),""))</f>
        <v/>
      </c>
      <c r="BZ28" t="str">
        <f ca="1">IF(COLUMN()&lt;DATA!$H$1+2,SUM(VSETKY_PODIELY!BZ$22:'VSETKY_PODIELY'!BZ$23),IF(COLUMN()=DATA!$H$1+2,SUM(INDIRECT("B$28:"&amp;SUBSTITUTE(ADDRESS(1,COLUMN()-1,4),"1","")&amp;"$28")),""))</f>
        <v/>
      </c>
    </row>
    <row r="29" spans="1:78" ht="15.75" x14ac:dyDescent="0.25">
      <c r="A29" s="43" t="s">
        <v>200</v>
      </c>
      <c r="B29" s="34">
        <f ca="1">IF(COLUMN()&lt;DATA!$H$1+2,SUM(VSETKY_PODIELY!B$26:'VSETKY_PODIELY'!B$27),IF(COLUMN()=DATA!$H$1+2,SUM(INDIRECT("B$29:"&amp;SUBSTITUTE(ADDRESS(1,COLUMN()-1,4),"1","")&amp;"$29")),""))</f>
        <v>15.06667</v>
      </c>
      <c r="C29" s="34">
        <f ca="1">IF(COLUMN()&lt;DATA!$H$1+2,SUM(VSETKY_PODIELY!C$26:'VSETKY_PODIELY'!C$27),IF(COLUMN()=DATA!$H$1+2,SUM(INDIRECT("B$29:"&amp;SUBSTITUTE(ADDRESS(1,COLUMN()-1,4),"1","")&amp;"$29")),""))</f>
        <v>4.25</v>
      </c>
      <c r="D29" s="34">
        <f ca="1">IF(COLUMN()&lt;DATA!$H$1+2,SUM(VSETKY_PODIELY!D$26:'VSETKY_PODIELY'!D$27),IF(COLUMN()=DATA!$H$1+2,SUM(INDIRECT("B$29:"&amp;SUBSTITUTE(ADDRESS(1,COLUMN()-1,4),"1","")&amp;"$29")),""))</f>
        <v>10.7</v>
      </c>
      <c r="E29" s="34">
        <f ca="1">IF(COLUMN()&lt;DATA!$H$1+2,SUM(VSETKY_PODIELY!E$26:'VSETKY_PODIELY'!E$27),IF(COLUMN()=DATA!$H$1+2,SUM(INDIRECT("B$29:"&amp;SUBSTITUTE(ADDRESS(1,COLUMN()-1,4),"1","")&amp;"$29")),""))</f>
        <v>8.3000000000000007</v>
      </c>
      <c r="F29" s="34">
        <f ca="1">IF(COLUMN()&lt;DATA!$H$1+2,SUM(VSETKY_PODIELY!F$26:'VSETKY_PODIELY'!F$27),IF(COLUMN()=DATA!$H$1+2,SUM(INDIRECT("B$29:"&amp;SUBSTITUTE(ADDRESS(1,COLUMN()-1,4),"1","")&amp;"$29")),""))</f>
        <v>0</v>
      </c>
      <c r="G29" s="34">
        <f ca="1">IF(COLUMN()&lt;DATA!$H$1+2,SUM(VSETKY_PODIELY!G$26:'VSETKY_PODIELY'!G$27),IF(COLUMN()=DATA!$H$1+2,SUM(INDIRECT("B$29:"&amp;SUBSTITUTE(ADDRESS(1,COLUMN()-1,4),"1","")&amp;"$29")),""))</f>
        <v>8.6</v>
      </c>
      <c r="H29" s="34">
        <f ca="1">IF(COLUMN()&lt;DATA!$H$1+2,SUM(VSETKY_PODIELY!H$26:'VSETKY_PODIELY'!H$27),IF(COLUMN()=DATA!$H$1+2,SUM(INDIRECT("B$29:"&amp;SUBSTITUTE(ADDRESS(1,COLUMN()-1,4),"1","")&amp;"$29")),""))</f>
        <v>9</v>
      </c>
      <c r="I29" s="34">
        <f ca="1">IF(COLUMN()&lt;DATA!$H$1+2,SUM(VSETKY_PODIELY!I$26:'VSETKY_PODIELY'!I$27),IF(COLUMN()=DATA!$H$1+2,SUM(INDIRECT("B$29:"&amp;SUBSTITUTE(ADDRESS(1,COLUMN()-1,4),"1","")&amp;"$29")),""))</f>
        <v>10.9</v>
      </c>
      <c r="J29" s="34">
        <f ca="1">IF(COLUMN()&lt;DATA!$H$1+2,SUM(VSETKY_PODIELY!J$26:'VSETKY_PODIELY'!J$27),IF(COLUMN()=DATA!$H$1+2,SUM(INDIRECT("B$29:"&amp;SUBSTITUTE(ADDRESS(1,COLUMN()-1,4),"1","")&amp;"$29")),""))</f>
        <v>48.19</v>
      </c>
      <c r="K29" s="34">
        <f ca="1">IF(COLUMN()&lt;DATA!$H$1+2,SUM(VSETKY_PODIELY!K$26:'VSETKY_PODIELY'!K$27),IF(COLUMN()=DATA!$H$1+2,SUM(INDIRECT("B$29:"&amp;SUBSTITUTE(ADDRESS(1,COLUMN()-1,4),"1","")&amp;"$29")),""))</f>
        <v>3.67</v>
      </c>
      <c r="L29" s="34">
        <f ca="1">IF(COLUMN()&lt;DATA!$H$1+2,SUM(VSETKY_PODIELY!L$26:'VSETKY_PODIELY'!L$27),IF(COLUMN()=DATA!$H$1+2,SUM(INDIRECT("B$29:"&amp;SUBSTITUTE(ADDRESS(1,COLUMN()-1,4),"1","")&amp;"$29")),""))</f>
        <v>0.125</v>
      </c>
      <c r="M29" s="34">
        <f ca="1">IF(COLUMN()&lt;DATA!$H$1+2,SUM(VSETKY_PODIELY!M$26:'VSETKY_PODIELY'!M$27),IF(COLUMN()=DATA!$H$1+2,SUM(INDIRECT("B$29:"&amp;SUBSTITUTE(ADDRESS(1,COLUMN()-1,4),"1","")&amp;"$29")),""))</f>
        <v>16</v>
      </c>
      <c r="N29" s="34">
        <f ca="1">IF(COLUMN()&lt;DATA!$H$1+2,SUM(VSETKY_PODIELY!N$26:'VSETKY_PODIELY'!N$27),IF(COLUMN()=DATA!$H$1+2,SUM(INDIRECT("B$29:"&amp;SUBSTITUTE(ADDRESS(1,COLUMN()-1,4),"1","")&amp;"$29")),""))</f>
        <v>2.6399999999999997</v>
      </c>
      <c r="O29" s="34">
        <f ca="1">IF(COLUMN()&lt;DATA!$H$1+2,SUM(VSETKY_PODIELY!O$26:'VSETKY_PODIELY'!O$27),IF(COLUMN()=DATA!$H$1+2,SUM(INDIRECT("B$29:"&amp;SUBSTITUTE(ADDRESS(1,COLUMN()-1,4),"1","")&amp;"$29")),""))</f>
        <v>3</v>
      </c>
      <c r="P29" s="34">
        <f ca="1">IF(COLUMN()&lt;DATA!$H$1+2,SUM(VSETKY_PODIELY!P$26:'VSETKY_PODIELY'!P$27),IF(COLUMN()=DATA!$H$1+2,SUM(INDIRECT("B$29:"&amp;SUBSTITUTE(ADDRESS(1,COLUMN()-1,4),"1","")&amp;"$29")),""))</f>
        <v>1</v>
      </c>
      <c r="Q29" s="34">
        <f ca="1">IF(COLUMN()&lt;DATA!$H$1+2,SUM(VSETKY_PODIELY!Q$26:'VSETKY_PODIELY'!Q$27),IF(COLUMN()=DATA!$H$1+2,SUM(INDIRECT("B$29:"&amp;SUBSTITUTE(ADDRESS(1,COLUMN()-1,4),"1","")&amp;"$29")),""))</f>
        <v>0</v>
      </c>
      <c r="R29" s="34">
        <f ca="1">IF(COLUMN()&lt;DATA!$H$1+2,SUM(VSETKY_PODIELY!R$26:'VSETKY_PODIELY'!R$27),IF(COLUMN()=DATA!$H$1+2,SUM(INDIRECT("B$29:"&amp;SUBSTITUTE(ADDRESS(1,COLUMN()-1,4),"1","")&amp;"$29")),""))</f>
        <v>9</v>
      </c>
      <c r="S29" s="34">
        <f ca="1">IF(COLUMN()&lt;DATA!$H$1+2,SUM(VSETKY_PODIELY!S$26:'VSETKY_PODIELY'!S$27),IF(COLUMN()=DATA!$H$1+2,SUM(INDIRECT("B$29:"&amp;SUBSTITUTE(ADDRESS(1,COLUMN()-1,4),"1","")&amp;"$29")),""))</f>
        <v>1</v>
      </c>
      <c r="T29" s="34">
        <f ca="1">IF(COLUMN()&lt;DATA!$H$1+2,SUM(VSETKY_PODIELY!T$26:'VSETKY_PODIELY'!T$27),IF(COLUMN()=DATA!$H$1+2,SUM(INDIRECT("B$29:"&amp;SUBSTITUTE(ADDRESS(1,COLUMN()-1,4),"1","")&amp;"$29")),""))</f>
        <v>2.1</v>
      </c>
      <c r="U29" s="34">
        <f ca="1">IF(COLUMN()&lt;DATA!$H$1+2,SUM(VSETKY_PODIELY!U$26:'VSETKY_PODIELY'!U$27),IF(COLUMN()=DATA!$H$1+2,SUM(INDIRECT("B$29:"&amp;SUBSTITUTE(ADDRESS(1,COLUMN()-1,4),"1","")&amp;"$29")),""))</f>
        <v>11.79</v>
      </c>
      <c r="V29" s="34">
        <f ca="1">IF(COLUMN()&lt;DATA!$H$1+2,SUM(VSETKY_PODIELY!V$26:'VSETKY_PODIELY'!V$27),IF(COLUMN()=DATA!$H$1+2,SUM(INDIRECT("B$29:"&amp;SUBSTITUTE(ADDRESS(1,COLUMN()-1,4),"1","")&amp;"$29")),""))</f>
        <v>2</v>
      </c>
      <c r="W29" s="34">
        <f ca="1">IF(COLUMN()&lt;DATA!$H$1+2,SUM(VSETKY_PODIELY!W$26:'VSETKY_PODIELY'!W$27),IF(COLUMN()=DATA!$H$1+2,SUM(INDIRECT("B$29:"&amp;SUBSTITUTE(ADDRESS(1,COLUMN()-1,4),"1","")&amp;"$29")),""))</f>
        <v>0</v>
      </c>
      <c r="X29" s="34">
        <f ca="1">IF(COLUMN()&lt;DATA!$H$1+2,SUM(VSETKY_PODIELY!X$26:'VSETKY_PODIELY'!X$27),IF(COLUMN()=DATA!$H$1+2,SUM(INDIRECT("B$29:"&amp;SUBSTITUTE(ADDRESS(1,COLUMN()-1,4),"1","")&amp;"$29")),""))</f>
        <v>0</v>
      </c>
      <c r="Y29" s="34">
        <f ca="1">IF(COLUMN()&lt;DATA!$H$1+2,SUM(VSETKY_PODIELY!Y$26:'VSETKY_PODIELY'!Y$27),IF(COLUMN()=DATA!$H$1+2,SUM(INDIRECT("B$29:"&amp;SUBSTITUTE(ADDRESS(1,COLUMN()-1,4),"1","")&amp;"$29")),""))</f>
        <v>6</v>
      </c>
      <c r="Z29" s="34">
        <f ca="1">IF(COLUMN()&lt;DATA!$H$1+2,SUM(VSETKY_PODIELY!Z$26:'VSETKY_PODIELY'!Z$27),IF(COLUMN()=DATA!$H$1+2,SUM(INDIRECT("B$29:"&amp;SUBSTITUTE(ADDRESS(1,COLUMN()-1,4),"1","")&amp;"$29")),""))</f>
        <v>0</v>
      </c>
      <c r="AA29" s="34">
        <f ca="1">IF(COLUMN()&lt;DATA!$H$1+2,SUM(VSETKY_PODIELY!AA$26:'VSETKY_PODIELY'!AA$27),IF(COLUMN()=DATA!$H$1+2,SUM(INDIRECT("B$29:"&amp;SUBSTITUTE(ADDRESS(1,COLUMN()-1,4),"1","")&amp;"$29")),""))</f>
        <v>2</v>
      </c>
      <c r="AB29" s="34">
        <f ca="1">IF(COLUMN()&lt;DATA!$H$1+2,SUM(VSETKY_PODIELY!AB$26:'VSETKY_PODIELY'!AB$27),IF(COLUMN()=DATA!$H$1+2,SUM(INDIRECT("B$29:"&amp;SUBSTITUTE(ADDRESS(1,COLUMN()-1,4),"1","")&amp;"$29")),""))</f>
        <v>0</v>
      </c>
      <c r="AC29" s="34">
        <f ca="1">IF(COLUMN()&lt;DATA!$H$1+2,SUM(VSETKY_PODIELY!AC$26:'VSETKY_PODIELY'!AC$27),IF(COLUMN()=DATA!$H$1+2,SUM(INDIRECT("B$29:"&amp;SUBSTITUTE(ADDRESS(1,COLUMN()-1,4),"1","")&amp;"$29")),""))</f>
        <v>0</v>
      </c>
      <c r="AD29" s="34">
        <f ca="1">IF(COLUMN()&lt;DATA!$H$1+2,SUM(VSETKY_PODIELY!AD$26:'VSETKY_PODIELY'!AD$27),IF(COLUMN()=DATA!$H$1+2,SUM(INDIRECT("B$29:"&amp;SUBSTITUTE(ADDRESS(1,COLUMN()-1,4),"1","")&amp;"$29")),""))</f>
        <v>0</v>
      </c>
      <c r="AE29" s="34">
        <f ca="1">IF(COLUMN()&lt;DATA!$H$1+2,SUM(VSETKY_PODIELY!AE$26:'VSETKY_PODIELY'!AE$27),IF(COLUMN()=DATA!$H$1+2,SUM(INDIRECT("B$29:"&amp;SUBSTITUTE(ADDRESS(1,COLUMN()-1,4),"1","")&amp;"$29")),""))</f>
        <v>0</v>
      </c>
      <c r="AF29" s="34">
        <f ca="1">IF(COLUMN()&lt;DATA!$H$1+2,SUM(VSETKY_PODIELY!AF$26:'VSETKY_PODIELY'!AF$27),IF(COLUMN()=DATA!$H$1+2,SUM(INDIRECT("B$29:"&amp;SUBSTITUTE(ADDRESS(1,COLUMN()-1,4),"1","")&amp;"$29")),""))</f>
        <v>0</v>
      </c>
      <c r="AG29" s="34">
        <f ca="1">IF(COLUMN()&lt;DATA!$H$1+2,SUM(VSETKY_PODIELY!AG$26:'VSETKY_PODIELY'!AG$27),IF(COLUMN()=DATA!$H$1+2,SUM(INDIRECT("B$29:"&amp;SUBSTITUTE(ADDRESS(1,COLUMN()-1,4),"1","")&amp;"$29")),""))</f>
        <v>1</v>
      </c>
      <c r="AH29" s="34">
        <f ca="1">IF(COLUMN()&lt;DATA!$H$1+2,SUM(VSETKY_PODIELY!AH$26:'VSETKY_PODIELY'!AH$27),IF(COLUMN()=DATA!$H$1+2,SUM(INDIRECT("B$29:"&amp;SUBSTITUTE(ADDRESS(1,COLUMN()-1,4),"1","")&amp;"$29")),""))</f>
        <v>0</v>
      </c>
      <c r="AI29" s="34">
        <f ca="1">IF(COLUMN()&lt;DATA!$H$1+2,SUM(VSETKY_PODIELY!AI$26:'VSETKY_PODIELY'!AI$27),IF(COLUMN()=DATA!$H$1+2,SUM(INDIRECT("B$29:"&amp;SUBSTITUTE(ADDRESS(1,COLUMN()-1,4),"1","")&amp;"$29")),""))</f>
        <v>0</v>
      </c>
      <c r="AJ29" s="34">
        <f ca="1">IF(COLUMN()&lt;DATA!$H$1+2,SUM(VSETKY_PODIELY!AJ$26:'VSETKY_PODIELY'!AJ$27),IF(COLUMN()=DATA!$H$1+2,SUM(INDIRECT("B$29:"&amp;SUBSTITUTE(ADDRESS(1,COLUMN()-1,4),"1","")&amp;"$29")),""))</f>
        <v>0</v>
      </c>
      <c r="AK29" s="34">
        <f ca="1">IF(COLUMN()&lt;DATA!$H$1+2,SUM(VSETKY_PODIELY!AK$26:'VSETKY_PODIELY'!AK$27),IF(COLUMN()=DATA!$H$1+2,SUM(INDIRECT("B$29:"&amp;SUBSTITUTE(ADDRESS(1,COLUMN()-1,4),"1","")&amp;"$29")),""))</f>
        <v>0</v>
      </c>
      <c r="AL29" s="34">
        <f ca="1">IF(COLUMN()&lt;DATA!$H$1+2,SUM(VSETKY_PODIELY!AL$26:'VSETKY_PODIELY'!AL$27),IF(COLUMN()=DATA!$H$1+2,SUM(INDIRECT("B$29:"&amp;SUBSTITUTE(ADDRESS(1,COLUMN()-1,4),"1","")&amp;"$29")),""))</f>
        <v>0</v>
      </c>
      <c r="AM29" s="34">
        <f ca="1">IF(COLUMN()&lt;DATA!$H$1+2,SUM(VSETKY_PODIELY!AM$26:'VSETKY_PODIELY'!AM$27),IF(COLUMN()=DATA!$H$1+2,SUM(INDIRECT("B$29:"&amp;SUBSTITUTE(ADDRESS(1,COLUMN()-1,4),"1","")&amp;"$29")),""))</f>
        <v>0</v>
      </c>
      <c r="AN29" s="44">
        <f ca="1">IF(COLUMN()&lt;DATA!$H$1+2,SUM(VSETKY_PODIELY!AN$26:'VSETKY_PODIELY'!AN$27),IF(COLUMN()=DATA!$H$1+2,SUM(INDIRECT("B$29:"&amp;SUBSTITUTE(ADDRESS(1,COLUMN()-1,4),"1","")&amp;"$29")),""))</f>
        <v>176.33166999999997</v>
      </c>
      <c r="AO29" t="str">
        <f ca="1">IF(COLUMN()&lt;DATA!$H$1+2,SUM(VSETKY_PODIELY!AO$26:'VSETKY_PODIELY'!AO$27),IF(COLUMN()=DATA!$H$1+2,SUM(INDIRECT("B$29:"&amp;SUBSTITUTE(ADDRESS(1,COLUMN()-1,4),"1","")&amp;"$29")),""))</f>
        <v/>
      </c>
      <c r="AP29" t="str">
        <f ca="1">IF(COLUMN()&lt;DATA!$H$1+2,SUM(VSETKY_PODIELY!AP$26:'VSETKY_PODIELY'!AP$27),IF(COLUMN()=DATA!$H$1+2,SUM(INDIRECT("B$29:"&amp;SUBSTITUTE(ADDRESS(1,COLUMN()-1,4),"1","")&amp;"$29")),""))</f>
        <v/>
      </c>
      <c r="AQ29" t="str">
        <f ca="1">IF(COLUMN()&lt;DATA!$H$1+2,SUM(VSETKY_PODIELY!AQ$26:'VSETKY_PODIELY'!AQ$27),IF(COLUMN()=DATA!$H$1+2,SUM(INDIRECT("B$29:"&amp;SUBSTITUTE(ADDRESS(1,COLUMN()-1,4),"1","")&amp;"$29")),""))</f>
        <v/>
      </c>
      <c r="AR29" t="str">
        <f ca="1">IF(COLUMN()&lt;DATA!$H$1+2,SUM(VSETKY_PODIELY!AR$26:'VSETKY_PODIELY'!AR$27),IF(COLUMN()=DATA!$H$1+2,SUM(INDIRECT("B$29:"&amp;SUBSTITUTE(ADDRESS(1,COLUMN()-1,4),"1","")&amp;"$29")),""))</f>
        <v/>
      </c>
      <c r="AS29" t="str">
        <f ca="1">IF(COLUMN()&lt;DATA!$H$1+2,SUM(VSETKY_PODIELY!AS$26:'VSETKY_PODIELY'!AS$27),IF(COLUMN()=DATA!$H$1+2,SUM(INDIRECT("B$29:"&amp;SUBSTITUTE(ADDRESS(1,COLUMN()-1,4),"1","")&amp;"$29")),""))</f>
        <v/>
      </c>
      <c r="AT29" t="str">
        <f ca="1">IF(COLUMN()&lt;DATA!$H$1+2,SUM(VSETKY_PODIELY!AT$26:'VSETKY_PODIELY'!AT$27),IF(COLUMN()=DATA!$H$1+2,SUM(INDIRECT("B$29:"&amp;SUBSTITUTE(ADDRESS(1,COLUMN()-1,4),"1","")&amp;"$29")),""))</f>
        <v/>
      </c>
      <c r="AU29" t="str">
        <f ca="1">IF(COLUMN()&lt;DATA!$H$1+2,SUM(VSETKY_PODIELY!AU$26:'VSETKY_PODIELY'!AU$27),IF(COLUMN()=DATA!$H$1+2,SUM(INDIRECT("B$29:"&amp;SUBSTITUTE(ADDRESS(1,COLUMN()-1,4),"1","")&amp;"$29")),""))</f>
        <v/>
      </c>
      <c r="AV29" t="str">
        <f ca="1">IF(COLUMN()&lt;DATA!$H$1+2,SUM(VSETKY_PODIELY!AV$26:'VSETKY_PODIELY'!AV$27),IF(COLUMN()=DATA!$H$1+2,SUM(INDIRECT("B$29:"&amp;SUBSTITUTE(ADDRESS(1,COLUMN()-1,4),"1","")&amp;"$29")),""))</f>
        <v/>
      </c>
      <c r="AW29" t="str">
        <f ca="1">IF(COLUMN()&lt;DATA!$H$1+2,SUM(VSETKY_PODIELY!AW$26:'VSETKY_PODIELY'!AW$27),IF(COLUMN()=DATA!$H$1+2,SUM(INDIRECT("B$29:"&amp;SUBSTITUTE(ADDRESS(1,COLUMN()-1,4),"1","")&amp;"$29")),""))</f>
        <v/>
      </c>
      <c r="AX29" t="str">
        <f ca="1">IF(COLUMN()&lt;DATA!$H$1+2,SUM(VSETKY_PODIELY!AX$26:'VSETKY_PODIELY'!AX$27),IF(COLUMN()=DATA!$H$1+2,SUM(INDIRECT("B$29:"&amp;SUBSTITUTE(ADDRESS(1,COLUMN()-1,4),"1","")&amp;"$29")),""))</f>
        <v/>
      </c>
      <c r="AY29" t="str">
        <f ca="1">IF(COLUMN()&lt;DATA!$H$1+2,SUM(VSETKY_PODIELY!AY$26:'VSETKY_PODIELY'!AY$27),IF(COLUMN()=DATA!$H$1+2,SUM(INDIRECT("B$29:"&amp;SUBSTITUTE(ADDRESS(1,COLUMN()-1,4),"1","")&amp;"$29")),""))</f>
        <v/>
      </c>
      <c r="AZ29" t="str">
        <f ca="1">IF(COLUMN()&lt;DATA!$H$1+2,SUM(VSETKY_PODIELY!AZ$26:'VSETKY_PODIELY'!AZ$27),IF(COLUMN()=DATA!$H$1+2,SUM(INDIRECT("B$29:"&amp;SUBSTITUTE(ADDRESS(1,COLUMN()-1,4),"1","")&amp;"$29")),""))</f>
        <v/>
      </c>
      <c r="BA29" t="str">
        <f ca="1">IF(COLUMN()&lt;DATA!$H$1+2,SUM(VSETKY_PODIELY!BA$26:'VSETKY_PODIELY'!BA$27),IF(COLUMN()=DATA!$H$1+2,SUM(INDIRECT("B$29:"&amp;SUBSTITUTE(ADDRESS(1,COLUMN()-1,4),"1","")&amp;"$29")),""))</f>
        <v/>
      </c>
      <c r="BB29" t="str">
        <f ca="1">IF(COLUMN()&lt;DATA!$H$1+2,SUM(VSETKY_PODIELY!BB$26:'VSETKY_PODIELY'!BB$27),IF(COLUMN()=DATA!$H$1+2,SUM(INDIRECT("B$29:"&amp;SUBSTITUTE(ADDRESS(1,COLUMN()-1,4),"1","")&amp;"$29")),""))</f>
        <v/>
      </c>
      <c r="BC29" t="str">
        <f ca="1">IF(COLUMN()&lt;DATA!$H$1+2,SUM(VSETKY_PODIELY!BC$26:'VSETKY_PODIELY'!BC$27),IF(COLUMN()=DATA!$H$1+2,SUM(INDIRECT("B$29:"&amp;SUBSTITUTE(ADDRESS(1,COLUMN()-1,4),"1","")&amp;"$29")),""))</f>
        <v/>
      </c>
      <c r="BD29" t="str">
        <f ca="1">IF(COLUMN()&lt;DATA!$H$1+2,SUM(VSETKY_PODIELY!BD$26:'VSETKY_PODIELY'!BD$27),IF(COLUMN()=DATA!$H$1+2,SUM(INDIRECT("B$29:"&amp;SUBSTITUTE(ADDRESS(1,COLUMN()-1,4),"1","")&amp;"$29")),""))</f>
        <v/>
      </c>
      <c r="BE29" t="str">
        <f ca="1">IF(COLUMN()&lt;DATA!$H$1+2,SUM(VSETKY_PODIELY!BE$26:'VSETKY_PODIELY'!BE$27),IF(COLUMN()=DATA!$H$1+2,SUM(INDIRECT("B$29:"&amp;SUBSTITUTE(ADDRESS(1,COLUMN()-1,4),"1","")&amp;"$29")),""))</f>
        <v/>
      </c>
      <c r="BF29" t="str">
        <f ca="1">IF(COLUMN()&lt;DATA!$H$1+2,SUM(VSETKY_PODIELY!BF$26:'VSETKY_PODIELY'!BF$27),IF(COLUMN()=DATA!$H$1+2,SUM(INDIRECT("B$29:"&amp;SUBSTITUTE(ADDRESS(1,COLUMN()-1,4),"1","")&amp;"$29")),""))</f>
        <v/>
      </c>
      <c r="BG29" t="str">
        <f ca="1">IF(COLUMN()&lt;DATA!$H$1+2,SUM(VSETKY_PODIELY!BG$26:'VSETKY_PODIELY'!BG$27),IF(COLUMN()=DATA!$H$1+2,SUM(INDIRECT("B$29:"&amp;SUBSTITUTE(ADDRESS(1,COLUMN()-1,4),"1","")&amp;"$29")),""))</f>
        <v/>
      </c>
      <c r="BH29" t="str">
        <f ca="1">IF(COLUMN()&lt;DATA!$H$1+2,SUM(VSETKY_PODIELY!BH$26:'VSETKY_PODIELY'!BH$27),IF(COLUMN()=DATA!$H$1+2,SUM(INDIRECT("B$29:"&amp;SUBSTITUTE(ADDRESS(1,COLUMN()-1,4),"1","")&amp;"$29")),""))</f>
        <v/>
      </c>
      <c r="BI29" t="str">
        <f ca="1">IF(COLUMN()&lt;DATA!$H$1+2,SUM(VSETKY_PODIELY!BI$26:'VSETKY_PODIELY'!BI$27),IF(COLUMN()=DATA!$H$1+2,SUM(INDIRECT("B$29:"&amp;SUBSTITUTE(ADDRESS(1,COLUMN()-1,4),"1","")&amp;"$29")),""))</f>
        <v/>
      </c>
      <c r="BJ29" t="str">
        <f ca="1">IF(COLUMN()&lt;DATA!$H$1+2,SUM(VSETKY_PODIELY!BJ$26:'VSETKY_PODIELY'!BJ$27),IF(COLUMN()=DATA!$H$1+2,SUM(INDIRECT("B$29:"&amp;SUBSTITUTE(ADDRESS(1,COLUMN()-1,4),"1","")&amp;"$29")),""))</f>
        <v/>
      </c>
      <c r="BK29" t="str">
        <f ca="1">IF(COLUMN()&lt;DATA!$H$1+2,SUM(VSETKY_PODIELY!BK$26:'VSETKY_PODIELY'!BK$27),IF(COLUMN()=DATA!$H$1+2,SUM(INDIRECT("B$29:"&amp;SUBSTITUTE(ADDRESS(1,COLUMN()-1,4),"1","")&amp;"$29")),""))</f>
        <v/>
      </c>
      <c r="BL29" t="str">
        <f ca="1">IF(COLUMN()&lt;DATA!$H$1+2,SUM(VSETKY_PODIELY!BL$26:'VSETKY_PODIELY'!BL$27),IF(COLUMN()=DATA!$H$1+2,SUM(INDIRECT("B$29:"&amp;SUBSTITUTE(ADDRESS(1,COLUMN()-1,4),"1","")&amp;"$29")),""))</f>
        <v/>
      </c>
      <c r="BM29" t="str">
        <f ca="1">IF(COLUMN()&lt;DATA!$H$1+2,SUM(VSETKY_PODIELY!BM$26:'VSETKY_PODIELY'!BM$27),IF(COLUMN()=DATA!$H$1+2,SUM(INDIRECT("B$29:"&amp;SUBSTITUTE(ADDRESS(1,COLUMN()-1,4),"1","")&amp;"$29")),""))</f>
        <v/>
      </c>
      <c r="BN29" t="str">
        <f ca="1">IF(COLUMN()&lt;DATA!$H$1+2,SUM(VSETKY_PODIELY!BN$26:'VSETKY_PODIELY'!BN$27),IF(COLUMN()=DATA!$H$1+2,SUM(INDIRECT("B$29:"&amp;SUBSTITUTE(ADDRESS(1,COLUMN()-1,4),"1","")&amp;"$29")),""))</f>
        <v/>
      </c>
      <c r="BO29" t="str">
        <f ca="1">IF(COLUMN()&lt;DATA!$H$1+2,SUM(VSETKY_PODIELY!BO$26:'VSETKY_PODIELY'!BO$27),IF(COLUMN()=DATA!$H$1+2,SUM(INDIRECT("B$29:"&amp;SUBSTITUTE(ADDRESS(1,COLUMN()-1,4),"1","")&amp;"$29")),""))</f>
        <v/>
      </c>
      <c r="BP29" t="str">
        <f ca="1">IF(COLUMN()&lt;DATA!$H$1+2,SUM(VSETKY_PODIELY!BP$26:'VSETKY_PODIELY'!BP$27),IF(COLUMN()=DATA!$H$1+2,SUM(INDIRECT("B$29:"&amp;SUBSTITUTE(ADDRESS(1,COLUMN()-1,4),"1","")&amp;"$29")),""))</f>
        <v/>
      </c>
      <c r="BQ29" t="str">
        <f ca="1">IF(COLUMN()&lt;DATA!$H$1+2,SUM(VSETKY_PODIELY!BQ$26:'VSETKY_PODIELY'!BQ$27),IF(COLUMN()=DATA!$H$1+2,SUM(INDIRECT("B$29:"&amp;SUBSTITUTE(ADDRESS(1,COLUMN()-1,4),"1","")&amp;"$29")),""))</f>
        <v/>
      </c>
      <c r="BR29" t="str">
        <f ca="1">IF(COLUMN()&lt;DATA!$H$1+2,SUM(VSETKY_PODIELY!BR$26:'VSETKY_PODIELY'!BR$27),IF(COLUMN()=DATA!$H$1+2,SUM(INDIRECT("B$29:"&amp;SUBSTITUTE(ADDRESS(1,COLUMN()-1,4),"1","")&amp;"$29")),""))</f>
        <v/>
      </c>
      <c r="BS29" t="str">
        <f ca="1">IF(COLUMN()&lt;DATA!$H$1+2,SUM(VSETKY_PODIELY!BS$26:'VSETKY_PODIELY'!BS$27),IF(COLUMN()=DATA!$H$1+2,SUM(INDIRECT("B$29:"&amp;SUBSTITUTE(ADDRESS(1,COLUMN()-1,4),"1","")&amp;"$29")),""))</f>
        <v/>
      </c>
      <c r="BT29" t="str">
        <f ca="1">IF(COLUMN()&lt;DATA!$H$1+2,SUM(VSETKY_PODIELY!BT$26:'VSETKY_PODIELY'!BT$27),IF(COLUMN()=DATA!$H$1+2,SUM(INDIRECT("B$29:"&amp;SUBSTITUTE(ADDRESS(1,COLUMN()-1,4),"1","")&amp;"$29")),""))</f>
        <v/>
      </c>
      <c r="BU29" t="str">
        <f ca="1">IF(COLUMN()&lt;DATA!$H$1+2,SUM(VSETKY_PODIELY!BU$26:'VSETKY_PODIELY'!BU$27),IF(COLUMN()=DATA!$H$1+2,SUM(INDIRECT("B$29:"&amp;SUBSTITUTE(ADDRESS(1,COLUMN()-1,4),"1","")&amp;"$29")),""))</f>
        <v/>
      </c>
      <c r="BV29" t="str">
        <f ca="1">IF(COLUMN()&lt;DATA!$H$1+2,SUM(VSETKY_PODIELY!BV$26:'VSETKY_PODIELY'!BV$27),IF(COLUMN()=DATA!$H$1+2,SUM(INDIRECT("B$29:"&amp;SUBSTITUTE(ADDRESS(1,COLUMN()-1,4),"1","")&amp;"$29")),""))</f>
        <v/>
      </c>
      <c r="BW29" t="str">
        <f ca="1">IF(COLUMN()&lt;DATA!$H$1+2,SUM(VSETKY_PODIELY!BW$26:'VSETKY_PODIELY'!BW$27),IF(COLUMN()=DATA!$H$1+2,SUM(INDIRECT("B$29:"&amp;SUBSTITUTE(ADDRESS(1,COLUMN()-1,4),"1","")&amp;"$29")),""))</f>
        <v/>
      </c>
      <c r="BX29" t="str">
        <f ca="1">IF(COLUMN()&lt;DATA!$H$1+2,SUM(VSETKY_PODIELY!BX$26:'VSETKY_PODIELY'!BX$27),IF(COLUMN()=DATA!$H$1+2,SUM(INDIRECT("B$29:"&amp;SUBSTITUTE(ADDRESS(1,COLUMN()-1,4),"1","")&amp;"$29")),""))</f>
        <v/>
      </c>
      <c r="BY29" t="str">
        <f ca="1">IF(COLUMN()&lt;DATA!$H$1+2,SUM(VSETKY_PODIELY!BY$26:'VSETKY_PODIELY'!BY$27),IF(COLUMN()=DATA!$H$1+2,SUM(INDIRECT("B$29:"&amp;SUBSTITUTE(ADDRESS(1,COLUMN()-1,4),"1","")&amp;"$29")),""))</f>
        <v/>
      </c>
      <c r="BZ29" t="str">
        <f ca="1">IF(COLUMN()&lt;DATA!$H$1+2,SUM(VSETKY_PODIELY!BZ$26:'VSETKY_PODIELY'!BZ$27),IF(COLUMN()=DATA!$H$1+2,SUM(INDIRECT("B$29:"&amp;SUBSTITUTE(ADDRESS(1,COLUMN()-1,4),"1","")&amp;"$29")),""))</f>
        <v/>
      </c>
    </row>
    <row r="30" spans="1:78" ht="15.75" x14ac:dyDescent="0.25">
      <c r="A30" s="43" t="s">
        <v>192</v>
      </c>
      <c r="B30" s="34">
        <f ca="1">IF(COLUMN()&lt;DATA!$H$1+2,SUM(VSETKY_PODIELY!B$28:'VSETKY_PODIELY'!B$29),IF(COLUMN()=DATA!$H$1+2,SUM(INDIRECT("B$30:"&amp;SUBSTITUTE(ADDRESS(1,COLUMN()-1,4),"1","")&amp;"$30")),""))</f>
        <v>983.84166000000005</v>
      </c>
      <c r="C30" s="34">
        <f ca="1">IF(COLUMN()&lt;DATA!$H$1+2,SUM(VSETKY_PODIELY!C$28:'VSETKY_PODIELY'!C$29),IF(COLUMN()=DATA!$H$1+2,SUM(INDIRECT("B$30:"&amp;SUBSTITUTE(ADDRESS(1,COLUMN()-1,4),"1","")&amp;"$30")),""))</f>
        <v>274.32952</v>
      </c>
      <c r="D30" s="34">
        <f ca="1">IF(COLUMN()&lt;DATA!$H$1+2,SUM(VSETKY_PODIELY!D$28:'VSETKY_PODIELY'!D$29),IF(COLUMN()=DATA!$H$1+2,SUM(INDIRECT("B$30:"&amp;SUBSTITUTE(ADDRESS(1,COLUMN()-1,4),"1","")&amp;"$30")),""))</f>
        <v>401.21000000000004</v>
      </c>
      <c r="E30" s="34">
        <f ca="1">IF(COLUMN()&lt;DATA!$H$1+2,SUM(VSETKY_PODIELY!E$28:'VSETKY_PODIELY'!E$29),IF(COLUMN()=DATA!$H$1+2,SUM(INDIRECT("B$30:"&amp;SUBSTITUTE(ADDRESS(1,COLUMN()-1,4),"1","")&amp;"$30")),""))</f>
        <v>431.15500000000003</v>
      </c>
      <c r="F30" s="34">
        <f ca="1">IF(COLUMN()&lt;DATA!$H$1+2,SUM(VSETKY_PODIELY!F$28:'VSETKY_PODIELY'!F$29),IF(COLUMN()=DATA!$H$1+2,SUM(INDIRECT("B$30:"&amp;SUBSTITUTE(ADDRESS(1,COLUMN()-1,4),"1","")&amp;"$30")),""))</f>
        <v>90.83</v>
      </c>
      <c r="G30" s="34">
        <f ca="1">IF(COLUMN()&lt;DATA!$H$1+2,SUM(VSETKY_PODIELY!G$28:'VSETKY_PODIELY'!G$29),IF(COLUMN()=DATA!$H$1+2,SUM(INDIRECT("B$30:"&amp;SUBSTITUTE(ADDRESS(1,COLUMN()-1,4),"1","")&amp;"$30")),""))</f>
        <v>382.83668</v>
      </c>
      <c r="H30" s="34">
        <f ca="1">IF(COLUMN()&lt;DATA!$H$1+2,SUM(VSETKY_PODIELY!H$28:'VSETKY_PODIELY'!H$29),IF(COLUMN()=DATA!$H$1+2,SUM(INDIRECT("B$30:"&amp;SUBSTITUTE(ADDRESS(1,COLUMN()-1,4),"1","")&amp;"$30")),""))</f>
        <v>387.59665999999999</v>
      </c>
      <c r="I30" s="34">
        <f ca="1">IF(COLUMN()&lt;DATA!$H$1+2,SUM(VSETKY_PODIELY!I$28:'VSETKY_PODIELY'!I$29),IF(COLUMN()=DATA!$H$1+2,SUM(INDIRECT("B$30:"&amp;SUBSTITUTE(ADDRESS(1,COLUMN()-1,4),"1","")&amp;"$30")),""))</f>
        <v>286.48121000000003</v>
      </c>
      <c r="J30" s="34">
        <f ca="1">IF(COLUMN()&lt;DATA!$H$1+2,SUM(VSETKY_PODIELY!J$28:'VSETKY_PODIELY'!J$29),IF(COLUMN()=DATA!$H$1+2,SUM(INDIRECT("B$30:"&amp;SUBSTITUTE(ADDRESS(1,COLUMN()-1,4),"1","")&amp;"$30")),""))</f>
        <v>715.66666000000009</v>
      </c>
      <c r="K30" s="34">
        <f ca="1">IF(COLUMN()&lt;DATA!$H$1+2,SUM(VSETKY_PODIELY!K$28:'VSETKY_PODIELY'!K$29),IF(COLUMN()=DATA!$H$1+2,SUM(INDIRECT("B$30:"&amp;SUBSTITUTE(ADDRESS(1,COLUMN()-1,4),"1","")&amp;"$30")),""))</f>
        <v>839.86784999999998</v>
      </c>
      <c r="L30" s="34">
        <f ca="1">IF(COLUMN()&lt;DATA!$H$1+2,SUM(VSETKY_PODIELY!L$28:'VSETKY_PODIELY'!L$29),IF(COLUMN()=DATA!$H$1+2,SUM(INDIRECT("B$30:"&amp;SUBSTITUTE(ADDRESS(1,COLUMN()-1,4),"1","")&amp;"$30")),""))</f>
        <v>102.9495</v>
      </c>
      <c r="M30" s="34">
        <f ca="1">IF(COLUMN()&lt;DATA!$H$1+2,SUM(VSETKY_PODIELY!M$28:'VSETKY_PODIELY'!M$29),IF(COLUMN()=DATA!$H$1+2,SUM(INDIRECT("B$30:"&amp;SUBSTITUTE(ADDRESS(1,COLUMN()-1,4),"1","")&amp;"$30")),""))</f>
        <v>658.86</v>
      </c>
      <c r="N30" s="34">
        <f ca="1">IF(COLUMN()&lt;DATA!$H$1+2,SUM(VSETKY_PODIELY!N$28:'VSETKY_PODIELY'!N$29),IF(COLUMN()=DATA!$H$1+2,SUM(INDIRECT("B$30:"&amp;SUBSTITUTE(ADDRESS(1,COLUMN()-1,4),"1","")&amp;"$30")),""))</f>
        <v>280.83</v>
      </c>
      <c r="O30" s="34">
        <f ca="1">IF(COLUMN()&lt;DATA!$H$1+2,SUM(VSETKY_PODIELY!O$28:'VSETKY_PODIELY'!O$29),IF(COLUMN()=DATA!$H$1+2,SUM(INDIRECT("B$30:"&amp;SUBSTITUTE(ADDRESS(1,COLUMN()-1,4),"1","")&amp;"$30")),""))</f>
        <v>80.036659999999998</v>
      </c>
      <c r="P30" s="34">
        <f ca="1">IF(COLUMN()&lt;DATA!$H$1+2,SUM(VSETKY_PODIELY!P$28:'VSETKY_PODIELY'!P$29),IF(COLUMN()=DATA!$H$1+2,SUM(INDIRECT("B$30:"&amp;SUBSTITUTE(ADDRESS(1,COLUMN()-1,4),"1","")&amp;"$30")),""))</f>
        <v>11.1</v>
      </c>
      <c r="Q30" s="34">
        <f ca="1">IF(COLUMN()&lt;DATA!$H$1+2,SUM(VSETKY_PODIELY!Q$28:'VSETKY_PODIELY'!Q$29),IF(COLUMN()=DATA!$H$1+2,SUM(INDIRECT("B$30:"&amp;SUBSTITUTE(ADDRESS(1,COLUMN()-1,4),"1","")&amp;"$30")),""))</f>
        <v>7.2</v>
      </c>
      <c r="R30" s="34">
        <f ca="1">IF(COLUMN()&lt;DATA!$H$1+2,SUM(VSETKY_PODIELY!R$28:'VSETKY_PODIELY'!R$29),IF(COLUMN()=DATA!$H$1+2,SUM(INDIRECT("B$30:"&amp;SUBSTITUTE(ADDRESS(1,COLUMN()-1,4),"1","")&amp;"$30")),""))</f>
        <v>16</v>
      </c>
      <c r="S30" s="34">
        <f ca="1">IF(COLUMN()&lt;DATA!$H$1+2,SUM(VSETKY_PODIELY!S$28:'VSETKY_PODIELY'!S$29),IF(COLUMN()=DATA!$H$1+2,SUM(INDIRECT("B$30:"&amp;SUBSTITUTE(ADDRESS(1,COLUMN()-1,4),"1","")&amp;"$30")),""))</f>
        <v>109.82</v>
      </c>
      <c r="T30" s="34">
        <f ca="1">IF(COLUMN()&lt;DATA!$H$1+2,SUM(VSETKY_PODIELY!T$28:'VSETKY_PODIELY'!T$29),IF(COLUMN()=DATA!$H$1+2,SUM(INDIRECT("B$30:"&amp;SUBSTITUTE(ADDRESS(1,COLUMN()-1,4),"1","")&amp;"$30")),""))</f>
        <v>123.49113</v>
      </c>
      <c r="U30" s="34">
        <f ca="1">IF(COLUMN()&lt;DATA!$H$1+2,SUM(VSETKY_PODIELY!U$28:'VSETKY_PODIELY'!U$29),IF(COLUMN()=DATA!$H$1+2,SUM(INDIRECT("B$30:"&amp;SUBSTITUTE(ADDRESS(1,COLUMN()-1,4),"1","")&amp;"$30")),""))</f>
        <v>839.38849000000005</v>
      </c>
      <c r="V30" s="34">
        <f ca="1">IF(COLUMN()&lt;DATA!$H$1+2,SUM(VSETKY_PODIELY!V$28:'VSETKY_PODIELY'!V$29),IF(COLUMN()=DATA!$H$1+2,SUM(INDIRECT("B$30:"&amp;SUBSTITUTE(ADDRESS(1,COLUMN()-1,4),"1","")&amp;"$30")),""))</f>
        <v>47.76</v>
      </c>
      <c r="W30" s="34">
        <f ca="1">IF(COLUMN()&lt;DATA!$H$1+2,SUM(VSETKY_PODIELY!W$28:'VSETKY_PODIELY'!W$29),IF(COLUMN()=DATA!$H$1+2,SUM(INDIRECT("B$30:"&amp;SUBSTITUTE(ADDRESS(1,COLUMN()-1,4),"1","")&amp;"$30")),""))</f>
        <v>0</v>
      </c>
      <c r="X30" s="34">
        <f ca="1">IF(COLUMN()&lt;DATA!$H$1+2,SUM(VSETKY_PODIELY!X$28:'VSETKY_PODIELY'!X$29),IF(COLUMN()=DATA!$H$1+2,SUM(INDIRECT("B$30:"&amp;SUBSTITUTE(ADDRESS(1,COLUMN()-1,4),"1","")&amp;"$30")),""))</f>
        <v>1.75</v>
      </c>
      <c r="Y30" s="34">
        <f ca="1">IF(COLUMN()&lt;DATA!$H$1+2,SUM(VSETKY_PODIELY!Y$28:'VSETKY_PODIELY'!Y$29),IF(COLUMN()=DATA!$H$1+2,SUM(INDIRECT("B$30:"&amp;SUBSTITUTE(ADDRESS(1,COLUMN()-1,4),"1","")&amp;"$30")),""))</f>
        <v>196.81</v>
      </c>
      <c r="Z30" s="34">
        <f ca="1">IF(COLUMN()&lt;DATA!$H$1+2,SUM(VSETKY_PODIELY!Z$28:'VSETKY_PODIELY'!Z$29),IF(COLUMN()=DATA!$H$1+2,SUM(INDIRECT("B$30:"&amp;SUBSTITUTE(ADDRESS(1,COLUMN()-1,4),"1","")&amp;"$30")),""))</f>
        <v>88.44</v>
      </c>
      <c r="AA30" s="34">
        <f ca="1">IF(COLUMN()&lt;DATA!$H$1+2,SUM(VSETKY_PODIELY!AA$28:'VSETKY_PODIELY'!AA$29),IF(COLUMN()=DATA!$H$1+2,SUM(INDIRECT("B$30:"&amp;SUBSTITUTE(ADDRESS(1,COLUMN()-1,4),"1","")&amp;"$30")),""))</f>
        <v>33.263330000000003</v>
      </c>
      <c r="AB30" s="34">
        <f ca="1">IF(COLUMN()&lt;DATA!$H$1+2,SUM(VSETKY_PODIELY!AB$28:'VSETKY_PODIELY'!AB$29),IF(COLUMN()=DATA!$H$1+2,SUM(INDIRECT("B$30:"&amp;SUBSTITUTE(ADDRESS(1,COLUMN()-1,4),"1","")&amp;"$30")),""))</f>
        <v>0.5</v>
      </c>
      <c r="AC30" s="34">
        <f ca="1">IF(COLUMN()&lt;DATA!$H$1+2,SUM(VSETKY_PODIELY!AC$28:'VSETKY_PODIELY'!AC$29),IF(COLUMN()=DATA!$H$1+2,SUM(INDIRECT("B$30:"&amp;SUBSTITUTE(ADDRESS(1,COLUMN()-1,4),"1","")&amp;"$30")),""))</f>
        <v>0</v>
      </c>
      <c r="AD30" s="34">
        <f ca="1">IF(COLUMN()&lt;DATA!$H$1+2,SUM(VSETKY_PODIELY!AD$28:'VSETKY_PODIELY'!AD$29),IF(COLUMN()=DATA!$H$1+2,SUM(INDIRECT("B$30:"&amp;SUBSTITUTE(ADDRESS(1,COLUMN()-1,4),"1","")&amp;"$30")),""))</f>
        <v>6.96</v>
      </c>
      <c r="AE30" s="34">
        <f ca="1">IF(COLUMN()&lt;DATA!$H$1+2,SUM(VSETKY_PODIELY!AE$28:'VSETKY_PODIELY'!AE$29),IF(COLUMN()=DATA!$H$1+2,SUM(INDIRECT("B$30:"&amp;SUBSTITUTE(ADDRESS(1,COLUMN()-1,4),"1","")&amp;"$30")),""))</f>
        <v>4</v>
      </c>
      <c r="AF30" s="34">
        <f ca="1">IF(COLUMN()&lt;DATA!$H$1+2,SUM(VSETKY_PODIELY!AF$28:'VSETKY_PODIELY'!AF$29),IF(COLUMN()=DATA!$H$1+2,SUM(INDIRECT("B$30:"&amp;SUBSTITUTE(ADDRESS(1,COLUMN()-1,4),"1","")&amp;"$30")),""))</f>
        <v>2.5200300000000002</v>
      </c>
      <c r="AG30" s="34">
        <f ca="1">IF(COLUMN()&lt;DATA!$H$1+2,SUM(VSETKY_PODIELY!AG$28:'VSETKY_PODIELY'!AG$29),IF(COLUMN()=DATA!$H$1+2,SUM(INDIRECT("B$30:"&amp;SUBSTITUTE(ADDRESS(1,COLUMN()-1,4),"1","")&amp;"$30")),""))</f>
        <v>13.66</v>
      </c>
      <c r="AH30" s="34">
        <f ca="1">IF(COLUMN()&lt;DATA!$H$1+2,SUM(VSETKY_PODIELY!AH$28:'VSETKY_PODIELY'!AH$29),IF(COLUMN()=DATA!$H$1+2,SUM(INDIRECT("B$30:"&amp;SUBSTITUTE(ADDRESS(1,COLUMN()-1,4),"1","")&amp;"$30")),""))</f>
        <v>20.7</v>
      </c>
      <c r="AI30" s="34">
        <f ca="1">IF(COLUMN()&lt;DATA!$H$1+2,SUM(VSETKY_PODIELY!AI$28:'VSETKY_PODIELY'!AI$29),IF(COLUMN()=DATA!$H$1+2,SUM(INDIRECT("B$30:"&amp;SUBSTITUTE(ADDRESS(1,COLUMN()-1,4),"1","")&amp;"$30")),""))</f>
        <v>0</v>
      </c>
      <c r="AJ30" s="34">
        <f ca="1">IF(COLUMN()&lt;DATA!$H$1+2,SUM(VSETKY_PODIELY!AJ$28:'VSETKY_PODIELY'!AJ$29),IF(COLUMN()=DATA!$H$1+2,SUM(INDIRECT("B$30:"&amp;SUBSTITUTE(ADDRESS(1,COLUMN()-1,4),"1","")&amp;"$30")),""))</f>
        <v>0</v>
      </c>
      <c r="AK30" s="34">
        <f ca="1">IF(COLUMN()&lt;DATA!$H$1+2,SUM(VSETKY_PODIELY!AK$28:'VSETKY_PODIELY'!AK$29),IF(COLUMN()=DATA!$H$1+2,SUM(INDIRECT("B$30:"&amp;SUBSTITUTE(ADDRESS(1,COLUMN()-1,4),"1","")&amp;"$30")),""))</f>
        <v>0</v>
      </c>
      <c r="AL30" s="34">
        <f ca="1">IF(COLUMN()&lt;DATA!$H$1+2,SUM(VSETKY_PODIELY!AL$28:'VSETKY_PODIELY'!AL$29),IF(COLUMN()=DATA!$H$1+2,SUM(INDIRECT("B$30:"&amp;SUBSTITUTE(ADDRESS(1,COLUMN()-1,4),"1","")&amp;"$30")),""))</f>
        <v>0</v>
      </c>
      <c r="AM30" s="34">
        <f ca="1">IF(COLUMN()&lt;DATA!$H$1+2,SUM(VSETKY_PODIELY!AM$28:'VSETKY_PODIELY'!AM$29),IF(COLUMN()=DATA!$H$1+2,SUM(INDIRECT("B$30:"&amp;SUBSTITUTE(ADDRESS(1,COLUMN()-1,4),"1","")&amp;"$30")),""))</f>
        <v>0</v>
      </c>
      <c r="AN30" s="44">
        <f ca="1">IF(COLUMN()&lt;DATA!$H$1+2,SUM(VSETKY_PODIELY!AN$28:'VSETKY_PODIELY'!AN$29),IF(COLUMN()=DATA!$H$1+2,SUM(INDIRECT("B$30:"&amp;SUBSTITUTE(ADDRESS(1,COLUMN()-1,4),"1","")&amp;"$30")),""))</f>
        <v>7439.8543799999989</v>
      </c>
      <c r="AO30" t="str">
        <f ca="1">IF(COLUMN()&lt;DATA!$H$1+2,SUM(VSETKY_PODIELY!AO$28:'VSETKY_PODIELY'!AO$29),IF(COLUMN()=DATA!$H$1+2,SUM(INDIRECT("B$30:"&amp;SUBSTITUTE(ADDRESS(1,COLUMN()-1,4),"1","")&amp;"$30")),""))</f>
        <v/>
      </c>
      <c r="AP30" t="str">
        <f ca="1">IF(COLUMN()&lt;DATA!$H$1+2,SUM(VSETKY_PODIELY!AP$28:'VSETKY_PODIELY'!AP$29),IF(COLUMN()=DATA!$H$1+2,SUM(INDIRECT("B$30:"&amp;SUBSTITUTE(ADDRESS(1,COLUMN()-1,4),"1","")&amp;"$30")),""))</f>
        <v/>
      </c>
      <c r="AQ30" t="str">
        <f ca="1">IF(COLUMN()&lt;DATA!$H$1+2,SUM(VSETKY_PODIELY!AQ$28:'VSETKY_PODIELY'!AQ$29),IF(COLUMN()=DATA!$H$1+2,SUM(INDIRECT("B$30:"&amp;SUBSTITUTE(ADDRESS(1,COLUMN()-1,4),"1","")&amp;"$30")),""))</f>
        <v/>
      </c>
      <c r="AR30" t="str">
        <f ca="1">IF(COLUMN()&lt;DATA!$H$1+2,SUM(VSETKY_PODIELY!AR$28:'VSETKY_PODIELY'!AR$29),IF(COLUMN()=DATA!$H$1+2,SUM(INDIRECT("B$30:"&amp;SUBSTITUTE(ADDRESS(1,COLUMN()-1,4),"1","")&amp;"$30")),""))</f>
        <v/>
      </c>
      <c r="AS30" t="str">
        <f ca="1">IF(COLUMN()&lt;DATA!$H$1+2,SUM(VSETKY_PODIELY!AS$28:'VSETKY_PODIELY'!AS$29),IF(COLUMN()=DATA!$H$1+2,SUM(INDIRECT("B$30:"&amp;SUBSTITUTE(ADDRESS(1,COLUMN()-1,4),"1","")&amp;"$30")),""))</f>
        <v/>
      </c>
      <c r="AT30" t="str">
        <f ca="1">IF(COLUMN()&lt;DATA!$H$1+2,SUM(VSETKY_PODIELY!AT$28:'VSETKY_PODIELY'!AT$29),IF(COLUMN()=DATA!$H$1+2,SUM(INDIRECT("B$30:"&amp;SUBSTITUTE(ADDRESS(1,COLUMN()-1,4),"1","")&amp;"$30")),""))</f>
        <v/>
      </c>
      <c r="AU30" t="str">
        <f ca="1">IF(COLUMN()&lt;DATA!$H$1+2,SUM(VSETKY_PODIELY!AU$28:'VSETKY_PODIELY'!AU$29),IF(COLUMN()=DATA!$H$1+2,SUM(INDIRECT("B$30:"&amp;SUBSTITUTE(ADDRESS(1,COLUMN()-1,4),"1","")&amp;"$30")),""))</f>
        <v/>
      </c>
      <c r="AV30" t="str">
        <f ca="1">IF(COLUMN()&lt;DATA!$H$1+2,SUM(VSETKY_PODIELY!AV$28:'VSETKY_PODIELY'!AV$29),IF(COLUMN()=DATA!$H$1+2,SUM(INDIRECT("B$30:"&amp;SUBSTITUTE(ADDRESS(1,COLUMN()-1,4),"1","")&amp;"$30")),""))</f>
        <v/>
      </c>
      <c r="AW30" t="str">
        <f ca="1">IF(COLUMN()&lt;DATA!$H$1+2,SUM(VSETKY_PODIELY!AW$28:'VSETKY_PODIELY'!AW$29),IF(COLUMN()=DATA!$H$1+2,SUM(INDIRECT("B$30:"&amp;SUBSTITUTE(ADDRESS(1,COLUMN()-1,4),"1","")&amp;"$30")),""))</f>
        <v/>
      </c>
      <c r="AX30" t="str">
        <f ca="1">IF(COLUMN()&lt;DATA!$H$1+2,SUM(VSETKY_PODIELY!AX$28:'VSETKY_PODIELY'!AX$29),IF(COLUMN()=DATA!$H$1+2,SUM(INDIRECT("B$30:"&amp;SUBSTITUTE(ADDRESS(1,COLUMN()-1,4),"1","")&amp;"$30")),""))</f>
        <v/>
      </c>
      <c r="AY30" t="str">
        <f ca="1">IF(COLUMN()&lt;DATA!$H$1+2,SUM(VSETKY_PODIELY!AY$28:'VSETKY_PODIELY'!AY$29),IF(COLUMN()=DATA!$H$1+2,SUM(INDIRECT("B$30:"&amp;SUBSTITUTE(ADDRESS(1,COLUMN()-1,4),"1","")&amp;"$30")),""))</f>
        <v/>
      </c>
      <c r="AZ30" t="str">
        <f ca="1">IF(COLUMN()&lt;DATA!$H$1+2,SUM(VSETKY_PODIELY!AZ$28:'VSETKY_PODIELY'!AZ$29),IF(COLUMN()=DATA!$H$1+2,SUM(INDIRECT("B$30:"&amp;SUBSTITUTE(ADDRESS(1,COLUMN()-1,4),"1","")&amp;"$30")),""))</f>
        <v/>
      </c>
      <c r="BA30" t="str">
        <f ca="1">IF(COLUMN()&lt;DATA!$H$1+2,SUM(VSETKY_PODIELY!BA$28:'VSETKY_PODIELY'!BA$29),IF(COLUMN()=DATA!$H$1+2,SUM(INDIRECT("B$30:"&amp;SUBSTITUTE(ADDRESS(1,COLUMN()-1,4),"1","")&amp;"$30")),""))</f>
        <v/>
      </c>
      <c r="BB30" t="str">
        <f ca="1">IF(COLUMN()&lt;DATA!$H$1+2,SUM(VSETKY_PODIELY!BB$28:'VSETKY_PODIELY'!BB$29),IF(COLUMN()=DATA!$H$1+2,SUM(INDIRECT("B$30:"&amp;SUBSTITUTE(ADDRESS(1,COLUMN()-1,4),"1","")&amp;"$30")),""))</f>
        <v/>
      </c>
      <c r="BC30" t="str">
        <f ca="1">IF(COLUMN()&lt;DATA!$H$1+2,SUM(VSETKY_PODIELY!BC$28:'VSETKY_PODIELY'!BC$29),IF(COLUMN()=DATA!$H$1+2,SUM(INDIRECT("B$30:"&amp;SUBSTITUTE(ADDRESS(1,COLUMN()-1,4),"1","")&amp;"$30")),""))</f>
        <v/>
      </c>
      <c r="BD30" t="str">
        <f ca="1">IF(COLUMN()&lt;DATA!$H$1+2,SUM(VSETKY_PODIELY!BD$28:'VSETKY_PODIELY'!BD$29),IF(COLUMN()=DATA!$H$1+2,SUM(INDIRECT("B$30:"&amp;SUBSTITUTE(ADDRESS(1,COLUMN()-1,4),"1","")&amp;"$30")),""))</f>
        <v/>
      </c>
      <c r="BE30" t="str">
        <f ca="1">IF(COLUMN()&lt;DATA!$H$1+2,SUM(VSETKY_PODIELY!BE$28:'VSETKY_PODIELY'!BE$29),IF(COLUMN()=DATA!$H$1+2,SUM(INDIRECT("B$30:"&amp;SUBSTITUTE(ADDRESS(1,COLUMN()-1,4),"1","")&amp;"$30")),""))</f>
        <v/>
      </c>
      <c r="BF30" t="str">
        <f ca="1">IF(COLUMN()&lt;DATA!$H$1+2,SUM(VSETKY_PODIELY!BF$28:'VSETKY_PODIELY'!BF$29),IF(COLUMN()=DATA!$H$1+2,SUM(INDIRECT("B$30:"&amp;SUBSTITUTE(ADDRESS(1,COLUMN()-1,4),"1","")&amp;"$30")),""))</f>
        <v/>
      </c>
      <c r="BG30" t="str">
        <f ca="1">IF(COLUMN()&lt;DATA!$H$1+2,SUM(VSETKY_PODIELY!BG$28:'VSETKY_PODIELY'!BG$29),IF(COLUMN()=DATA!$H$1+2,SUM(INDIRECT("B$30:"&amp;SUBSTITUTE(ADDRESS(1,COLUMN()-1,4),"1","")&amp;"$30")),""))</f>
        <v/>
      </c>
      <c r="BH30" t="str">
        <f ca="1">IF(COLUMN()&lt;DATA!$H$1+2,SUM(VSETKY_PODIELY!BH$28:'VSETKY_PODIELY'!BH$29),IF(COLUMN()=DATA!$H$1+2,SUM(INDIRECT("B$30:"&amp;SUBSTITUTE(ADDRESS(1,COLUMN()-1,4),"1","")&amp;"$30")),""))</f>
        <v/>
      </c>
      <c r="BI30" t="str">
        <f ca="1">IF(COLUMN()&lt;DATA!$H$1+2,SUM(VSETKY_PODIELY!BI$28:'VSETKY_PODIELY'!BI$29),IF(COLUMN()=DATA!$H$1+2,SUM(INDIRECT("B$30:"&amp;SUBSTITUTE(ADDRESS(1,COLUMN()-1,4),"1","")&amp;"$30")),""))</f>
        <v/>
      </c>
      <c r="BJ30" t="str">
        <f ca="1">IF(COLUMN()&lt;DATA!$H$1+2,SUM(VSETKY_PODIELY!BJ$28:'VSETKY_PODIELY'!BJ$29),IF(COLUMN()=DATA!$H$1+2,SUM(INDIRECT("B$30:"&amp;SUBSTITUTE(ADDRESS(1,COLUMN()-1,4),"1","")&amp;"$30")),""))</f>
        <v/>
      </c>
      <c r="BK30" t="str">
        <f ca="1">IF(COLUMN()&lt;DATA!$H$1+2,SUM(VSETKY_PODIELY!BK$28:'VSETKY_PODIELY'!BK$29),IF(COLUMN()=DATA!$H$1+2,SUM(INDIRECT("B$30:"&amp;SUBSTITUTE(ADDRESS(1,COLUMN()-1,4),"1","")&amp;"$30")),""))</f>
        <v/>
      </c>
      <c r="BL30" t="str">
        <f ca="1">IF(COLUMN()&lt;DATA!$H$1+2,SUM(VSETKY_PODIELY!BL$28:'VSETKY_PODIELY'!BL$29),IF(COLUMN()=DATA!$H$1+2,SUM(INDIRECT("B$30:"&amp;SUBSTITUTE(ADDRESS(1,COLUMN()-1,4),"1","")&amp;"$30")),""))</f>
        <v/>
      </c>
      <c r="BM30" t="str">
        <f ca="1">IF(COLUMN()&lt;DATA!$H$1+2,SUM(VSETKY_PODIELY!BM$28:'VSETKY_PODIELY'!BM$29),IF(COLUMN()=DATA!$H$1+2,SUM(INDIRECT("B$30:"&amp;SUBSTITUTE(ADDRESS(1,COLUMN()-1,4),"1","")&amp;"$30")),""))</f>
        <v/>
      </c>
      <c r="BN30" t="str">
        <f ca="1">IF(COLUMN()&lt;DATA!$H$1+2,SUM(VSETKY_PODIELY!BN$28:'VSETKY_PODIELY'!BN$29),IF(COLUMN()=DATA!$H$1+2,SUM(INDIRECT("B$30:"&amp;SUBSTITUTE(ADDRESS(1,COLUMN()-1,4),"1","")&amp;"$30")),""))</f>
        <v/>
      </c>
      <c r="BO30" t="str">
        <f ca="1">IF(COLUMN()&lt;DATA!$H$1+2,SUM(VSETKY_PODIELY!BO$28:'VSETKY_PODIELY'!BO$29),IF(COLUMN()=DATA!$H$1+2,SUM(INDIRECT("B$30:"&amp;SUBSTITUTE(ADDRESS(1,COLUMN()-1,4),"1","")&amp;"$30")),""))</f>
        <v/>
      </c>
      <c r="BP30" t="str">
        <f ca="1">IF(COLUMN()&lt;DATA!$H$1+2,SUM(VSETKY_PODIELY!BP$28:'VSETKY_PODIELY'!BP$29),IF(COLUMN()=DATA!$H$1+2,SUM(INDIRECT("B$30:"&amp;SUBSTITUTE(ADDRESS(1,COLUMN()-1,4),"1","")&amp;"$30")),""))</f>
        <v/>
      </c>
      <c r="BQ30" t="str">
        <f ca="1">IF(COLUMN()&lt;DATA!$H$1+2,SUM(VSETKY_PODIELY!BQ$28:'VSETKY_PODIELY'!BQ$29),IF(COLUMN()=DATA!$H$1+2,SUM(INDIRECT("B$30:"&amp;SUBSTITUTE(ADDRESS(1,COLUMN()-1,4),"1","")&amp;"$30")),""))</f>
        <v/>
      </c>
      <c r="BR30" t="str">
        <f ca="1">IF(COLUMN()&lt;DATA!$H$1+2,SUM(VSETKY_PODIELY!BR$28:'VSETKY_PODIELY'!BR$29),IF(COLUMN()=DATA!$H$1+2,SUM(INDIRECT("B$30:"&amp;SUBSTITUTE(ADDRESS(1,COLUMN()-1,4),"1","")&amp;"$30")),""))</f>
        <v/>
      </c>
      <c r="BS30" t="str">
        <f ca="1">IF(COLUMN()&lt;DATA!$H$1+2,SUM(VSETKY_PODIELY!BS$28:'VSETKY_PODIELY'!BS$29),IF(COLUMN()=DATA!$H$1+2,SUM(INDIRECT("B$30:"&amp;SUBSTITUTE(ADDRESS(1,COLUMN()-1,4),"1","")&amp;"$30")),""))</f>
        <v/>
      </c>
      <c r="BT30" t="str">
        <f ca="1">IF(COLUMN()&lt;DATA!$H$1+2,SUM(VSETKY_PODIELY!BT$28:'VSETKY_PODIELY'!BT$29),IF(COLUMN()=DATA!$H$1+2,SUM(INDIRECT("B$30:"&amp;SUBSTITUTE(ADDRESS(1,COLUMN()-1,4),"1","")&amp;"$30")),""))</f>
        <v/>
      </c>
      <c r="BU30" t="str">
        <f ca="1">IF(COLUMN()&lt;DATA!$H$1+2,SUM(VSETKY_PODIELY!BU$28:'VSETKY_PODIELY'!BU$29),IF(COLUMN()=DATA!$H$1+2,SUM(INDIRECT("B$30:"&amp;SUBSTITUTE(ADDRESS(1,COLUMN()-1,4),"1","")&amp;"$30")),""))</f>
        <v/>
      </c>
      <c r="BV30" t="str">
        <f ca="1">IF(COLUMN()&lt;DATA!$H$1+2,SUM(VSETKY_PODIELY!BV$28:'VSETKY_PODIELY'!BV$29),IF(COLUMN()=DATA!$H$1+2,SUM(INDIRECT("B$30:"&amp;SUBSTITUTE(ADDRESS(1,COLUMN()-1,4),"1","")&amp;"$30")),""))</f>
        <v/>
      </c>
      <c r="BW30" t="str">
        <f ca="1">IF(COLUMN()&lt;DATA!$H$1+2,SUM(VSETKY_PODIELY!BW$28:'VSETKY_PODIELY'!BW$29),IF(COLUMN()=DATA!$H$1+2,SUM(INDIRECT("B$30:"&amp;SUBSTITUTE(ADDRESS(1,COLUMN()-1,4),"1","")&amp;"$30")),""))</f>
        <v/>
      </c>
      <c r="BX30" t="str">
        <f ca="1">IF(COLUMN()&lt;DATA!$H$1+2,SUM(VSETKY_PODIELY!BX$28:'VSETKY_PODIELY'!BX$29),IF(COLUMN()=DATA!$H$1+2,SUM(INDIRECT("B$30:"&amp;SUBSTITUTE(ADDRESS(1,COLUMN()-1,4),"1","")&amp;"$30")),""))</f>
        <v/>
      </c>
      <c r="BY30" t="str">
        <f ca="1">IF(COLUMN()&lt;DATA!$H$1+2,SUM(VSETKY_PODIELY!BY$28:'VSETKY_PODIELY'!BY$29),IF(COLUMN()=DATA!$H$1+2,SUM(INDIRECT("B$30:"&amp;SUBSTITUTE(ADDRESS(1,COLUMN()-1,4),"1","")&amp;"$30")),""))</f>
        <v/>
      </c>
      <c r="BZ30" t="str">
        <f ca="1">IF(COLUMN()&lt;DATA!$H$1+2,SUM(VSETKY_PODIELY!BZ$28:'VSETKY_PODIELY'!BZ$29),IF(COLUMN()=DATA!$H$1+2,SUM(INDIRECT("B$30:"&amp;SUBSTITUTE(ADDRESS(1,COLUMN()-1,4),"1","")&amp;"$30")),""))</f>
        <v/>
      </c>
    </row>
    <row r="31" spans="1:78" ht="15.75" x14ac:dyDescent="0.25">
      <c r="A31" s="43" t="s">
        <v>197</v>
      </c>
      <c r="B31" s="34">
        <f ca="1">IF(COLUMN()&lt;DATA!$H$1+2,SUM(VSETKY_PODIELY!B$30:'VSETKY_PODIELY'!B$33),IF(COLUMN()=DATA!$H$1+2,SUM(INDIRECT("B$31:"&amp;SUBSTITUTE(ADDRESS(1,COLUMN()-1,4),"1","")&amp;"$31")),""))</f>
        <v>519.59541000000002</v>
      </c>
      <c r="C31" s="34">
        <f ca="1">IF(COLUMN()&lt;DATA!$H$1+2,SUM(VSETKY_PODIELY!C$30:'VSETKY_PODIELY'!C$33),IF(COLUMN()=DATA!$H$1+2,SUM(INDIRECT("B$31:"&amp;SUBSTITUTE(ADDRESS(1,COLUMN()-1,4),"1","")&amp;"$31")),""))</f>
        <v>176.25202999999999</v>
      </c>
      <c r="D31" s="34">
        <f ca="1">IF(COLUMN()&lt;DATA!$H$1+2,SUM(VSETKY_PODIELY!D$30:'VSETKY_PODIELY'!D$33),IF(COLUMN()=DATA!$H$1+2,SUM(INDIRECT("B$31:"&amp;SUBSTITUTE(ADDRESS(1,COLUMN()-1,4),"1","")&amp;"$31")),""))</f>
        <v>59.043330000000005</v>
      </c>
      <c r="E31" s="34">
        <f ca="1">IF(COLUMN()&lt;DATA!$H$1+2,SUM(VSETKY_PODIELY!E$30:'VSETKY_PODIELY'!E$33),IF(COLUMN()=DATA!$H$1+2,SUM(INDIRECT("B$31:"&amp;SUBSTITUTE(ADDRESS(1,COLUMN()-1,4),"1","")&amp;"$31")),""))</f>
        <v>21.066669999999998</v>
      </c>
      <c r="F31" s="34">
        <f ca="1">IF(COLUMN()&lt;DATA!$H$1+2,SUM(VSETKY_PODIELY!F$30:'VSETKY_PODIELY'!F$33),IF(COLUMN()=DATA!$H$1+2,SUM(INDIRECT("B$31:"&amp;SUBSTITUTE(ADDRESS(1,COLUMN()-1,4),"1","")&amp;"$31")),""))</f>
        <v>60.92333</v>
      </c>
      <c r="G31" s="34">
        <f ca="1">IF(COLUMN()&lt;DATA!$H$1+2,SUM(VSETKY_PODIELY!G$30:'VSETKY_PODIELY'!G$33),IF(COLUMN()=DATA!$H$1+2,SUM(INDIRECT("B$31:"&amp;SUBSTITUTE(ADDRESS(1,COLUMN()-1,4),"1","")&amp;"$31")),""))</f>
        <v>28.396180000000001</v>
      </c>
      <c r="H31" s="34">
        <f ca="1">IF(COLUMN()&lt;DATA!$H$1+2,SUM(VSETKY_PODIELY!H$30:'VSETKY_PODIELY'!H$33),IF(COLUMN()=DATA!$H$1+2,SUM(INDIRECT("B$31:"&amp;SUBSTITUTE(ADDRESS(1,COLUMN()-1,4),"1","")&amp;"$31")),""))</f>
        <v>16.734089999999998</v>
      </c>
      <c r="I31" s="34">
        <f ca="1">IF(COLUMN()&lt;DATA!$H$1+2,SUM(VSETKY_PODIELY!I$30:'VSETKY_PODIELY'!I$33),IF(COLUMN()=DATA!$H$1+2,SUM(INDIRECT("B$31:"&amp;SUBSTITUTE(ADDRESS(1,COLUMN()-1,4),"1","")&amp;"$31")),""))</f>
        <v>39.408320000000003</v>
      </c>
      <c r="J31" s="34">
        <f ca="1">IF(COLUMN()&lt;DATA!$H$1+2,SUM(VSETKY_PODIELY!J$30:'VSETKY_PODIELY'!J$33),IF(COLUMN()=DATA!$H$1+2,SUM(INDIRECT("B$31:"&amp;SUBSTITUTE(ADDRESS(1,COLUMN()-1,4),"1","")&amp;"$31")),""))</f>
        <v>55</v>
      </c>
      <c r="K31" s="34">
        <f ca="1">IF(COLUMN()&lt;DATA!$H$1+2,SUM(VSETKY_PODIELY!K$30:'VSETKY_PODIELY'!K$33),IF(COLUMN()=DATA!$H$1+2,SUM(INDIRECT("B$31:"&amp;SUBSTITUTE(ADDRESS(1,COLUMN()-1,4),"1","")&amp;"$31")),""))</f>
        <v>18.48</v>
      </c>
      <c r="L31" s="34">
        <f ca="1">IF(COLUMN()&lt;DATA!$H$1+2,SUM(VSETKY_PODIELY!L$30:'VSETKY_PODIELY'!L$33),IF(COLUMN()=DATA!$H$1+2,SUM(INDIRECT("B$31:"&amp;SUBSTITUTE(ADDRESS(1,COLUMN()-1,4),"1","")&amp;"$31")),""))</f>
        <v>8.1119400000000006</v>
      </c>
      <c r="M31" s="34">
        <f ca="1">IF(COLUMN()&lt;DATA!$H$1+2,SUM(VSETKY_PODIELY!M$30:'VSETKY_PODIELY'!M$33),IF(COLUMN()=DATA!$H$1+2,SUM(INDIRECT("B$31:"&amp;SUBSTITUTE(ADDRESS(1,COLUMN()-1,4),"1","")&amp;"$31")),""))</f>
        <v>131.51111</v>
      </c>
      <c r="N31" s="34">
        <f ca="1">IF(COLUMN()&lt;DATA!$H$1+2,SUM(VSETKY_PODIELY!N$30:'VSETKY_PODIELY'!N$33),IF(COLUMN()=DATA!$H$1+2,SUM(INDIRECT("B$31:"&amp;SUBSTITUTE(ADDRESS(1,COLUMN()-1,4),"1","")&amp;"$31")),""))</f>
        <v>114.78667</v>
      </c>
      <c r="O31" s="34">
        <f ca="1">IF(COLUMN()&lt;DATA!$H$1+2,SUM(VSETKY_PODIELY!O$30:'VSETKY_PODIELY'!O$33),IF(COLUMN()=DATA!$H$1+2,SUM(INDIRECT("B$31:"&amp;SUBSTITUTE(ADDRESS(1,COLUMN()-1,4),"1","")&amp;"$31")),""))</f>
        <v>9.0166000000000004</v>
      </c>
      <c r="P31" s="34">
        <f ca="1">IF(COLUMN()&lt;DATA!$H$1+2,SUM(VSETKY_PODIELY!P$30:'VSETKY_PODIELY'!P$33),IF(COLUMN()=DATA!$H$1+2,SUM(INDIRECT("B$31:"&amp;SUBSTITUTE(ADDRESS(1,COLUMN()-1,4),"1","")&amp;"$31")),""))</f>
        <v>1</v>
      </c>
      <c r="Q31" s="34">
        <f ca="1">IF(COLUMN()&lt;DATA!$H$1+2,SUM(VSETKY_PODIELY!Q$30:'VSETKY_PODIELY'!Q$33),IF(COLUMN()=DATA!$H$1+2,SUM(INDIRECT("B$31:"&amp;SUBSTITUTE(ADDRESS(1,COLUMN()-1,4),"1","")&amp;"$31")),""))</f>
        <v>0</v>
      </c>
      <c r="R31" s="34">
        <f ca="1">IF(COLUMN()&lt;DATA!$H$1+2,SUM(VSETKY_PODIELY!R$30:'VSETKY_PODIELY'!R$33),IF(COLUMN()=DATA!$H$1+2,SUM(INDIRECT("B$31:"&amp;SUBSTITUTE(ADDRESS(1,COLUMN()-1,4),"1","")&amp;"$31")),""))</f>
        <v>4</v>
      </c>
      <c r="S31" s="34">
        <f ca="1">IF(COLUMN()&lt;DATA!$H$1+2,SUM(VSETKY_PODIELY!S$30:'VSETKY_PODIELY'!S$33),IF(COLUMN()=DATA!$H$1+2,SUM(INDIRECT("B$31:"&amp;SUBSTITUTE(ADDRESS(1,COLUMN()-1,4),"1","")&amp;"$31")),""))</f>
        <v>15.933340000000001</v>
      </c>
      <c r="T31" s="34">
        <f ca="1">IF(COLUMN()&lt;DATA!$H$1+2,SUM(VSETKY_PODIELY!T$30:'VSETKY_PODIELY'!T$33),IF(COLUMN()=DATA!$H$1+2,SUM(INDIRECT("B$31:"&amp;SUBSTITUTE(ADDRESS(1,COLUMN()-1,4),"1","")&amp;"$31")),""))</f>
        <v>8.81</v>
      </c>
      <c r="U31" s="34">
        <f ca="1">IF(COLUMN()&lt;DATA!$H$1+2,SUM(VSETKY_PODIELY!U$30:'VSETKY_PODIELY'!U$33),IF(COLUMN()=DATA!$H$1+2,SUM(INDIRECT("B$31:"&amp;SUBSTITUTE(ADDRESS(1,COLUMN()-1,4),"1","")&amp;"$31")),""))</f>
        <v>193.35740999999999</v>
      </c>
      <c r="V31" s="34">
        <f ca="1">IF(COLUMN()&lt;DATA!$H$1+2,SUM(VSETKY_PODIELY!V$30:'VSETKY_PODIELY'!V$33),IF(COLUMN()=DATA!$H$1+2,SUM(INDIRECT("B$31:"&amp;SUBSTITUTE(ADDRESS(1,COLUMN()-1,4),"1","")&amp;"$31")),""))</f>
        <v>0</v>
      </c>
      <c r="W31" s="34">
        <f ca="1">IF(COLUMN()&lt;DATA!$H$1+2,SUM(VSETKY_PODIELY!W$30:'VSETKY_PODIELY'!W$33),IF(COLUMN()=DATA!$H$1+2,SUM(INDIRECT("B$31:"&amp;SUBSTITUTE(ADDRESS(1,COLUMN()-1,4),"1","")&amp;"$31")),""))</f>
        <v>0</v>
      </c>
      <c r="X31" s="34">
        <f ca="1">IF(COLUMN()&lt;DATA!$H$1+2,SUM(VSETKY_PODIELY!X$30:'VSETKY_PODIELY'!X$33),IF(COLUMN()=DATA!$H$1+2,SUM(INDIRECT("B$31:"&amp;SUBSTITUTE(ADDRESS(1,COLUMN()-1,4),"1","")&amp;"$31")),""))</f>
        <v>0</v>
      </c>
      <c r="Y31" s="34">
        <f ca="1">IF(COLUMN()&lt;DATA!$H$1+2,SUM(VSETKY_PODIELY!Y$30:'VSETKY_PODIELY'!Y$33),IF(COLUMN()=DATA!$H$1+2,SUM(INDIRECT("B$31:"&amp;SUBSTITUTE(ADDRESS(1,COLUMN()-1,4),"1","")&amp;"$31")),""))</f>
        <v>0</v>
      </c>
      <c r="Z31" s="34">
        <f ca="1">IF(COLUMN()&lt;DATA!$H$1+2,SUM(VSETKY_PODIELY!Z$30:'VSETKY_PODIELY'!Z$33),IF(COLUMN()=DATA!$H$1+2,SUM(INDIRECT("B$31:"&amp;SUBSTITUTE(ADDRESS(1,COLUMN()-1,4),"1","")&amp;"$31")),""))</f>
        <v>2.35</v>
      </c>
      <c r="AA31" s="34">
        <f ca="1">IF(COLUMN()&lt;DATA!$H$1+2,SUM(VSETKY_PODIELY!AA$30:'VSETKY_PODIELY'!AA$33),IF(COLUMN()=DATA!$H$1+2,SUM(INDIRECT("B$31:"&amp;SUBSTITUTE(ADDRESS(1,COLUMN()-1,4),"1","")&amp;"$31")),""))</f>
        <v>5.3928500000000001</v>
      </c>
      <c r="AB31" s="34">
        <f ca="1">IF(COLUMN()&lt;DATA!$H$1+2,SUM(VSETKY_PODIELY!AB$30:'VSETKY_PODIELY'!AB$33),IF(COLUMN()=DATA!$H$1+2,SUM(INDIRECT("B$31:"&amp;SUBSTITUTE(ADDRESS(1,COLUMN()-1,4),"1","")&amp;"$31")),""))</f>
        <v>0</v>
      </c>
      <c r="AC31" s="34">
        <f ca="1">IF(COLUMN()&lt;DATA!$H$1+2,SUM(VSETKY_PODIELY!AC$30:'VSETKY_PODIELY'!AC$33),IF(COLUMN()=DATA!$H$1+2,SUM(INDIRECT("B$31:"&amp;SUBSTITUTE(ADDRESS(1,COLUMN()-1,4),"1","")&amp;"$31")),""))</f>
        <v>0</v>
      </c>
      <c r="AD31" s="34">
        <f ca="1">IF(COLUMN()&lt;DATA!$H$1+2,SUM(VSETKY_PODIELY!AD$30:'VSETKY_PODIELY'!AD$33),IF(COLUMN()=DATA!$H$1+2,SUM(INDIRECT("B$31:"&amp;SUBSTITUTE(ADDRESS(1,COLUMN()-1,4),"1","")&amp;"$31")),""))</f>
        <v>0</v>
      </c>
      <c r="AE31" s="34">
        <f ca="1">IF(COLUMN()&lt;DATA!$H$1+2,SUM(VSETKY_PODIELY!AE$30:'VSETKY_PODIELY'!AE$33),IF(COLUMN()=DATA!$H$1+2,SUM(INDIRECT("B$31:"&amp;SUBSTITUTE(ADDRESS(1,COLUMN()-1,4),"1","")&amp;"$31")),""))</f>
        <v>0</v>
      </c>
      <c r="AF31" s="34">
        <f ca="1">IF(COLUMN()&lt;DATA!$H$1+2,SUM(VSETKY_PODIELY!AF$30:'VSETKY_PODIELY'!AF$33),IF(COLUMN()=DATA!$H$1+2,SUM(INDIRECT("B$31:"&amp;SUBSTITUTE(ADDRESS(1,COLUMN()-1,4),"1","")&amp;"$31")),""))</f>
        <v>5.4232399999999998</v>
      </c>
      <c r="AG31" s="34">
        <f ca="1">IF(COLUMN()&lt;DATA!$H$1+2,SUM(VSETKY_PODIELY!AG$30:'VSETKY_PODIELY'!AG$33),IF(COLUMN()=DATA!$H$1+2,SUM(INDIRECT("B$31:"&amp;SUBSTITUTE(ADDRESS(1,COLUMN()-1,4),"1","")&amp;"$31")),""))</f>
        <v>1.75</v>
      </c>
      <c r="AH31" s="34">
        <f ca="1">IF(COLUMN()&lt;DATA!$H$1+2,SUM(VSETKY_PODIELY!AH$30:'VSETKY_PODIELY'!AH$33),IF(COLUMN()=DATA!$H$1+2,SUM(INDIRECT("B$31:"&amp;SUBSTITUTE(ADDRESS(1,COLUMN()-1,4),"1","")&amp;"$31")),""))</f>
        <v>0</v>
      </c>
      <c r="AI31" s="34">
        <f ca="1">IF(COLUMN()&lt;DATA!$H$1+2,SUM(VSETKY_PODIELY!AI$30:'VSETKY_PODIELY'!AI$33),IF(COLUMN()=DATA!$H$1+2,SUM(INDIRECT("B$31:"&amp;SUBSTITUTE(ADDRESS(1,COLUMN()-1,4),"1","")&amp;"$31")),""))</f>
        <v>0</v>
      </c>
      <c r="AJ31" s="34">
        <f ca="1">IF(COLUMN()&lt;DATA!$H$1+2,SUM(VSETKY_PODIELY!AJ$30:'VSETKY_PODIELY'!AJ$33),IF(COLUMN()=DATA!$H$1+2,SUM(INDIRECT("B$31:"&amp;SUBSTITUTE(ADDRESS(1,COLUMN()-1,4),"1","")&amp;"$31")),""))</f>
        <v>0</v>
      </c>
      <c r="AK31" s="34">
        <f ca="1">IF(COLUMN()&lt;DATA!$H$1+2,SUM(VSETKY_PODIELY!AK$30:'VSETKY_PODIELY'!AK$33),IF(COLUMN()=DATA!$H$1+2,SUM(INDIRECT("B$31:"&amp;SUBSTITUTE(ADDRESS(1,COLUMN()-1,4),"1","")&amp;"$31")),""))</f>
        <v>0</v>
      </c>
      <c r="AL31" s="34">
        <f ca="1">IF(COLUMN()&lt;DATA!$H$1+2,SUM(VSETKY_PODIELY!AL$30:'VSETKY_PODIELY'!AL$33),IF(COLUMN()=DATA!$H$1+2,SUM(INDIRECT("B$31:"&amp;SUBSTITUTE(ADDRESS(1,COLUMN()-1,4),"1","")&amp;"$31")),""))</f>
        <v>0</v>
      </c>
      <c r="AM31" s="34">
        <f ca="1">IF(COLUMN()&lt;DATA!$H$1+2,SUM(VSETKY_PODIELY!AM$30:'VSETKY_PODIELY'!AM$33),IF(COLUMN()=DATA!$H$1+2,SUM(INDIRECT("B$31:"&amp;SUBSTITUTE(ADDRESS(1,COLUMN()-1,4),"1","")&amp;"$31")),""))</f>
        <v>0</v>
      </c>
      <c r="AN31" s="44">
        <f ca="1">IF(COLUMN()&lt;DATA!$H$1+2,SUM(VSETKY_PODIELY!AN$30:'VSETKY_PODIELY'!AN$33),IF(COLUMN()=DATA!$H$1+2,SUM(INDIRECT("B$31:"&amp;SUBSTITUTE(ADDRESS(1,COLUMN()-1,4),"1","")&amp;"$31")),""))</f>
        <v>1496.3425199999999</v>
      </c>
      <c r="AO31" t="str">
        <f ca="1">IF(COLUMN()&lt;DATA!$H$1+2,SUM(VSETKY_PODIELY!AO$30:'VSETKY_PODIELY'!AO$33),IF(COLUMN()=DATA!$H$1+2,SUM(INDIRECT("B$31:"&amp;SUBSTITUTE(ADDRESS(1,COLUMN()-1,4),"1","")&amp;"$31")),""))</f>
        <v/>
      </c>
      <c r="AP31" t="str">
        <f ca="1">IF(COLUMN()&lt;DATA!$H$1+2,SUM(VSETKY_PODIELY!AP$30:'VSETKY_PODIELY'!AP$33),IF(COLUMN()=DATA!$H$1+2,SUM(INDIRECT("B$31:"&amp;SUBSTITUTE(ADDRESS(1,COLUMN()-1,4),"1","")&amp;"$31")),""))</f>
        <v/>
      </c>
      <c r="AQ31" t="str">
        <f ca="1">IF(COLUMN()&lt;DATA!$H$1+2,SUM(VSETKY_PODIELY!AQ$30:'VSETKY_PODIELY'!AQ$33),IF(COLUMN()=DATA!$H$1+2,SUM(INDIRECT("B$31:"&amp;SUBSTITUTE(ADDRESS(1,COLUMN()-1,4),"1","")&amp;"$31")),""))</f>
        <v/>
      </c>
      <c r="AR31" t="str">
        <f ca="1">IF(COLUMN()&lt;DATA!$H$1+2,SUM(VSETKY_PODIELY!AR$30:'VSETKY_PODIELY'!AR$33),IF(COLUMN()=DATA!$H$1+2,SUM(INDIRECT("B$31:"&amp;SUBSTITUTE(ADDRESS(1,COLUMN()-1,4),"1","")&amp;"$31")),""))</f>
        <v/>
      </c>
      <c r="AS31" t="str">
        <f ca="1">IF(COLUMN()&lt;DATA!$H$1+2,SUM(VSETKY_PODIELY!AS$30:'VSETKY_PODIELY'!AS$33),IF(COLUMN()=DATA!$H$1+2,SUM(INDIRECT("B$31:"&amp;SUBSTITUTE(ADDRESS(1,COLUMN()-1,4),"1","")&amp;"$31")),""))</f>
        <v/>
      </c>
      <c r="AT31" t="str">
        <f ca="1">IF(COLUMN()&lt;DATA!$H$1+2,SUM(VSETKY_PODIELY!AT$30:'VSETKY_PODIELY'!AT$33),IF(COLUMN()=DATA!$H$1+2,SUM(INDIRECT("B$31:"&amp;SUBSTITUTE(ADDRESS(1,COLUMN()-1,4),"1","")&amp;"$31")),""))</f>
        <v/>
      </c>
      <c r="AU31" t="str">
        <f ca="1">IF(COLUMN()&lt;DATA!$H$1+2,SUM(VSETKY_PODIELY!AU$30:'VSETKY_PODIELY'!AU$33),IF(COLUMN()=DATA!$H$1+2,SUM(INDIRECT("B$31:"&amp;SUBSTITUTE(ADDRESS(1,COLUMN()-1,4),"1","")&amp;"$31")),""))</f>
        <v/>
      </c>
      <c r="AV31" t="str">
        <f ca="1">IF(COLUMN()&lt;DATA!$H$1+2,SUM(VSETKY_PODIELY!AV$30:'VSETKY_PODIELY'!AV$33),IF(COLUMN()=DATA!$H$1+2,SUM(INDIRECT("B$31:"&amp;SUBSTITUTE(ADDRESS(1,COLUMN()-1,4),"1","")&amp;"$31")),""))</f>
        <v/>
      </c>
      <c r="AW31" t="str">
        <f ca="1">IF(COLUMN()&lt;DATA!$H$1+2,SUM(VSETKY_PODIELY!AW$30:'VSETKY_PODIELY'!AW$33),IF(COLUMN()=DATA!$H$1+2,SUM(INDIRECT("B$31:"&amp;SUBSTITUTE(ADDRESS(1,COLUMN()-1,4),"1","")&amp;"$31")),""))</f>
        <v/>
      </c>
      <c r="AX31" t="str">
        <f ca="1">IF(COLUMN()&lt;DATA!$H$1+2,SUM(VSETKY_PODIELY!AX$30:'VSETKY_PODIELY'!AX$33),IF(COLUMN()=DATA!$H$1+2,SUM(INDIRECT("B$31:"&amp;SUBSTITUTE(ADDRESS(1,COLUMN()-1,4),"1","")&amp;"$31")),""))</f>
        <v/>
      </c>
      <c r="AY31" t="str">
        <f ca="1">IF(COLUMN()&lt;DATA!$H$1+2,SUM(VSETKY_PODIELY!AY$30:'VSETKY_PODIELY'!AY$33),IF(COLUMN()=DATA!$H$1+2,SUM(INDIRECT("B$31:"&amp;SUBSTITUTE(ADDRESS(1,COLUMN()-1,4),"1","")&amp;"$31")),""))</f>
        <v/>
      </c>
      <c r="AZ31" t="str">
        <f ca="1">IF(COLUMN()&lt;DATA!$H$1+2,SUM(VSETKY_PODIELY!AZ$30:'VSETKY_PODIELY'!AZ$33),IF(COLUMN()=DATA!$H$1+2,SUM(INDIRECT("B$31:"&amp;SUBSTITUTE(ADDRESS(1,COLUMN()-1,4),"1","")&amp;"$31")),""))</f>
        <v/>
      </c>
      <c r="BA31" t="str">
        <f ca="1">IF(COLUMN()&lt;DATA!$H$1+2,SUM(VSETKY_PODIELY!BA$30:'VSETKY_PODIELY'!BA$33),IF(COLUMN()=DATA!$H$1+2,SUM(INDIRECT("B$31:"&amp;SUBSTITUTE(ADDRESS(1,COLUMN()-1,4),"1","")&amp;"$31")),""))</f>
        <v/>
      </c>
      <c r="BB31" t="str">
        <f ca="1">IF(COLUMN()&lt;DATA!$H$1+2,SUM(VSETKY_PODIELY!BB$30:'VSETKY_PODIELY'!BB$33),IF(COLUMN()=DATA!$H$1+2,SUM(INDIRECT("B$31:"&amp;SUBSTITUTE(ADDRESS(1,COLUMN()-1,4),"1","")&amp;"$31")),""))</f>
        <v/>
      </c>
      <c r="BC31" t="str">
        <f ca="1">IF(COLUMN()&lt;DATA!$H$1+2,SUM(VSETKY_PODIELY!BC$30:'VSETKY_PODIELY'!BC$33),IF(COLUMN()=DATA!$H$1+2,SUM(INDIRECT("B$31:"&amp;SUBSTITUTE(ADDRESS(1,COLUMN()-1,4),"1","")&amp;"$31")),""))</f>
        <v/>
      </c>
      <c r="BD31" t="str">
        <f ca="1">IF(COLUMN()&lt;DATA!$H$1+2,SUM(VSETKY_PODIELY!BD$30:'VSETKY_PODIELY'!BD$33),IF(COLUMN()=DATA!$H$1+2,SUM(INDIRECT("B$31:"&amp;SUBSTITUTE(ADDRESS(1,COLUMN()-1,4),"1","")&amp;"$31")),""))</f>
        <v/>
      </c>
      <c r="BE31" t="str">
        <f ca="1">IF(COLUMN()&lt;DATA!$H$1+2,SUM(VSETKY_PODIELY!BE$30:'VSETKY_PODIELY'!BE$33),IF(COLUMN()=DATA!$H$1+2,SUM(INDIRECT("B$31:"&amp;SUBSTITUTE(ADDRESS(1,COLUMN()-1,4),"1","")&amp;"$31")),""))</f>
        <v/>
      </c>
      <c r="BF31" t="str">
        <f ca="1">IF(COLUMN()&lt;DATA!$H$1+2,SUM(VSETKY_PODIELY!BF$30:'VSETKY_PODIELY'!BF$33),IF(COLUMN()=DATA!$H$1+2,SUM(INDIRECT("B$31:"&amp;SUBSTITUTE(ADDRESS(1,COLUMN()-1,4),"1","")&amp;"$31")),""))</f>
        <v/>
      </c>
      <c r="BG31" t="str">
        <f ca="1">IF(COLUMN()&lt;DATA!$H$1+2,SUM(VSETKY_PODIELY!BG$30:'VSETKY_PODIELY'!BG$33),IF(COLUMN()=DATA!$H$1+2,SUM(INDIRECT("B$31:"&amp;SUBSTITUTE(ADDRESS(1,COLUMN()-1,4),"1","")&amp;"$31")),""))</f>
        <v/>
      </c>
      <c r="BH31" t="str">
        <f ca="1">IF(COLUMN()&lt;DATA!$H$1+2,SUM(VSETKY_PODIELY!BH$30:'VSETKY_PODIELY'!BH$33),IF(COLUMN()=DATA!$H$1+2,SUM(INDIRECT("B$31:"&amp;SUBSTITUTE(ADDRESS(1,COLUMN()-1,4),"1","")&amp;"$31")),""))</f>
        <v/>
      </c>
      <c r="BI31" t="str">
        <f ca="1">IF(COLUMN()&lt;DATA!$H$1+2,SUM(VSETKY_PODIELY!BI$30:'VSETKY_PODIELY'!BI$33),IF(COLUMN()=DATA!$H$1+2,SUM(INDIRECT("B$31:"&amp;SUBSTITUTE(ADDRESS(1,COLUMN()-1,4),"1","")&amp;"$31")),""))</f>
        <v/>
      </c>
      <c r="BJ31" t="str">
        <f ca="1">IF(COLUMN()&lt;DATA!$H$1+2,SUM(VSETKY_PODIELY!BJ$30:'VSETKY_PODIELY'!BJ$33),IF(COLUMN()=DATA!$H$1+2,SUM(INDIRECT("B$31:"&amp;SUBSTITUTE(ADDRESS(1,COLUMN()-1,4),"1","")&amp;"$31")),""))</f>
        <v/>
      </c>
      <c r="BK31" t="str">
        <f ca="1">IF(COLUMN()&lt;DATA!$H$1+2,SUM(VSETKY_PODIELY!BK$30:'VSETKY_PODIELY'!BK$33),IF(COLUMN()=DATA!$H$1+2,SUM(INDIRECT("B$31:"&amp;SUBSTITUTE(ADDRESS(1,COLUMN()-1,4),"1","")&amp;"$31")),""))</f>
        <v/>
      </c>
      <c r="BL31" t="str">
        <f ca="1">IF(COLUMN()&lt;DATA!$H$1+2,SUM(VSETKY_PODIELY!BL$30:'VSETKY_PODIELY'!BL$33),IF(COLUMN()=DATA!$H$1+2,SUM(INDIRECT("B$31:"&amp;SUBSTITUTE(ADDRESS(1,COLUMN()-1,4),"1","")&amp;"$31")),""))</f>
        <v/>
      </c>
      <c r="BM31" t="str">
        <f ca="1">IF(COLUMN()&lt;DATA!$H$1+2,SUM(VSETKY_PODIELY!BM$30:'VSETKY_PODIELY'!BM$33),IF(COLUMN()=DATA!$H$1+2,SUM(INDIRECT("B$31:"&amp;SUBSTITUTE(ADDRESS(1,COLUMN()-1,4),"1","")&amp;"$31")),""))</f>
        <v/>
      </c>
      <c r="BN31" t="str">
        <f ca="1">IF(COLUMN()&lt;DATA!$H$1+2,SUM(VSETKY_PODIELY!BN$30:'VSETKY_PODIELY'!BN$33),IF(COLUMN()=DATA!$H$1+2,SUM(INDIRECT("B$31:"&amp;SUBSTITUTE(ADDRESS(1,COLUMN()-1,4),"1","")&amp;"$31")),""))</f>
        <v/>
      </c>
      <c r="BO31" t="str">
        <f ca="1">IF(COLUMN()&lt;DATA!$H$1+2,SUM(VSETKY_PODIELY!BO$30:'VSETKY_PODIELY'!BO$33),IF(COLUMN()=DATA!$H$1+2,SUM(INDIRECT("B$31:"&amp;SUBSTITUTE(ADDRESS(1,COLUMN()-1,4),"1","")&amp;"$31")),""))</f>
        <v/>
      </c>
      <c r="BP31" t="str">
        <f ca="1">IF(COLUMN()&lt;DATA!$H$1+2,SUM(VSETKY_PODIELY!BP$30:'VSETKY_PODIELY'!BP$33),IF(COLUMN()=DATA!$H$1+2,SUM(INDIRECT("B$31:"&amp;SUBSTITUTE(ADDRESS(1,COLUMN()-1,4),"1","")&amp;"$31")),""))</f>
        <v/>
      </c>
      <c r="BQ31" t="str">
        <f ca="1">IF(COLUMN()&lt;DATA!$H$1+2,SUM(VSETKY_PODIELY!BQ$30:'VSETKY_PODIELY'!BQ$33),IF(COLUMN()=DATA!$H$1+2,SUM(INDIRECT("B$31:"&amp;SUBSTITUTE(ADDRESS(1,COLUMN()-1,4),"1","")&amp;"$31")),""))</f>
        <v/>
      </c>
      <c r="BR31" t="str">
        <f ca="1">IF(COLUMN()&lt;DATA!$H$1+2,SUM(VSETKY_PODIELY!BR$30:'VSETKY_PODIELY'!BR$33),IF(COLUMN()=DATA!$H$1+2,SUM(INDIRECT("B$31:"&amp;SUBSTITUTE(ADDRESS(1,COLUMN()-1,4),"1","")&amp;"$31")),""))</f>
        <v/>
      </c>
      <c r="BS31" t="str">
        <f ca="1">IF(COLUMN()&lt;DATA!$H$1+2,SUM(VSETKY_PODIELY!BS$30:'VSETKY_PODIELY'!BS$33),IF(COLUMN()=DATA!$H$1+2,SUM(INDIRECT("B$31:"&amp;SUBSTITUTE(ADDRESS(1,COLUMN()-1,4),"1","")&amp;"$31")),""))</f>
        <v/>
      </c>
      <c r="BT31" t="str">
        <f ca="1">IF(COLUMN()&lt;DATA!$H$1+2,SUM(VSETKY_PODIELY!BT$30:'VSETKY_PODIELY'!BT$33),IF(COLUMN()=DATA!$H$1+2,SUM(INDIRECT("B$31:"&amp;SUBSTITUTE(ADDRESS(1,COLUMN()-1,4),"1","")&amp;"$31")),""))</f>
        <v/>
      </c>
      <c r="BU31" t="str">
        <f ca="1">IF(COLUMN()&lt;DATA!$H$1+2,SUM(VSETKY_PODIELY!BU$30:'VSETKY_PODIELY'!BU$33),IF(COLUMN()=DATA!$H$1+2,SUM(INDIRECT("B$31:"&amp;SUBSTITUTE(ADDRESS(1,COLUMN()-1,4),"1","")&amp;"$31")),""))</f>
        <v/>
      </c>
      <c r="BV31" t="str">
        <f ca="1">IF(COLUMN()&lt;DATA!$H$1+2,SUM(VSETKY_PODIELY!BV$30:'VSETKY_PODIELY'!BV$33),IF(COLUMN()=DATA!$H$1+2,SUM(INDIRECT("B$31:"&amp;SUBSTITUTE(ADDRESS(1,COLUMN()-1,4),"1","")&amp;"$31")),""))</f>
        <v/>
      </c>
      <c r="BW31" t="str">
        <f ca="1">IF(COLUMN()&lt;DATA!$H$1+2,SUM(VSETKY_PODIELY!BW$30:'VSETKY_PODIELY'!BW$33),IF(COLUMN()=DATA!$H$1+2,SUM(INDIRECT("B$31:"&amp;SUBSTITUTE(ADDRESS(1,COLUMN()-1,4),"1","")&amp;"$31")),""))</f>
        <v/>
      </c>
      <c r="BX31" t="str">
        <f ca="1">IF(COLUMN()&lt;DATA!$H$1+2,SUM(VSETKY_PODIELY!BX$30:'VSETKY_PODIELY'!BX$33),IF(COLUMN()=DATA!$H$1+2,SUM(INDIRECT("B$31:"&amp;SUBSTITUTE(ADDRESS(1,COLUMN()-1,4),"1","")&amp;"$31")),""))</f>
        <v/>
      </c>
      <c r="BY31" t="str">
        <f ca="1">IF(COLUMN()&lt;DATA!$H$1+2,SUM(VSETKY_PODIELY!BY$30:'VSETKY_PODIELY'!BY$33),IF(COLUMN()=DATA!$H$1+2,SUM(INDIRECT("B$31:"&amp;SUBSTITUTE(ADDRESS(1,COLUMN()-1,4),"1","")&amp;"$31")),""))</f>
        <v/>
      </c>
      <c r="BZ31" t="str">
        <f ca="1">IF(COLUMN()&lt;DATA!$H$1+2,SUM(VSETKY_PODIELY!BZ$30:'VSETKY_PODIELY'!BZ$33),IF(COLUMN()=DATA!$H$1+2,SUM(INDIRECT("B$31:"&amp;SUBSTITUTE(ADDRESS(1,COLUMN()-1,4),"1","")&amp;"$31")),""))</f>
        <v/>
      </c>
    </row>
    <row r="32" spans="1:78" ht="31.5" x14ac:dyDescent="0.25">
      <c r="A32" s="43" t="s">
        <v>234</v>
      </c>
      <c r="B32" s="34">
        <f ca="1">IF(COLUMN()&lt;DATA!$H$1+2,SUM(VSETKY_PODIELY!B$24:'VSETKY_PODIELY'!B$25),IF(COLUMN()=DATA!$H$1+2,SUM(INDIRECT("B$32:"&amp;SUBSTITUTE(ADDRESS(1,COLUMN()-1,4),"1","")&amp;"$32")),""))</f>
        <v>0</v>
      </c>
      <c r="C32" s="34">
        <f ca="1">IF(COLUMN()&lt;DATA!$H$1+2,SUM(VSETKY_PODIELY!C$24:'VSETKY_PODIELY'!C$25),IF(COLUMN()=DATA!$H$1+2,SUM(INDIRECT("B$32:"&amp;SUBSTITUTE(ADDRESS(1,COLUMN()-1,4),"1","")&amp;"$32")),""))</f>
        <v>0</v>
      </c>
      <c r="D32" s="34">
        <f ca="1">IF(COLUMN()&lt;DATA!$H$1+2,SUM(VSETKY_PODIELY!D$24:'VSETKY_PODIELY'!D$25),IF(COLUMN()=DATA!$H$1+2,SUM(INDIRECT("B$32:"&amp;SUBSTITUTE(ADDRESS(1,COLUMN()-1,4),"1","")&amp;"$32")),""))</f>
        <v>0</v>
      </c>
      <c r="E32" s="34">
        <f ca="1">IF(COLUMN()&lt;DATA!$H$1+2,SUM(VSETKY_PODIELY!E$24:'VSETKY_PODIELY'!E$25),IF(COLUMN()=DATA!$H$1+2,SUM(INDIRECT("B$32:"&amp;SUBSTITUTE(ADDRESS(1,COLUMN()-1,4),"1","")&amp;"$32")),""))</f>
        <v>0</v>
      </c>
      <c r="F32" s="34">
        <f ca="1">IF(COLUMN()&lt;DATA!$H$1+2,SUM(VSETKY_PODIELY!F$24:'VSETKY_PODIELY'!F$25),IF(COLUMN()=DATA!$H$1+2,SUM(INDIRECT("B$32:"&amp;SUBSTITUTE(ADDRESS(1,COLUMN()-1,4),"1","")&amp;"$32")),""))</f>
        <v>0</v>
      </c>
      <c r="G32" s="34">
        <f ca="1">IF(COLUMN()&lt;DATA!$H$1+2,SUM(VSETKY_PODIELY!G$24:'VSETKY_PODIELY'!G$25),IF(COLUMN()=DATA!$H$1+2,SUM(INDIRECT("B$32:"&amp;SUBSTITUTE(ADDRESS(1,COLUMN()-1,4),"1","")&amp;"$32")),""))</f>
        <v>3.875</v>
      </c>
      <c r="H32" s="34">
        <f ca="1">IF(COLUMN()&lt;DATA!$H$1+2,SUM(VSETKY_PODIELY!H$24:'VSETKY_PODIELY'!H$25),IF(COLUMN()=DATA!$H$1+2,SUM(INDIRECT("B$32:"&amp;SUBSTITUTE(ADDRESS(1,COLUMN()-1,4),"1","")&amp;"$32")),""))</f>
        <v>0</v>
      </c>
      <c r="I32" s="34">
        <f ca="1">IF(COLUMN()&lt;DATA!$H$1+2,SUM(VSETKY_PODIELY!I$24:'VSETKY_PODIELY'!I$25),IF(COLUMN()=DATA!$H$1+2,SUM(INDIRECT("B$32:"&amp;SUBSTITUTE(ADDRESS(1,COLUMN()-1,4),"1","")&amp;"$32")),""))</f>
        <v>0</v>
      </c>
      <c r="J32" s="34">
        <f ca="1">IF(COLUMN()&lt;DATA!$H$1+2,SUM(VSETKY_PODIELY!J$24:'VSETKY_PODIELY'!J$25),IF(COLUMN()=DATA!$H$1+2,SUM(INDIRECT("B$32:"&amp;SUBSTITUTE(ADDRESS(1,COLUMN()-1,4),"1","")&amp;"$32")),""))</f>
        <v>0</v>
      </c>
      <c r="K32" s="34">
        <f ca="1">IF(COLUMN()&lt;DATA!$H$1+2,SUM(VSETKY_PODIELY!K$24:'VSETKY_PODIELY'!K$25),IF(COLUMN()=DATA!$H$1+2,SUM(INDIRECT("B$32:"&amp;SUBSTITUTE(ADDRESS(1,COLUMN()-1,4),"1","")&amp;"$32")),""))</f>
        <v>0</v>
      </c>
      <c r="L32" s="34">
        <f ca="1">IF(COLUMN()&lt;DATA!$H$1+2,SUM(VSETKY_PODIELY!L$24:'VSETKY_PODIELY'!L$25),IF(COLUMN()=DATA!$H$1+2,SUM(INDIRECT("B$32:"&amp;SUBSTITUTE(ADDRESS(1,COLUMN()-1,4),"1","")&amp;"$32")),""))</f>
        <v>0</v>
      </c>
      <c r="M32" s="34">
        <f ca="1">IF(COLUMN()&lt;DATA!$H$1+2,SUM(VSETKY_PODIELY!M$24:'VSETKY_PODIELY'!M$25),IF(COLUMN()=DATA!$H$1+2,SUM(INDIRECT("B$32:"&amp;SUBSTITUTE(ADDRESS(1,COLUMN()-1,4),"1","")&amp;"$32")),""))</f>
        <v>0</v>
      </c>
      <c r="N32" s="34">
        <f ca="1">IF(COLUMN()&lt;DATA!$H$1+2,SUM(VSETKY_PODIELY!N$24:'VSETKY_PODIELY'!N$25),IF(COLUMN()=DATA!$H$1+2,SUM(INDIRECT("B$32:"&amp;SUBSTITUTE(ADDRESS(1,COLUMN()-1,4),"1","")&amp;"$32")),""))</f>
        <v>5.7</v>
      </c>
      <c r="O32" s="34">
        <f ca="1">IF(COLUMN()&lt;DATA!$H$1+2,SUM(VSETKY_PODIELY!O$24:'VSETKY_PODIELY'!O$25),IF(COLUMN()=DATA!$H$1+2,SUM(INDIRECT("B$32:"&amp;SUBSTITUTE(ADDRESS(1,COLUMN()-1,4),"1","")&amp;"$32")),""))</f>
        <v>0</v>
      </c>
      <c r="P32" s="34">
        <f ca="1">IF(COLUMN()&lt;DATA!$H$1+2,SUM(VSETKY_PODIELY!P$24:'VSETKY_PODIELY'!P$25),IF(COLUMN()=DATA!$H$1+2,SUM(INDIRECT("B$32:"&amp;SUBSTITUTE(ADDRESS(1,COLUMN()-1,4),"1","")&amp;"$32")),""))</f>
        <v>0</v>
      </c>
      <c r="Q32" s="34">
        <f ca="1">IF(COLUMN()&lt;DATA!$H$1+2,SUM(VSETKY_PODIELY!Q$24:'VSETKY_PODIELY'!Q$25),IF(COLUMN()=DATA!$H$1+2,SUM(INDIRECT("B$32:"&amp;SUBSTITUTE(ADDRESS(1,COLUMN()-1,4),"1","")&amp;"$32")),""))</f>
        <v>0</v>
      </c>
      <c r="R32" s="34">
        <f ca="1">IF(COLUMN()&lt;DATA!$H$1+2,SUM(VSETKY_PODIELY!R$24:'VSETKY_PODIELY'!R$25),IF(COLUMN()=DATA!$H$1+2,SUM(INDIRECT("B$32:"&amp;SUBSTITUTE(ADDRESS(1,COLUMN()-1,4),"1","")&amp;"$32")),""))</f>
        <v>0</v>
      </c>
      <c r="S32" s="34">
        <f ca="1">IF(COLUMN()&lt;DATA!$H$1+2,SUM(VSETKY_PODIELY!S$24:'VSETKY_PODIELY'!S$25),IF(COLUMN()=DATA!$H$1+2,SUM(INDIRECT("B$32:"&amp;SUBSTITUTE(ADDRESS(1,COLUMN()-1,4),"1","")&amp;"$32")),""))</f>
        <v>0</v>
      </c>
      <c r="T32" s="34">
        <f ca="1">IF(COLUMN()&lt;DATA!$H$1+2,SUM(VSETKY_PODIELY!T$24:'VSETKY_PODIELY'!T$25),IF(COLUMN()=DATA!$H$1+2,SUM(INDIRECT("B$32:"&amp;SUBSTITUTE(ADDRESS(1,COLUMN()-1,4),"1","")&amp;"$32")),""))</f>
        <v>0</v>
      </c>
      <c r="U32" s="34">
        <f ca="1">IF(COLUMN()&lt;DATA!$H$1+2,SUM(VSETKY_PODIELY!U$24:'VSETKY_PODIELY'!U$25),IF(COLUMN()=DATA!$H$1+2,SUM(INDIRECT("B$32:"&amp;SUBSTITUTE(ADDRESS(1,COLUMN()-1,4),"1","")&amp;"$32")),""))</f>
        <v>0</v>
      </c>
      <c r="V32" s="34">
        <f ca="1">IF(COLUMN()&lt;DATA!$H$1+2,SUM(VSETKY_PODIELY!V$24:'VSETKY_PODIELY'!V$25),IF(COLUMN()=DATA!$H$1+2,SUM(INDIRECT("B$32:"&amp;SUBSTITUTE(ADDRESS(1,COLUMN()-1,4),"1","")&amp;"$32")),""))</f>
        <v>0</v>
      </c>
      <c r="W32" s="34">
        <f ca="1">IF(COLUMN()&lt;DATA!$H$1+2,SUM(VSETKY_PODIELY!W$24:'VSETKY_PODIELY'!W$25),IF(COLUMN()=DATA!$H$1+2,SUM(INDIRECT("B$32:"&amp;SUBSTITUTE(ADDRESS(1,COLUMN()-1,4),"1","")&amp;"$32")),""))</f>
        <v>0</v>
      </c>
      <c r="X32" s="34">
        <f ca="1">IF(COLUMN()&lt;DATA!$H$1+2,SUM(VSETKY_PODIELY!X$24:'VSETKY_PODIELY'!X$25),IF(COLUMN()=DATA!$H$1+2,SUM(INDIRECT("B$32:"&amp;SUBSTITUTE(ADDRESS(1,COLUMN()-1,4),"1","")&amp;"$32")),""))</f>
        <v>0</v>
      </c>
      <c r="Y32" s="34">
        <f ca="1">IF(COLUMN()&lt;DATA!$H$1+2,SUM(VSETKY_PODIELY!Y$24:'VSETKY_PODIELY'!Y$25),IF(COLUMN()=DATA!$H$1+2,SUM(INDIRECT("B$32:"&amp;SUBSTITUTE(ADDRESS(1,COLUMN()-1,4),"1","")&amp;"$32")),""))</f>
        <v>0</v>
      </c>
      <c r="Z32" s="34">
        <f ca="1">IF(COLUMN()&lt;DATA!$H$1+2,SUM(VSETKY_PODIELY!Z$24:'VSETKY_PODIELY'!Z$25),IF(COLUMN()=DATA!$H$1+2,SUM(INDIRECT("B$32:"&amp;SUBSTITUTE(ADDRESS(1,COLUMN()-1,4),"1","")&amp;"$32")),""))</f>
        <v>0</v>
      </c>
      <c r="AA32" s="34">
        <f ca="1">IF(COLUMN()&lt;DATA!$H$1+2,SUM(VSETKY_PODIELY!AA$24:'VSETKY_PODIELY'!AA$25),IF(COLUMN()=DATA!$H$1+2,SUM(INDIRECT("B$32:"&amp;SUBSTITUTE(ADDRESS(1,COLUMN()-1,4),"1","")&amp;"$32")),""))</f>
        <v>0.8</v>
      </c>
      <c r="AB32" s="34">
        <f ca="1">IF(COLUMN()&lt;DATA!$H$1+2,SUM(VSETKY_PODIELY!AB$24:'VSETKY_PODIELY'!AB$25),IF(COLUMN()=DATA!$H$1+2,SUM(INDIRECT("B$32:"&amp;SUBSTITUTE(ADDRESS(1,COLUMN()-1,4),"1","")&amp;"$32")),""))</f>
        <v>0</v>
      </c>
      <c r="AC32" s="34">
        <f ca="1">IF(COLUMN()&lt;DATA!$H$1+2,SUM(VSETKY_PODIELY!AC$24:'VSETKY_PODIELY'!AC$25),IF(COLUMN()=DATA!$H$1+2,SUM(INDIRECT("B$32:"&amp;SUBSTITUTE(ADDRESS(1,COLUMN()-1,4),"1","")&amp;"$32")),""))</f>
        <v>0</v>
      </c>
      <c r="AD32" s="34">
        <f ca="1">IF(COLUMN()&lt;DATA!$H$1+2,SUM(VSETKY_PODIELY!AD$24:'VSETKY_PODIELY'!AD$25),IF(COLUMN()=DATA!$H$1+2,SUM(INDIRECT("B$32:"&amp;SUBSTITUTE(ADDRESS(1,COLUMN()-1,4),"1","")&amp;"$32")),""))</f>
        <v>0</v>
      </c>
      <c r="AE32" s="34">
        <f ca="1">IF(COLUMN()&lt;DATA!$H$1+2,SUM(VSETKY_PODIELY!AE$24:'VSETKY_PODIELY'!AE$25),IF(COLUMN()=DATA!$H$1+2,SUM(INDIRECT("B$32:"&amp;SUBSTITUTE(ADDRESS(1,COLUMN()-1,4),"1","")&amp;"$32")),""))</f>
        <v>0</v>
      </c>
      <c r="AF32" s="34">
        <f ca="1">IF(COLUMN()&lt;DATA!$H$1+2,SUM(VSETKY_PODIELY!AF$24:'VSETKY_PODIELY'!AF$25),IF(COLUMN()=DATA!$H$1+2,SUM(INDIRECT("B$32:"&amp;SUBSTITUTE(ADDRESS(1,COLUMN()-1,4),"1","")&amp;"$32")),""))</f>
        <v>0</v>
      </c>
      <c r="AG32" s="34">
        <f ca="1">IF(COLUMN()&lt;DATA!$H$1+2,SUM(VSETKY_PODIELY!AG$24:'VSETKY_PODIELY'!AG$25),IF(COLUMN()=DATA!$H$1+2,SUM(INDIRECT("B$32:"&amp;SUBSTITUTE(ADDRESS(1,COLUMN()-1,4),"1","")&amp;"$32")),""))</f>
        <v>0</v>
      </c>
      <c r="AH32" s="34">
        <f ca="1">IF(COLUMN()&lt;DATA!$H$1+2,SUM(VSETKY_PODIELY!AH$24:'VSETKY_PODIELY'!AH$25),IF(COLUMN()=DATA!$H$1+2,SUM(INDIRECT("B$32:"&amp;SUBSTITUTE(ADDRESS(1,COLUMN()-1,4),"1","")&amp;"$32")),""))</f>
        <v>0</v>
      </c>
      <c r="AI32" s="34">
        <f ca="1">IF(COLUMN()&lt;DATA!$H$1+2,SUM(VSETKY_PODIELY!AI$24:'VSETKY_PODIELY'!AI$25),IF(COLUMN()=DATA!$H$1+2,SUM(INDIRECT("B$32:"&amp;SUBSTITUTE(ADDRESS(1,COLUMN()-1,4),"1","")&amp;"$32")),""))</f>
        <v>0</v>
      </c>
      <c r="AJ32" s="34">
        <f ca="1">IF(COLUMN()&lt;DATA!$H$1+2,SUM(VSETKY_PODIELY!AJ$24:'VSETKY_PODIELY'!AJ$25),IF(COLUMN()=DATA!$H$1+2,SUM(INDIRECT("B$32:"&amp;SUBSTITUTE(ADDRESS(1,COLUMN()-1,4),"1","")&amp;"$32")),""))</f>
        <v>0</v>
      </c>
      <c r="AK32" s="34">
        <f ca="1">IF(COLUMN()&lt;DATA!$H$1+2,SUM(VSETKY_PODIELY!AK$24:'VSETKY_PODIELY'!AK$25),IF(COLUMN()=DATA!$H$1+2,SUM(INDIRECT("B$32:"&amp;SUBSTITUTE(ADDRESS(1,COLUMN()-1,4),"1","")&amp;"$32")),""))</f>
        <v>0</v>
      </c>
      <c r="AL32" s="34">
        <f ca="1">IF(COLUMN()&lt;DATA!$H$1+2,SUM(VSETKY_PODIELY!AL$24:'VSETKY_PODIELY'!AL$25),IF(COLUMN()=DATA!$H$1+2,SUM(INDIRECT("B$32:"&amp;SUBSTITUTE(ADDRESS(1,COLUMN()-1,4),"1","")&amp;"$32")),""))</f>
        <v>0</v>
      </c>
      <c r="AM32" s="34">
        <f ca="1">IF(COLUMN()&lt;DATA!$H$1+2,SUM(VSETKY_PODIELY!AM$24:'VSETKY_PODIELY'!AM$25),IF(COLUMN()=DATA!$H$1+2,SUM(INDIRECT("B$32:"&amp;SUBSTITUTE(ADDRESS(1,COLUMN()-1,4),"1","")&amp;"$32")),""))</f>
        <v>0</v>
      </c>
      <c r="AN32" s="44">
        <f ca="1">IF(COLUMN()&lt;DATA!$H$1+2,SUM(VSETKY_PODIELY!AN$24:'VSETKY_PODIELY'!AN$25),IF(COLUMN()=DATA!$H$1+2,SUM(INDIRECT("B$32:"&amp;SUBSTITUTE(ADDRESS(1,COLUMN()-1,4),"1","")&amp;"$32")),""))</f>
        <v>10.375</v>
      </c>
      <c r="AO32" t="str">
        <f ca="1">IF(COLUMN()&lt;DATA!$H$1+2,SUM(VSETKY_PODIELY!AO$24:'VSETKY_PODIELY'!AO$25),IF(COLUMN()=DATA!$H$1+2,SUM(INDIRECT("B$32:"&amp;SUBSTITUTE(ADDRESS(1,COLUMN()-1,4),"1","")&amp;"$32")),""))</f>
        <v/>
      </c>
      <c r="AP32" t="str">
        <f ca="1">IF(COLUMN()&lt;DATA!$H$1+2,SUM(VSETKY_PODIELY!AP$24:'VSETKY_PODIELY'!AP$25),IF(COLUMN()=DATA!$H$1+2,SUM(INDIRECT("B$32:"&amp;SUBSTITUTE(ADDRESS(1,COLUMN()-1,4),"1","")&amp;"$32")),""))</f>
        <v/>
      </c>
      <c r="AQ32" t="str">
        <f ca="1">IF(COLUMN()&lt;DATA!$H$1+2,SUM(VSETKY_PODIELY!AQ$24:'VSETKY_PODIELY'!AQ$25),IF(COLUMN()=DATA!$H$1+2,SUM(INDIRECT("B$32:"&amp;SUBSTITUTE(ADDRESS(1,COLUMN()-1,4),"1","")&amp;"$32")),""))</f>
        <v/>
      </c>
      <c r="AR32" t="str">
        <f ca="1">IF(COLUMN()&lt;DATA!$H$1+2,SUM(VSETKY_PODIELY!AR$24:'VSETKY_PODIELY'!AR$25),IF(COLUMN()=DATA!$H$1+2,SUM(INDIRECT("B$32:"&amp;SUBSTITUTE(ADDRESS(1,COLUMN()-1,4),"1","")&amp;"$32")),""))</f>
        <v/>
      </c>
      <c r="AS32" t="str">
        <f ca="1">IF(COLUMN()&lt;DATA!$H$1+2,SUM(VSETKY_PODIELY!AS$24:'VSETKY_PODIELY'!AS$25),IF(COLUMN()=DATA!$H$1+2,SUM(INDIRECT("B$32:"&amp;SUBSTITUTE(ADDRESS(1,COLUMN()-1,4),"1","")&amp;"$32")),""))</f>
        <v/>
      </c>
      <c r="AT32" t="str">
        <f ca="1">IF(COLUMN()&lt;DATA!$H$1+2,SUM(VSETKY_PODIELY!AT$24:'VSETKY_PODIELY'!AT$25),IF(COLUMN()=DATA!$H$1+2,SUM(INDIRECT("B$32:"&amp;SUBSTITUTE(ADDRESS(1,COLUMN()-1,4),"1","")&amp;"$32")),""))</f>
        <v/>
      </c>
      <c r="AU32" t="str">
        <f ca="1">IF(COLUMN()&lt;DATA!$H$1+2,SUM(VSETKY_PODIELY!AU$24:'VSETKY_PODIELY'!AU$25),IF(COLUMN()=DATA!$H$1+2,SUM(INDIRECT("B$32:"&amp;SUBSTITUTE(ADDRESS(1,COLUMN()-1,4),"1","")&amp;"$32")),""))</f>
        <v/>
      </c>
      <c r="AV32" t="str">
        <f ca="1">IF(COLUMN()&lt;DATA!$H$1+2,SUM(VSETKY_PODIELY!AV$24:'VSETKY_PODIELY'!AV$25),IF(COLUMN()=DATA!$H$1+2,SUM(INDIRECT("B$32:"&amp;SUBSTITUTE(ADDRESS(1,COLUMN()-1,4),"1","")&amp;"$32")),""))</f>
        <v/>
      </c>
      <c r="AW32" t="str">
        <f ca="1">IF(COLUMN()&lt;DATA!$H$1+2,SUM(VSETKY_PODIELY!AW$24:'VSETKY_PODIELY'!AW$25),IF(COLUMN()=DATA!$H$1+2,SUM(INDIRECT("B$32:"&amp;SUBSTITUTE(ADDRESS(1,COLUMN()-1,4),"1","")&amp;"$32")),""))</f>
        <v/>
      </c>
      <c r="AX32" t="str">
        <f ca="1">IF(COLUMN()&lt;DATA!$H$1+2,SUM(VSETKY_PODIELY!AX$24:'VSETKY_PODIELY'!AX$25),IF(COLUMN()=DATA!$H$1+2,SUM(INDIRECT("B$32:"&amp;SUBSTITUTE(ADDRESS(1,COLUMN()-1,4),"1","")&amp;"$32")),""))</f>
        <v/>
      </c>
      <c r="AY32" t="str">
        <f ca="1">IF(COLUMN()&lt;DATA!$H$1+2,SUM(VSETKY_PODIELY!AY$24:'VSETKY_PODIELY'!AY$25),IF(COLUMN()=DATA!$H$1+2,SUM(INDIRECT("B$32:"&amp;SUBSTITUTE(ADDRESS(1,COLUMN()-1,4),"1","")&amp;"$32")),""))</f>
        <v/>
      </c>
      <c r="AZ32" t="str">
        <f ca="1">IF(COLUMN()&lt;DATA!$H$1+2,SUM(VSETKY_PODIELY!AZ$24:'VSETKY_PODIELY'!AZ$25),IF(COLUMN()=DATA!$H$1+2,SUM(INDIRECT("B$32:"&amp;SUBSTITUTE(ADDRESS(1,COLUMN()-1,4),"1","")&amp;"$32")),""))</f>
        <v/>
      </c>
      <c r="BA32" t="str">
        <f ca="1">IF(COLUMN()&lt;DATA!$H$1+2,SUM(VSETKY_PODIELY!BA$24:'VSETKY_PODIELY'!BA$25),IF(COLUMN()=DATA!$H$1+2,SUM(INDIRECT("B$32:"&amp;SUBSTITUTE(ADDRESS(1,COLUMN()-1,4),"1","")&amp;"$32")),""))</f>
        <v/>
      </c>
      <c r="BB32" t="str">
        <f ca="1">IF(COLUMN()&lt;DATA!$H$1+2,SUM(VSETKY_PODIELY!BB$24:'VSETKY_PODIELY'!BB$25),IF(COLUMN()=DATA!$H$1+2,SUM(INDIRECT("B$32:"&amp;SUBSTITUTE(ADDRESS(1,COLUMN()-1,4),"1","")&amp;"$32")),""))</f>
        <v/>
      </c>
      <c r="BC32" t="str">
        <f ca="1">IF(COLUMN()&lt;DATA!$H$1+2,SUM(VSETKY_PODIELY!BC$24:'VSETKY_PODIELY'!BC$25),IF(COLUMN()=DATA!$H$1+2,SUM(INDIRECT("B$32:"&amp;SUBSTITUTE(ADDRESS(1,COLUMN()-1,4),"1","")&amp;"$32")),""))</f>
        <v/>
      </c>
      <c r="BD32" t="str">
        <f ca="1">IF(COLUMN()&lt;DATA!$H$1+2,SUM(VSETKY_PODIELY!BD$24:'VSETKY_PODIELY'!BD$25),IF(COLUMN()=DATA!$H$1+2,SUM(INDIRECT("B$32:"&amp;SUBSTITUTE(ADDRESS(1,COLUMN()-1,4),"1","")&amp;"$32")),""))</f>
        <v/>
      </c>
      <c r="BE32" t="str">
        <f ca="1">IF(COLUMN()&lt;DATA!$H$1+2,SUM(VSETKY_PODIELY!BE$24:'VSETKY_PODIELY'!BE$25),IF(COLUMN()=DATA!$H$1+2,SUM(INDIRECT("B$32:"&amp;SUBSTITUTE(ADDRESS(1,COLUMN()-1,4),"1","")&amp;"$32")),""))</f>
        <v/>
      </c>
      <c r="BF32" t="str">
        <f ca="1">IF(COLUMN()&lt;DATA!$H$1+2,SUM(VSETKY_PODIELY!BF$24:'VSETKY_PODIELY'!BF$25),IF(COLUMN()=DATA!$H$1+2,SUM(INDIRECT("B$32:"&amp;SUBSTITUTE(ADDRESS(1,COLUMN()-1,4),"1","")&amp;"$32")),""))</f>
        <v/>
      </c>
      <c r="BG32" t="str">
        <f ca="1">IF(COLUMN()&lt;DATA!$H$1+2,SUM(VSETKY_PODIELY!BG$24:'VSETKY_PODIELY'!BG$25),IF(COLUMN()=DATA!$H$1+2,SUM(INDIRECT("B$32:"&amp;SUBSTITUTE(ADDRESS(1,COLUMN()-1,4),"1","")&amp;"$32")),""))</f>
        <v/>
      </c>
      <c r="BH32" t="str">
        <f ca="1">IF(COLUMN()&lt;DATA!$H$1+2,SUM(VSETKY_PODIELY!BH$24:'VSETKY_PODIELY'!BH$25),IF(COLUMN()=DATA!$H$1+2,SUM(INDIRECT("B$32:"&amp;SUBSTITUTE(ADDRESS(1,COLUMN()-1,4),"1","")&amp;"$32")),""))</f>
        <v/>
      </c>
      <c r="BI32" t="str">
        <f ca="1">IF(COLUMN()&lt;DATA!$H$1+2,SUM(VSETKY_PODIELY!BI$24:'VSETKY_PODIELY'!BI$25),IF(COLUMN()=DATA!$H$1+2,SUM(INDIRECT("B$32:"&amp;SUBSTITUTE(ADDRESS(1,COLUMN()-1,4),"1","")&amp;"$32")),""))</f>
        <v/>
      </c>
      <c r="BJ32" t="str">
        <f ca="1">IF(COLUMN()&lt;DATA!$H$1+2,SUM(VSETKY_PODIELY!BJ$24:'VSETKY_PODIELY'!BJ$25),IF(COLUMN()=DATA!$H$1+2,SUM(INDIRECT("B$32:"&amp;SUBSTITUTE(ADDRESS(1,COLUMN()-1,4),"1","")&amp;"$32")),""))</f>
        <v/>
      </c>
      <c r="BK32" t="str">
        <f ca="1">IF(COLUMN()&lt;DATA!$H$1+2,SUM(VSETKY_PODIELY!BK$24:'VSETKY_PODIELY'!BK$25),IF(COLUMN()=DATA!$H$1+2,SUM(INDIRECT("B$32:"&amp;SUBSTITUTE(ADDRESS(1,COLUMN()-1,4),"1","")&amp;"$32")),""))</f>
        <v/>
      </c>
      <c r="BL32" t="str">
        <f ca="1">IF(COLUMN()&lt;DATA!$H$1+2,SUM(VSETKY_PODIELY!BL$24:'VSETKY_PODIELY'!BL$25),IF(COLUMN()=DATA!$H$1+2,SUM(INDIRECT("B$32:"&amp;SUBSTITUTE(ADDRESS(1,COLUMN()-1,4),"1","")&amp;"$32")),""))</f>
        <v/>
      </c>
      <c r="BM32" t="str">
        <f ca="1">IF(COLUMN()&lt;DATA!$H$1+2,SUM(VSETKY_PODIELY!BM$24:'VSETKY_PODIELY'!BM$25),IF(COLUMN()=DATA!$H$1+2,SUM(INDIRECT("B$32:"&amp;SUBSTITUTE(ADDRESS(1,COLUMN()-1,4),"1","")&amp;"$32")),""))</f>
        <v/>
      </c>
      <c r="BN32" t="str">
        <f ca="1">IF(COLUMN()&lt;DATA!$H$1+2,SUM(VSETKY_PODIELY!BN$24:'VSETKY_PODIELY'!BN$25),IF(COLUMN()=DATA!$H$1+2,SUM(INDIRECT("B$32:"&amp;SUBSTITUTE(ADDRESS(1,COLUMN()-1,4),"1","")&amp;"$32")),""))</f>
        <v/>
      </c>
      <c r="BO32" t="str">
        <f ca="1">IF(COLUMN()&lt;DATA!$H$1+2,SUM(VSETKY_PODIELY!BO$24:'VSETKY_PODIELY'!BO$25),IF(COLUMN()=DATA!$H$1+2,SUM(INDIRECT("B$32:"&amp;SUBSTITUTE(ADDRESS(1,COLUMN()-1,4),"1","")&amp;"$32")),""))</f>
        <v/>
      </c>
      <c r="BP32" t="str">
        <f ca="1">IF(COLUMN()&lt;DATA!$H$1+2,SUM(VSETKY_PODIELY!BP$24:'VSETKY_PODIELY'!BP$25),IF(COLUMN()=DATA!$H$1+2,SUM(INDIRECT("B$32:"&amp;SUBSTITUTE(ADDRESS(1,COLUMN()-1,4),"1","")&amp;"$32")),""))</f>
        <v/>
      </c>
      <c r="BQ32" t="str">
        <f ca="1">IF(COLUMN()&lt;DATA!$H$1+2,SUM(VSETKY_PODIELY!BQ$24:'VSETKY_PODIELY'!BQ$25),IF(COLUMN()=DATA!$H$1+2,SUM(INDIRECT("B$32:"&amp;SUBSTITUTE(ADDRESS(1,COLUMN()-1,4),"1","")&amp;"$32")),""))</f>
        <v/>
      </c>
      <c r="BR32" t="str">
        <f ca="1">IF(COLUMN()&lt;DATA!$H$1+2,SUM(VSETKY_PODIELY!BR$24:'VSETKY_PODIELY'!BR$25),IF(COLUMN()=DATA!$H$1+2,SUM(INDIRECT("B$32:"&amp;SUBSTITUTE(ADDRESS(1,COLUMN()-1,4),"1","")&amp;"$32")),""))</f>
        <v/>
      </c>
      <c r="BS32" t="str">
        <f ca="1">IF(COLUMN()&lt;DATA!$H$1+2,SUM(VSETKY_PODIELY!BS$24:'VSETKY_PODIELY'!BS$25),IF(COLUMN()=DATA!$H$1+2,SUM(INDIRECT("B$32:"&amp;SUBSTITUTE(ADDRESS(1,COLUMN()-1,4),"1","")&amp;"$32")),""))</f>
        <v/>
      </c>
      <c r="BT32" t="str">
        <f ca="1">IF(COLUMN()&lt;DATA!$H$1+2,SUM(VSETKY_PODIELY!BT$24:'VSETKY_PODIELY'!BT$25),IF(COLUMN()=DATA!$H$1+2,SUM(INDIRECT("B$32:"&amp;SUBSTITUTE(ADDRESS(1,COLUMN()-1,4),"1","")&amp;"$32")),""))</f>
        <v/>
      </c>
      <c r="BU32" t="str">
        <f ca="1">IF(COLUMN()&lt;DATA!$H$1+2,SUM(VSETKY_PODIELY!BU$24:'VSETKY_PODIELY'!BU$25),IF(COLUMN()=DATA!$H$1+2,SUM(INDIRECT("B$32:"&amp;SUBSTITUTE(ADDRESS(1,COLUMN()-1,4),"1","")&amp;"$32")),""))</f>
        <v/>
      </c>
      <c r="BV32" t="str">
        <f ca="1">IF(COLUMN()&lt;DATA!$H$1+2,SUM(VSETKY_PODIELY!BV$24:'VSETKY_PODIELY'!BV$25),IF(COLUMN()=DATA!$H$1+2,SUM(INDIRECT("B$32:"&amp;SUBSTITUTE(ADDRESS(1,COLUMN()-1,4),"1","")&amp;"$32")),""))</f>
        <v/>
      </c>
      <c r="BW32" t="str">
        <f ca="1">IF(COLUMN()&lt;DATA!$H$1+2,SUM(VSETKY_PODIELY!BW$24:'VSETKY_PODIELY'!BW$25),IF(COLUMN()=DATA!$H$1+2,SUM(INDIRECT("B$32:"&amp;SUBSTITUTE(ADDRESS(1,COLUMN()-1,4),"1","")&amp;"$32")),""))</f>
        <v/>
      </c>
      <c r="BX32" t="str">
        <f ca="1">IF(COLUMN()&lt;DATA!$H$1+2,SUM(VSETKY_PODIELY!BX$24:'VSETKY_PODIELY'!BX$25),IF(COLUMN()=DATA!$H$1+2,SUM(INDIRECT("B$32:"&amp;SUBSTITUTE(ADDRESS(1,COLUMN()-1,4),"1","")&amp;"$32")),""))</f>
        <v/>
      </c>
      <c r="BY32" t="str">
        <f ca="1">IF(COLUMN()&lt;DATA!$H$1+2,SUM(VSETKY_PODIELY!BY$24:'VSETKY_PODIELY'!BY$25),IF(COLUMN()=DATA!$H$1+2,SUM(INDIRECT("B$32:"&amp;SUBSTITUTE(ADDRESS(1,COLUMN()-1,4),"1","")&amp;"$32")),""))</f>
        <v/>
      </c>
      <c r="BZ32" t="str">
        <f ca="1">IF(COLUMN()&lt;DATA!$H$1+2,SUM(VSETKY_PODIELY!BZ$24:'VSETKY_PODIELY'!BZ$25),IF(COLUMN()=DATA!$H$1+2,SUM(INDIRECT("B$32:"&amp;SUBSTITUTE(ADDRESS(1,COLUMN()-1,4),"1","")&amp;"$32")),""))</f>
        <v/>
      </c>
    </row>
    <row r="33" spans="1:78" ht="15.75" x14ac:dyDescent="0.25">
      <c r="A33" s="43" t="s">
        <v>183</v>
      </c>
      <c r="B33" s="34">
        <f ca="1">IF(COLUMN()&lt;DATA!$H$1+2,SUM(VSETKY_PODIELY!B$37:'VSETKY_PODIELY'!B$38),IF(COLUMN()=DATA!$H$1+2,SUM(INDIRECT("B$33:"&amp;SUBSTITUTE(ADDRESS(1,COLUMN()-1,4),"1","")&amp;"$33")),""))</f>
        <v>8.5</v>
      </c>
      <c r="C33" s="34">
        <f ca="1">IF(COLUMN()&lt;DATA!$H$1+2,SUM(VSETKY_PODIELY!C$37:'VSETKY_PODIELY'!C$38),IF(COLUMN()=DATA!$H$1+2,SUM(INDIRECT("B$33:"&amp;SUBSTITUTE(ADDRESS(1,COLUMN()-1,4),"1","")&amp;"$33")),""))</f>
        <v>5</v>
      </c>
      <c r="D33" s="34">
        <f ca="1">IF(COLUMN()&lt;DATA!$H$1+2,SUM(VSETKY_PODIELY!D$37:'VSETKY_PODIELY'!D$38),IF(COLUMN()=DATA!$H$1+2,SUM(INDIRECT("B$33:"&amp;SUBSTITUTE(ADDRESS(1,COLUMN()-1,4),"1","")&amp;"$33")),""))</f>
        <v>1.7</v>
      </c>
      <c r="E33" s="34">
        <f ca="1">IF(COLUMN()&lt;DATA!$H$1+2,SUM(VSETKY_PODIELY!E$37:'VSETKY_PODIELY'!E$38),IF(COLUMN()=DATA!$H$1+2,SUM(INDIRECT("B$33:"&amp;SUBSTITUTE(ADDRESS(1,COLUMN()-1,4),"1","")&amp;"$33")),""))</f>
        <v>8.5</v>
      </c>
      <c r="F33" s="34">
        <f ca="1">IF(COLUMN()&lt;DATA!$H$1+2,SUM(VSETKY_PODIELY!F$37:'VSETKY_PODIELY'!F$38),IF(COLUMN()=DATA!$H$1+2,SUM(INDIRECT("B$33:"&amp;SUBSTITUTE(ADDRESS(1,COLUMN()-1,4),"1","")&amp;"$33")),""))</f>
        <v>0</v>
      </c>
      <c r="G33" s="34">
        <f ca="1">IF(COLUMN()&lt;DATA!$H$1+2,SUM(VSETKY_PODIELY!G$37:'VSETKY_PODIELY'!G$38),IF(COLUMN()=DATA!$H$1+2,SUM(INDIRECT("B$33:"&amp;SUBSTITUTE(ADDRESS(1,COLUMN()-1,4),"1","")&amp;"$33")),""))</f>
        <v>6.25</v>
      </c>
      <c r="H33" s="34">
        <f ca="1">IF(COLUMN()&lt;DATA!$H$1+2,SUM(VSETKY_PODIELY!H$37:'VSETKY_PODIELY'!H$38),IF(COLUMN()=DATA!$H$1+2,SUM(INDIRECT("B$33:"&amp;SUBSTITUTE(ADDRESS(1,COLUMN()-1,4),"1","")&amp;"$33")),""))</f>
        <v>1.5</v>
      </c>
      <c r="I33" s="34">
        <f ca="1">IF(COLUMN()&lt;DATA!$H$1+2,SUM(VSETKY_PODIELY!I$37:'VSETKY_PODIELY'!I$38),IF(COLUMN()=DATA!$H$1+2,SUM(INDIRECT("B$33:"&amp;SUBSTITUTE(ADDRESS(1,COLUMN()-1,4),"1","")&amp;"$33")),""))</f>
        <v>1.38</v>
      </c>
      <c r="J33" s="34">
        <f ca="1">IF(COLUMN()&lt;DATA!$H$1+2,SUM(VSETKY_PODIELY!J$37:'VSETKY_PODIELY'!J$38),IF(COLUMN()=DATA!$H$1+2,SUM(INDIRECT("B$33:"&amp;SUBSTITUTE(ADDRESS(1,COLUMN()-1,4),"1","")&amp;"$33")),""))</f>
        <v>2</v>
      </c>
      <c r="K33" s="34">
        <f ca="1">IF(COLUMN()&lt;DATA!$H$1+2,SUM(VSETKY_PODIELY!K$37:'VSETKY_PODIELY'!K$38),IF(COLUMN()=DATA!$H$1+2,SUM(INDIRECT("B$33:"&amp;SUBSTITUTE(ADDRESS(1,COLUMN()-1,4),"1","")&amp;"$33")),""))</f>
        <v>6.38</v>
      </c>
      <c r="L33" s="34">
        <f ca="1">IF(COLUMN()&lt;DATA!$H$1+2,SUM(VSETKY_PODIELY!L$37:'VSETKY_PODIELY'!L$38),IF(COLUMN()=DATA!$H$1+2,SUM(INDIRECT("B$33:"&amp;SUBSTITUTE(ADDRESS(1,COLUMN()-1,4),"1","")&amp;"$33")),""))</f>
        <v>0.25</v>
      </c>
      <c r="M33" s="34">
        <f ca="1">IF(COLUMN()&lt;DATA!$H$1+2,SUM(VSETKY_PODIELY!M$37:'VSETKY_PODIELY'!M$38),IF(COLUMN()=DATA!$H$1+2,SUM(INDIRECT("B$33:"&amp;SUBSTITUTE(ADDRESS(1,COLUMN()-1,4),"1","")&amp;"$33")),""))</f>
        <v>1</v>
      </c>
      <c r="N33" s="34">
        <f ca="1">IF(COLUMN()&lt;DATA!$H$1+2,SUM(VSETKY_PODIELY!N$37:'VSETKY_PODIELY'!N$38),IF(COLUMN()=DATA!$H$1+2,SUM(INDIRECT("B$33:"&amp;SUBSTITUTE(ADDRESS(1,COLUMN()-1,4),"1","")&amp;"$33")),""))</f>
        <v>10.15</v>
      </c>
      <c r="O33" s="34">
        <f ca="1">IF(COLUMN()&lt;DATA!$H$1+2,SUM(VSETKY_PODIELY!O$37:'VSETKY_PODIELY'!O$38),IF(COLUMN()=DATA!$H$1+2,SUM(INDIRECT("B$33:"&amp;SUBSTITUTE(ADDRESS(1,COLUMN()-1,4),"1","")&amp;"$33")),""))</f>
        <v>1</v>
      </c>
      <c r="P33" s="34">
        <f ca="1">IF(COLUMN()&lt;DATA!$H$1+2,SUM(VSETKY_PODIELY!P$37:'VSETKY_PODIELY'!P$38),IF(COLUMN()=DATA!$H$1+2,SUM(INDIRECT("B$33:"&amp;SUBSTITUTE(ADDRESS(1,COLUMN()-1,4),"1","")&amp;"$33")),""))</f>
        <v>0</v>
      </c>
      <c r="Q33" s="34">
        <f ca="1">IF(COLUMN()&lt;DATA!$H$1+2,SUM(VSETKY_PODIELY!Q$37:'VSETKY_PODIELY'!Q$38),IF(COLUMN()=DATA!$H$1+2,SUM(INDIRECT("B$33:"&amp;SUBSTITUTE(ADDRESS(1,COLUMN()-1,4),"1","")&amp;"$33")),""))</f>
        <v>1</v>
      </c>
      <c r="R33" s="34">
        <f ca="1">IF(COLUMN()&lt;DATA!$H$1+2,SUM(VSETKY_PODIELY!R$37:'VSETKY_PODIELY'!R$38),IF(COLUMN()=DATA!$H$1+2,SUM(INDIRECT("B$33:"&amp;SUBSTITUTE(ADDRESS(1,COLUMN()-1,4),"1","")&amp;"$33")),""))</f>
        <v>0</v>
      </c>
      <c r="S33" s="34">
        <f ca="1">IF(COLUMN()&lt;DATA!$H$1+2,SUM(VSETKY_PODIELY!S$37:'VSETKY_PODIELY'!S$38),IF(COLUMN()=DATA!$H$1+2,SUM(INDIRECT("B$33:"&amp;SUBSTITUTE(ADDRESS(1,COLUMN()-1,4),"1","")&amp;"$33")),""))</f>
        <v>5.4</v>
      </c>
      <c r="T33" s="34">
        <f ca="1">IF(COLUMN()&lt;DATA!$H$1+2,SUM(VSETKY_PODIELY!T$37:'VSETKY_PODIELY'!T$38),IF(COLUMN()=DATA!$H$1+2,SUM(INDIRECT("B$33:"&amp;SUBSTITUTE(ADDRESS(1,COLUMN()-1,4),"1","")&amp;"$33")),""))</f>
        <v>0</v>
      </c>
      <c r="U33" s="34">
        <f ca="1">IF(COLUMN()&lt;DATA!$H$1+2,SUM(VSETKY_PODIELY!U$37:'VSETKY_PODIELY'!U$38),IF(COLUMN()=DATA!$H$1+2,SUM(INDIRECT("B$33:"&amp;SUBSTITUTE(ADDRESS(1,COLUMN()-1,4),"1","")&amp;"$33")),""))</f>
        <v>2</v>
      </c>
      <c r="V33" s="34">
        <f ca="1">IF(COLUMN()&lt;DATA!$H$1+2,SUM(VSETKY_PODIELY!V$37:'VSETKY_PODIELY'!V$38),IF(COLUMN()=DATA!$H$1+2,SUM(INDIRECT("B$33:"&amp;SUBSTITUTE(ADDRESS(1,COLUMN()-1,4),"1","")&amp;"$33")),""))</f>
        <v>0</v>
      </c>
      <c r="W33" s="34">
        <f ca="1">IF(COLUMN()&lt;DATA!$H$1+2,SUM(VSETKY_PODIELY!W$37:'VSETKY_PODIELY'!W$38),IF(COLUMN()=DATA!$H$1+2,SUM(INDIRECT("B$33:"&amp;SUBSTITUTE(ADDRESS(1,COLUMN()-1,4),"1","")&amp;"$33")),""))</f>
        <v>0</v>
      </c>
      <c r="X33" s="34">
        <f ca="1">IF(COLUMN()&lt;DATA!$H$1+2,SUM(VSETKY_PODIELY!X$37:'VSETKY_PODIELY'!X$38),IF(COLUMN()=DATA!$H$1+2,SUM(INDIRECT("B$33:"&amp;SUBSTITUTE(ADDRESS(1,COLUMN()-1,4),"1","")&amp;"$33")),""))</f>
        <v>0</v>
      </c>
      <c r="Y33" s="34">
        <f ca="1">IF(COLUMN()&lt;DATA!$H$1+2,SUM(VSETKY_PODIELY!Y$37:'VSETKY_PODIELY'!Y$38),IF(COLUMN()=DATA!$H$1+2,SUM(INDIRECT("B$33:"&amp;SUBSTITUTE(ADDRESS(1,COLUMN()-1,4),"1","")&amp;"$33")),""))</f>
        <v>0</v>
      </c>
      <c r="Z33" s="34">
        <f ca="1">IF(COLUMN()&lt;DATA!$H$1+2,SUM(VSETKY_PODIELY!Z$37:'VSETKY_PODIELY'!Z$38),IF(COLUMN()=DATA!$H$1+2,SUM(INDIRECT("B$33:"&amp;SUBSTITUTE(ADDRESS(1,COLUMN()-1,4),"1","")&amp;"$33")),""))</f>
        <v>0</v>
      </c>
      <c r="AA33" s="34">
        <f ca="1">IF(COLUMN()&lt;DATA!$H$1+2,SUM(VSETKY_PODIELY!AA$37:'VSETKY_PODIELY'!AA$38),IF(COLUMN()=DATA!$H$1+2,SUM(INDIRECT("B$33:"&amp;SUBSTITUTE(ADDRESS(1,COLUMN()-1,4),"1","")&amp;"$33")),""))</f>
        <v>0</v>
      </c>
      <c r="AB33" s="34">
        <f ca="1">IF(COLUMN()&lt;DATA!$H$1+2,SUM(VSETKY_PODIELY!AB$37:'VSETKY_PODIELY'!AB$38),IF(COLUMN()=DATA!$H$1+2,SUM(INDIRECT("B$33:"&amp;SUBSTITUTE(ADDRESS(1,COLUMN()-1,4),"1","")&amp;"$33")),""))</f>
        <v>0</v>
      </c>
      <c r="AC33" s="34">
        <f ca="1">IF(COLUMN()&lt;DATA!$H$1+2,SUM(VSETKY_PODIELY!AC$37:'VSETKY_PODIELY'!AC$38),IF(COLUMN()=DATA!$H$1+2,SUM(INDIRECT("B$33:"&amp;SUBSTITUTE(ADDRESS(1,COLUMN()-1,4),"1","")&amp;"$33")),""))</f>
        <v>0</v>
      </c>
      <c r="AD33" s="34">
        <f ca="1">IF(COLUMN()&lt;DATA!$H$1+2,SUM(VSETKY_PODIELY!AD$37:'VSETKY_PODIELY'!AD$38),IF(COLUMN()=DATA!$H$1+2,SUM(INDIRECT("B$33:"&amp;SUBSTITUTE(ADDRESS(1,COLUMN()-1,4),"1","")&amp;"$33")),""))</f>
        <v>0</v>
      </c>
      <c r="AE33" s="34">
        <f ca="1">IF(COLUMN()&lt;DATA!$H$1+2,SUM(VSETKY_PODIELY!AE$37:'VSETKY_PODIELY'!AE$38),IF(COLUMN()=DATA!$H$1+2,SUM(INDIRECT("B$33:"&amp;SUBSTITUTE(ADDRESS(1,COLUMN()-1,4),"1","")&amp;"$33")),""))</f>
        <v>0</v>
      </c>
      <c r="AF33" s="34">
        <f ca="1">IF(COLUMN()&lt;DATA!$H$1+2,SUM(VSETKY_PODIELY!AF$37:'VSETKY_PODIELY'!AF$38),IF(COLUMN()=DATA!$H$1+2,SUM(INDIRECT("B$33:"&amp;SUBSTITUTE(ADDRESS(1,COLUMN()-1,4),"1","")&amp;"$33")),""))</f>
        <v>0.4</v>
      </c>
      <c r="AG33" s="34">
        <f ca="1">IF(COLUMN()&lt;DATA!$H$1+2,SUM(VSETKY_PODIELY!AG$37:'VSETKY_PODIELY'!AG$38),IF(COLUMN()=DATA!$H$1+2,SUM(INDIRECT("B$33:"&amp;SUBSTITUTE(ADDRESS(1,COLUMN()-1,4),"1","")&amp;"$33")),""))</f>
        <v>0</v>
      </c>
      <c r="AH33" s="34">
        <f ca="1">IF(COLUMN()&lt;DATA!$H$1+2,SUM(VSETKY_PODIELY!AH$37:'VSETKY_PODIELY'!AH$38),IF(COLUMN()=DATA!$H$1+2,SUM(INDIRECT("B$33:"&amp;SUBSTITUTE(ADDRESS(1,COLUMN()-1,4),"1","")&amp;"$33")),""))</f>
        <v>0</v>
      </c>
      <c r="AI33" s="34">
        <f ca="1">IF(COLUMN()&lt;DATA!$H$1+2,SUM(VSETKY_PODIELY!AI$37:'VSETKY_PODIELY'!AI$38),IF(COLUMN()=DATA!$H$1+2,SUM(INDIRECT("B$33:"&amp;SUBSTITUTE(ADDRESS(1,COLUMN()-1,4),"1","")&amp;"$33")),""))</f>
        <v>0</v>
      </c>
      <c r="AJ33" s="34">
        <f ca="1">IF(COLUMN()&lt;DATA!$H$1+2,SUM(VSETKY_PODIELY!AJ$37:'VSETKY_PODIELY'!AJ$38),IF(COLUMN()=DATA!$H$1+2,SUM(INDIRECT("B$33:"&amp;SUBSTITUTE(ADDRESS(1,COLUMN()-1,4),"1","")&amp;"$33")),""))</f>
        <v>0</v>
      </c>
      <c r="AK33" s="34">
        <f ca="1">IF(COLUMN()&lt;DATA!$H$1+2,SUM(VSETKY_PODIELY!AK$37:'VSETKY_PODIELY'!AK$38),IF(COLUMN()=DATA!$H$1+2,SUM(INDIRECT("B$33:"&amp;SUBSTITUTE(ADDRESS(1,COLUMN()-1,4),"1","")&amp;"$33")),""))</f>
        <v>0</v>
      </c>
      <c r="AL33" s="34">
        <f ca="1">IF(COLUMN()&lt;DATA!$H$1+2,SUM(VSETKY_PODIELY!AL$37:'VSETKY_PODIELY'!AL$38),IF(COLUMN()=DATA!$H$1+2,SUM(INDIRECT("B$33:"&amp;SUBSTITUTE(ADDRESS(1,COLUMN()-1,4),"1","")&amp;"$33")),""))</f>
        <v>0</v>
      </c>
      <c r="AM33" s="34">
        <f ca="1">IF(COLUMN()&lt;DATA!$H$1+2,SUM(VSETKY_PODIELY!AM$37:'VSETKY_PODIELY'!AM$38),IF(COLUMN()=DATA!$H$1+2,SUM(INDIRECT("B$33:"&amp;SUBSTITUTE(ADDRESS(1,COLUMN()-1,4),"1","")&amp;"$33")),""))</f>
        <v>0</v>
      </c>
      <c r="AN33" s="44">
        <f ca="1">IF(COLUMN()&lt;DATA!$H$1+2,SUM(VSETKY_PODIELY!AN$37:'VSETKY_PODIELY'!AN$38),IF(COLUMN()=DATA!$H$1+2,SUM(INDIRECT("B$33:"&amp;SUBSTITUTE(ADDRESS(1,COLUMN()-1,4),"1","")&amp;"$33")),""))</f>
        <v>62.41</v>
      </c>
      <c r="AO33" t="str">
        <f ca="1">IF(COLUMN()&lt;DATA!$H$1+2,SUM(VSETKY_PODIELY!AO$37:'VSETKY_PODIELY'!AO$38),IF(COLUMN()=DATA!$H$1+2,SUM(INDIRECT("B$33:"&amp;SUBSTITUTE(ADDRESS(1,COLUMN()-1,4),"1","")&amp;"$33")),""))</f>
        <v/>
      </c>
      <c r="AP33" t="str">
        <f ca="1">IF(COLUMN()&lt;DATA!$H$1+2,SUM(VSETKY_PODIELY!AP$37:'VSETKY_PODIELY'!AP$38),IF(COLUMN()=DATA!$H$1+2,SUM(INDIRECT("B$33:"&amp;SUBSTITUTE(ADDRESS(1,COLUMN()-1,4),"1","")&amp;"$33")),""))</f>
        <v/>
      </c>
      <c r="AQ33" t="str">
        <f ca="1">IF(COLUMN()&lt;DATA!$H$1+2,SUM(VSETKY_PODIELY!AQ$37:'VSETKY_PODIELY'!AQ$38),IF(COLUMN()=DATA!$H$1+2,SUM(INDIRECT("B$33:"&amp;SUBSTITUTE(ADDRESS(1,COLUMN()-1,4),"1","")&amp;"$33")),""))</f>
        <v/>
      </c>
      <c r="AR33" t="str">
        <f ca="1">IF(COLUMN()&lt;DATA!$H$1+2,SUM(VSETKY_PODIELY!AR$37:'VSETKY_PODIELY'!AR$38),IF(COLUMN()=DATA!$H$1+2,SUM(INDIRECT("B$33:"&amp;SUBSTITUTE(ADDRESS(1,COLUMN()-1,4),"1","")&amp;"$33")),""))</f>
        <v/>
      </c>
      <c r="AS33" t="str">
        <f ca="1">IF(COLUMN()&lt;DATA!$H$1+2,SUM(VSETKY_PODIELY!AS$37:'VSETKY_PODIELY'!AS$38),IF(COLUMN()=DATA!$H$1+2,SUM(INDIRECT("B$33:"&amp;SUBSTITUTE(ADDRESS(1,COLUMN()-1,4),"1","")&amp;"$33")),""))</f>
        <v/>
      </c>
      <c r="AT33" t="str">
        <f ca="1">IF(COLUMN()&lt;DATA!$H$1+2,SUM(VSETKY_PODIELY!AT$37:'VSETKY_PODIELY'!AT$38),IF(COLUMN()=DATA!$H$1+2,SUM(INDIRECT("B$33:"&amp;SUBSTITUTE(ADDRESS(1,COLUMN()-1,4),"1","")&amp;"$33")),""))</f>
        <v/>
      </c>
      <c r="AU33" t="str">
        <f ca="1">IF(COLUMN()&lt;DATA!$H$1+2,SUM(VSETKY_PODIELY!AU$37:'VSETKY_PODIELY'!AU$38),IF(COLUMN()=DATA!$H$1+2,SUM(INDIRECT("B$33:"&amp;SUBSTITUTE(ADDRESS(1,COLUMN()-1,4),"1","")&amp;"$33")),""))</f>
        <v/>
      </c>
      <c r="AV33" t="str">
        <f ca="1">IF(COLUMN()&lt;DATA!$H$1+2,SUM(VSETKY_PODIELY!AV$37:'VSETKY_PODIELY'!AV$38),IF(COLUMN()=DATA!$H$1+2,SUM(INDIRECT("B$33:"&amp;SUBSTITUTE(ADDRESS(1,COLUMN()-1,4),"1","")&amp;"$33")),""))</f>
        <v/>
      </c>
      <c r="AW33" t="str">
        <f ca="1">IF(COLUMN()&lt;DATA!$H$1+2,SUM(VSETKY_PODIELY!AW$37:'VSETKY_PODIELY'!AW$38),IF(COLUMN()=DATA!$H$1+2,SUM(INDIRECT("B$33:"&amp;SUBSTITUTE(ADDRESS(1,COLUMN()-1,4),"1","")&amp;"$33")),""))</f>
        <v/>
      </c>
      <c r="AX33" t="str">
        <f ca="1">IF(COLUMN()&lt;DATA!$H$1+2,SUM(VSETKY_PODIELY!AX$37:'VSETKY_PODIELY'!AX$38),IF(COLUMN()=DATA!$H$1+2,SUM(INDIRECT("B$33:"&amp;SUBSTITUTE(ADDRESS(1,COLUMN()-1,4),"1","")&amp;"$33")),""))</f>
        <v/>
      </c>
      <c r="AY33" t="str">
        <f ca="1">IF(COLUMN()&lt;DATA!$H$1+2,SUM(VSETKY_PODIELY!AY$37:'VSETKY_PODIELY'!AY$38),IF(COLUMN()=DATA!$H$1+2,SUM(INDIRECT("B$33:"&amp;SUBSTITUTE(ADDRESS(1,COLUMN()-1,4),"1","")&amp;"$33")),""))</f>
        <v/>
      </c>
      <c r="AZ33" t="str">
        <f ca="1">IF(COLUMN()&lt;DATA!$H$1+2,SUM(VSETKY_PODIELY!AZ$37:'VSETKY_PODIELY'!AZ$38),IF(COLUMN()=DATA!$H$1+2,SUM(INDIRECT("B$33:"&amp;SUBSTITUTE(ADDRESS(1,COLUMN()-1,4),"1","")&amp;"$33")),""))</f>
        <v/>
      </c>
      <c r="BA33" t="str">
        <f ca="1">IF(COLUMN()&lt;DATA!$H$1+2,SUM(VSETKY_PODIELY!BA$37:'VSETKY_PODIELY'!BA$38),IF(COLUMN()=DATA!$H$1+2,SUM(INDIRECT("B$33:"&amp;SUBSTITUTE(ADDRESS(1,COLUMN()-1,4),"1","")&amp;"$33")),""))</f>
        <v/>
      </c>
      <c r="BB33" t="str">
        <f ca="1">IF(COLUMN()&lt;DATA!$H$1+2,SUM(VSETKY_PODIELY!BB$37:'VSETKY_PODIELY'!BB$38),IF(COLUMN()=DATA!$H$1+2,SUM(INDIRECT("B$33:"&amp;SUBSTITUTE(ADDRESS(1,COLUMN()-1,4),"1","")&amp;"$33")),""))</f>
        <v/>
      </c>
      <c r="BC33" t="str">
        <f ca="1">IF(COLUMN()&lt;DATA!$H$1+2,SUM(VSETKY_PODIELY!BC$37:'VSETKY_PODIELY'!BC$38),IF(COLUMN()=DATA!$H$1+2,SUM(INDIRECT("B$33:"&amp;SUBSTITUTE(ADDRESS(1,COLUMN()-1,4),"1","")&amp;"$33")),""))</f>
        <v/>
      </c>
      <c r="BD33" t="str">
        <f ca="1">IF(COLUMN()&lt;DATA!$H$1+2,SUM(VSETKY_PODIELY!BD$37:'VSETKY_PODIELY'!BD$38),IF(COLUMN()=DATA!$H$1+2,SUM(INDIRECT("B$33:"&amp;SUBSTITUTE(ADDRESS(1,COLUMN()-1,4),"1","")&amp;"$33")),""))</f>
        <v/>
      </c>
      <c r="BE33" t="str">
        <f ca="1">IF(COLUMN()&lt;DATA!$H$1+2,SUM(VSETKY_PODIELY!BE$37:'VSETKY_PODIELY'!BE$38),IF(COLUMN()=DATA!$H$1+2,SUM(INDIRECT("B$33:"&amp;SUBSTITUTE(ADDRESS(1,COLUMN()-1,4),"1","")&amp;"$33")),""))</f>
        <v/>
      </c>
      <c r="BF33" t="str">
        <f ca="1">IF(COLUMN()&lt;DATA!$H$1+2,SUM(VSETKY_PODIELY!BF$37:'VSETKY_PODIELY'!BF$38),IF(COLUMN()=DATA!$H$1+2,SUM(INDIRECT("B$33:"&amp;SUBSTITUTE(ADDRESS(1,COLUMN()-1,4),"1","")&amp;"$33")),""))</f>
        <v/>
      </c>
      <c r="BG33" t="str">
        <f ca="1">IF(COLUMN()&lt;DATA!$H$1+2,SUM(VSETKY_PODIELY!BG$37:'VSETKY_PODIELY'!BG$38),IF(COLUMN()=DATA!$H$1+2,SUM(INDIRECT("B$33:"&amp;SUBSTITUTE(ADDRESS(1,COLUMN()-1,4),"1","")&amp;"$33")),""))</f>
        <v/>
      </c>
      <c r="BH33" t="str">
        <f ca="1">IF(COLUMN()&lt;DATA!$H$1+2,SUM(VSETKY_PODIELY!BH$37:'VSETKY_PODIELY'!BH$38),IF(COLUMN()=DATA!$H$1+2,SUM(INDIRECT("B$33:"&amp;SUBSTITUTE(ADDRESS(1,COLUMN()-1,4),"1","")&amp;"$33")),""))</f>
        <v/>
      </c>
      <c r="BI33" t="str">
        <f ca="1">IF(COLUMN()&lt;DATA!$H$1+2,SUM(VSETKY_PODIELY!BI$37:'VSETKY_PODIELY'!BI$38),IF(COLUMN()=DATA!$H$1+2,SUM(INDIRECT("B$33:"&amp;SUBSTITUTE(ADDRESS(1,COLUMN()-1,4),"1","")&amp;"$33")),""))</f>
        <v/>
      </c>
      <c r="BJ33" t="str">
        <f ca="1">IF(COLUMN()&lt;DATA!$H$1+2,SUM(VSETKY_PODIELY!BJ$37:'VSETKY_PODIELY'!BJ$38),IF(COLUMN()=DATA!$H$1+2,SUM(INDIRECT("B$33:"&amp;SUBSTITUTE(ADDRESS(1,COLUMN()-1,4),"1","")&amp;"$33")),""))</f>
        <v/>
      </c>
      <c r="BK33" t="str">
        <f ca="1">IF(COLUMN()&lt;DATA!$H$1+2,SUM(VSETKY_PODIELY!BK$37:'VSETKY_PODIELY'!BK$38),IF(COLUMN()=DATA!$H$1+2,SUM(INDIRECT("B$33:"&amp;SUBSTITUTE(ADDRESS(1,COLUMN()-1,4),"1","")&amp;"$33")),""))</f>
        <v/>
      </c>
      <c r="BL33" t="str">
        <f ca="1">IF(COLUMN()&lt;DATA!$H$1+2,SUM(VSETKY_PODIELY!BL$37:'VSETKY_PODIELY'!BL$38),IF(COLUMN()=DATA!$H$1+2,SUM(INDIRECT("B$33:"&amp;SUBSTITUTE(ADDRESS(1,COLUMN()-1,4),"1","")&amp;"$33")),""))</f>
        <v/>
      </c>
      <c r="BM33" t="str">
        <f ca="1">IF(COLUMN()&lt;DATA!$H$1+2,SUM(VSETKY_PODIELY!BM$37:'VSETKY_PODIELY'!BM$38),IF(COLUMN()=DATA!$H$1+2,SUM(INDIRECT("B$33:"&amp;SUBSTITUTE(ADDRESS(1,COLUMN()-1,4),"1","")&amp;"$33")),""))</f>
        <v/>
      </c>
      <c r="BN33" t="str">
        <f ca="1">IF(COLUMN()&lt;DATA!$H$1+2,SUM(VSETKY_PODIELY!BN$37:'VSETKY_PODIELY'!BN$38),IF(COLUMN()=DATA!$H$1+2,SUM(INDIRECT("B$33:"&amp;SUBSTITUTE(ADDRESS(1,COLUMN()-1,4),"1","")&amp;"$33")),""))</f>
        <v/>
      </c>
      <c r="BO33" t="str">
        <f ca="1">IF(COLUMN()&lt;DATA!$H$1+2,SUM(VSETKY_PODIELY!BO$37:'VSETKY_PODIELY'!BO$38),IF(COLUMN()=DATA!$H$1+2,SUM(INDIRECT("B$33:"&amp;SUBSTITUTE(ADDRESS(1,COLUMN()-1,4),"1","")&amp;"$33")),""))</f>
        <v/>
      </c>
      <c r="BP33" t="str">
        <f ca="1">IF(COLUMN()&lt;DATA!$H$1+2,SUM(VSETKY_PODIELY!BP$37:'VSETKY_PODIELY'!BP$38),IF(COLUMN()=DATA!$H$1+2,SUM(INDIRECT("B$33:"&amp;SUBSTITUTE(ADDRESS(1,COLUMN()-1,4),"1","")&amp;"$33")),""))</f>
        <v/>
      </c>
      <c r="BQ33" t="str">
        <f ca="1">IF(COLUMN()&lt;DATA!$H$1+2,SUM(VSETKY_PODIELY!BQ$37:'VSETKY_PODIELY'!BQ$38),IF(COLUMN()=DATA!$H$1+2,SUM(INDIRECT("B$33:"&amp;SUBSTITUTE(ADDRESS(1,COLUMN()-1,4),"1","")&amp;"$33")),""))</f>
        <v/>
      </c>
      <c r="BR33" t="str">
        <f ca="1">IF(COLUMN()&lt;DATA!$H$1+2,SUM(VSETKY_PODIELY!BR$37:'VSETKY_PODIELY'!BR$38),IF(COLUMN()=DATA!$H$1+2,SUM(INDIRECT("B$33:"&amp;SUBSTITUTE(ADDRESS(1,COLUMN()-1,4),"1","")&amp;"$33")),""))</f>
        <v/>
      </c>
      <c r="BS33" t="str">
        <f ca="1">IF(COLUMN()&lt;DATA!$H$1+2,SUM(VSETKY_PODIELY!BS$37:'VSETKY_PODIELY'!BS$38),IF(COLUMN()=DATA!$H$1+2,SUM(INDIRECT("B$33:"&amp;SUBSTITUTE(ADDRESS(1,COLUMN()-1,4),"1","")&amp;"$33")),""))</f>
        <v/>
      </c>
      <c r="BT33" t="str">
        <f ca="1">IF(COLUMN()&lt;DATA!$H$1+2,SUM(VSETKY_PODIELY!BT$37:'VSETKY_PODIELY'!BT$38),IF(COLUMN()=DATA!$H$1+2,SUM(INDIRECT("B$33:"&amp;SUBSTITUTE(ADDRESS(1,COLUMN()-1,4),"1","")&amp;"$33")),""))</f>
        <v/>
      </c>
      <c r="BU33" t="str">
        <f ca="1">IF(COLUMN()&lt;DATA!$H$1+2,SUM(VSETKY_PODIELY!BU$37:'VSETKY_PODIELY'!BU$38),IF(COLUMN()=DATA!$H$1+2,SUM(INDIRECT("B$33:"&amp;SUBSTITUTE(ADDRESS(1,COLUMN()-1,4),"1","")&amp;"$33")),""))</f>
        <v/>
      </c>
      <c r="BV33" t="str">
        <f ca="1">IF(COLUMN()&lt;DATA!$H$1+2,SUM(VSETKY_PODIELY!BV$37:'VSETKY_PODIELY'!BV$38),IF(COLUMN()=DATA!$H$1+2,SUM(INDIRECT("B$33:"&amp;SUBSTITUTE(ADDRESS(1,COLUMN()-1,4),"1","")&amp;"$33")),""))</f>
        <v/>
      </c>
      <c r="BW33" t="str">
        <f ca="1">IF(COLUMN()&lt;DATA!$H$1+2,SUM(VSETKY_PODIELY!BW$37:'VSETKY_PODIELY'!BW$38),IF(COLUMN()=DATA!$H$1+2,SUM(INDIRECT("B$33:"&amp;SUBSTITUTE(ADDRESS(1,COLUMN()-1,4),"1","")&amp;"$33")),""))</f>
        <v/>
      </c>
      <c r="BX33" t="str">
        <f ca="1">IF(COLUMN()&lt;DATA!$H$1+2,SUM(VSETKY_PODIELY!BX$37:'VSETKY_PODIELY'!BX$38),IF(COLUMN()=DATA!$H$1+2,SUM(INDIRECT("B$33:"&amp;SUBSTITUTE(ADDRESS(1,COLUMN()-1,4),"1","")&amp;"$33")),""))</f>
        <v/>
      </c>
      <c r="BY33" t="str">
        <f ca="1">IF(COLUMN()&lt;DATA!$H$1+2,SUM(VSETKY_PODIELY!BY$37:'VSETKY_PODIELY'!BY$38),IF(COLUMN()=DATA!$H$1+2,SUM(INDIRECT("B$33:"&amp;SUBSTITUTE(ADDRESS(1,COLUMN()-1,4),"1","")&amp;"$33")),""))</f>
        <v/>
      </c>
      <c r="BZ33" t="str">
        <f ca="1">IF(COLUMN()&lt;DATA!$H$1+2,SUM(VSETKY_PODIELY!BZ$37:'VSETKY_PODIELY'!BZ$38),IF(COLUMN()=DATA!$H$1+2,SUM(INDIRECT("B$33:"&amp;SUBSTITUTE(ADDRESS(1,COLUMN()-1,4),"1","")&amp;"$33")),""))</f>
        <v/>
      </c>
    </row>
    <row r="34" spans="1:78" ht="15.75" x14ac:dyDescent="0.25">
      <c r="A34" s="43" t="s">
        <v>211</v>
      </c>
      <c r="B34" s="34">
        <f ca="1">IF(COLUMN()&lt;DATA!$H$1+2,VSETKY_PODIELY!B$41,IF(COLUMN()=DATA!$H$1+2,SUM(INDIRECT("B$34:"&amp;SUBSTITUTE(ADDRESS(1,COLUMN()-1,4),"1","")&amp;"$34")),""))</f>
        <v>24.7</v>
      </c>
      <c r="C34" s="34">
        <f ca="1">IF(COLUMN()&lt;DATA!$H$1+2,VSETKY_PODIELY!C$41,IF(COLUMN()=DATA!$H$1+2,SUM(INDIRECT("B$34:"&amp;SUBSTITUTE(ADDRESS(1,COLUMN()-1,4),"1","")&amp;"$34")),""))</f>
        <v>6</v>
      </c>
      <c r="D34" s="34">
        <f ca="1">IF(COLUMN()&lt;DATA!$H$1+2,VSETKY_PODIELY!D$41,IF(COLUMN()=DATA!$H$1+2,SUM(INDIRECT("B$34:"&amp;SUBSTITUTE(ADDRESS(1,COLUMN()-1,4),"1","")&amp;"$34")),""))</f>
        <v>1</v>
      </c>
      <c r="E34" s="34">
        <f ca="1">IF(COLUMN()&lt;DATA!$H$1+2,VSETKY_PODIELY!E$41,IF(COLUMN()=DATA!$H$1+2,SUM(INDIRECT("B$34:"&amp;SUBSTITUTE(ADDRESS(1,COLUMN()-1,4),"1","")&amp;"$34")),""))</f>
        <v>0</v>
      </c>
      <c r="F34" s="34">
        <f ca="1">IF(COLUMN()&lt;DATA!$H$1+2,VSETKY_PODIELY!F$41,IF(COLUMN()=DATA!$H$1+2,SUM(INDIRECT("B$34:"&amp;SUBSTITUTE(ADDRESS(1,COLUMN()-1,4),"1","")&amp;"$34")),""))</f>
        <v>0</v>
      </c>
      <c r="G34" s="34">
        <f ca="1">IF(COLUMN()&lt;DATA!$H$1+2,VSETKY_PODIELY!G$41,IF(COLUMN()=DATA!$H$1+2,SUM(INDIRECT("B$34:"&amp;SUBSTITUTE(ADDRESS(1,COLUMN()-1,4),"1","")&amp;"$34")),""))</f>
        <v>0</v>
      </c>
      <c r="H34" s="34">
        <f ca="1">IF(COLUMN()&lt;DATA!$H$1+2,VSETKY_PODIELY!H$41,IF(COLUMN()=DATA!$H$1+2,SUM(INDIRECT("B$34:"&amp;SUBSTITUTE(ADDRESS(1,COLUMN()-1,4),"1","")&amp;"$34")),""))</f>
        <v>18.010000000000002</v>
      </c>
      <c r="I34" s="34">
        <f ca="1">IF(COLUMN()&lt;DATA!$H$1+2,VSETKY_PODIELY!I$41,IF(COLUMN()=DATA!$H$1+2,SUM(INDIRECT("B$34:"&amp;SUBSTITUTE(ADDRESS(1,COLUMN()-1,4),"1","")&amp;"$34")),""))</f>
        <v>0</v>
      </c>
      <c r="J34" s="34">
        <f ca="1">IF(COLUMN()&lt;DATA!$H$1+2,VSETKY_PODIELY!J$41,IF(COLUMN()=DATA!$H$1+2,SUM(INDIRECT("B$34:"&amp;SUBSTITUTE(ADDRESS(1,COLUMN()-1,4),"1","")&amp;"$34")),""))</f>
        <v>0</v>
      </c>
      <c r="K34" s="34">
        <f ca="1">IF(COLUMN()&lt;DATA!$H$1+2,VSETKY_PODIELY!K$41,IF(COLUMN()=DATA!$H$1+2,SUM(INDIRECT("B$34:"&amp;SUBSTITUTE(ADDRESS(1,COLUMN()-1,4),"1","")&amp;"$34")),""))</f>
        <v>0</v>
      </c>
      <c r="L34" s="34">
        <f ca="1">IF(COLUMN()&lt;DATA!$H$1+2,VSETKY_PODIELY!L$41,IF(COLUMN()=DATA!$H$1+2,SUM(INDIRECT("B$34:"&amp;SUBSTITUTE(ADDRESS(1,COLUMN()-1,4),"1","")&amp;"$34")),""))</f>
        <v>8</v>
      </c>
      <c r="M34" s="34">
        <f ca="1">IF(COLUMN()&lt;DATA!$H$1+2,VSETKY_PODIELY!M$41,IF(COLUMN()=DATA!$H$1+2,SUM(INDIRECT("B$34:"&amp;SUBSTITUTE(ADDRESS(1,COLUMN()-1,4),"1","")&amp;"$34")),""))</f>
        <v>0</v>
      </c>
      <c r="N34" s="34">
        <f ca="1">IF(COLUMN()&lt;DATA!$H$1+2,VSETKY_PODIELY!N$41,IF(COLUMN()=DATA!$H$1+2,SUM(INDIRECT("B$34:"&amp;SUBSTITUTE(ADDRESS(1,COLUMN()-1,4),"1","")&amp;"$34")),""))</f>
        <v>0</v>
      </c>
      <c r="O34" s="34">
        <f ca="1">IF(COLUMN()&lt;DATA!$H$1+2,VSETKY_PODIELY!O$41,IF(COLUMN()=DATA!$H$1+2,SUM(INDIRECT("B$34:"&amp;SUBSTITUTE(ADDRESS(1,COLUMN()-1,4),"1","")&amp;"$34")),""))</f>
        <v>0</v>
      </c>
      <c r="P34" s="34">
        <f ca="1">IF(COLUMN()&lt;DATA!$H$1+2,VSETKY_PODIELY!P$41,IF(COLUMN()=DATA!$H$1+2,SUM(INDIRECT("B$34:"&amp;SUBSTITUTE(ADDRESS(1,COLUMN()-1,4),"1","")&amp;"$34")),""))</f>
        <v>0</v>
      </c>
      <c r="Q34" s="34">
        <f ca="1">IF(COLUMN()&lt;DATA!$H$1+2,VSETKY_PODIELY!Q$41,IF(COLUMN()=DATA!$H$1+2,SUM(INDIRECT("B$34:"&amp;SUBSTITUTE(ADDRESS(1,COLUMN()-1,4),"1","")&amp;"$34")),""))</f>
        <v>0</v>
      </c>
      <c r="R34" s="34">
        <f ca="1">IF(COLUMN()&lt;DATA!$H$1+2,VSETKY_PODIELY!R$41,IF(COLUMN()=DATA!$H$1+2,SUM(INDIRECT("B$34:"&amp;SUBSTITUTE(ADDRESS(1,COLUMN()-1,4),"1","")&amp;"$34")),""))</f>
        <v>0</v>
      </c>
      <c r="S34" s="34">
        <f ca="1">IF(COLUMN()&lt;DATA!$H$1+2,VSETKY_PODIELY!S$41,IF(COLUMN()=DATA!$H$1+2,SUM(INDIRECT("B$34:"&amp;SUBSTITUTE(ADDRESS(1,COLUMN()-1,4),"1","")&amp;"$34")),""))</f>
        <v>0</v>
      </c>
      <c r="T34" s="34">
        <f ca="1">IF(COLUMN()&lt;DATA!$H$1+2,VSETKY_PODIELY!T$41,IF(COLUMN()=DATA!$H$1+2,SUM(INDIRECT("B$34:"&amp;SUBSTITUTE(ADDRESS(1,COLUMN()-1,4),"1","")&amp;"$34")),""))</f>
        <v>0</v>
      </c>
      <c r="U34" s="34">
        <f ca="1">IF(COLUMN()&lt;DATA!$H$1+2,VSETKY_PODIELY!U$41,IF(COLUMN()=DATA!$H$1+2,SUM(INDIRECT("B$34:"&amp;SUBSTITUTE(ADDRESS(1,COLUMN()-1,4),"1","")&amp;"$34")),""))</f>
        <v>0</v>
      </c>
      <c r="V34" s="34">
        <f ca="1">IF(COLUMN()&lt;DATA!$H$1+2,VSETKY_PODIELY!V$41,IF(COLUMN()=DATA!$H$1+2,SUM(INDIRECT("B$34:"&amp;SUBSTITUTE(ADDRESS(1,COLUMN()-1,4),"1","")&amp;"$34")),""))</f>
        <v>0</v>
      </c>
      <c r="W34" s="34">
        <f ca="1">IF(COLUMN()&lt;DATA!$H$1+2,VSETKY_PODIELY!W$41,IF(COLUMN()=DATA!$H$1+2,SUM(INDIRECT("B$34:"&amp;SUBSTITUTE(ADDRESS(1,COLUMN()-1,4),"1","")&amp;"$34")),""))</f>
        <v>0</v>
      </c>
      <c r="X34" s="34">
        <f ca="1">IF(COLUMN()&lt;DATA!$H$1+2,VSETKY_PODIELY!X$41,IF(COLUMN()=DATA!$H$1+2,SUM(INDIRECT("B$34:"&amp;SUBSTITUTE(ADDRESS(1,COLUMN()-1,4),"1","")&amp;"$34")),""))</f>
        <v>0</v>
      </c>
      <c r="Y34" s="34">
        <f ca="1">IF(COLUMN()&lt;DATA!$H$1+2,VSETKY_PODIELY!Y$41,IF(COLUMN()=DATA!$H$1+2,SUM(INDIRECT("B$34:"&amp;SUBSTITUTE(ADDRESS(1,COLUMN()-1,4),"1","")&amp;"$34")),""))</f>
        <v>6</v>
      </c>
      <c r="Z34" s="34">
        <f ca="1">IF(COLUMN()&lt;DATA!$H$1+2,VSETKY_PODIELY!Z$41,IF(COLUMN()=DATA!$H$1+2,SUM(INDIRECT("B$34:"&amp;SUBSTITUTE(ADDRESS(1,COLUMN()-1,4),"1","")&amp;"$34")),""))</f>
        <v>0</v>
      </c>
      <c r="AA34" s="34">
        <f ca="1">IF(COLUMN()&lt;DATA!$H$1+2,VSETKY_PODIELY!AA$41,IF(COLUMN()=DATA!$H$1+2,SUM(INDIRECT("B$34:"&amp;SUBSTITUTE(ADDRESS(1,COLUMN()-1,4),"1","")&amp;"$34")),""))</f>
        <v>0</v>
      </c>
      <c r="AB34" s="34">
        <f ca="1">IF(COLUMN()&lt;DATA!$H$1+2,VSETKY_PODIELY!AB$41,IF(COLUMN()=DATA!$H$1+2,SUM(INDIRECT("B$34:"&amp;SUBSTITUTE(ADDRESS(1,COLUMN()-1,4),"1","")&amp;"$34")),""))</f>
        <v>0</v>
      </c>
      <c r="AC34" s="34">
        <f ca="1">IF(COLUMN()&lt;DATA!$H$1+2,VSETKY_PODIELY!AC$41,IF(COLUMN()=DATA!$H$1+2,SUM(INDIRECT("B$34:"&amp;SUBSTITUTE(ADDRESS(1,COLUMN()-1,4),"1","")&amp;"$34")),""))</f>
        <v>0</v>
      </c>
      <c r="AD34" s="34">
        <f ca="1">IF(COLUMN()&lt;DATA!$H$1+2,VSETKY_PODIELY!AD$41,IF(COLUMN()=DATA!$H$1+2,SUM(INDIRECT("B$34:"&amp;SUBSTITUTE(ADDRESS(1,COLUMN()-1,4),"1","")&amp;"$34")),""))</f>
        <v>0</v>
      </c>
      <c r="AE34" s="34">
        <f ca="1">IF(COLUMN()&lt;DATA!$H$1+2,VSETKY_PODIELY!AE$41,IF(COLUMN()=DATA!$H$1+2,SUM(INDIRECT("B$34:"&amp;SUBSTITUTE(ADDRESS(1,COLUMN()-1,4),"1","")&amp;"$34")),""))</f>
        <v>0</v>
      </c>
      <c r="AF34" s="34">
        <f ca="1">IF(COLUMN()&lt;DATA!$H$1+2,VSETKY_PODIELY!AF$41,IF(COLUMN()=DATA!$H$1+2,SUM(INDIRECT("B$34:"&amp;SUBSTITUTE(ADDRESS(1,COLUMN()-1,4),"1","")&amp;"$34")),""))</f>
        <v>0</v>
      </c>
      <c r="AG34" s="34">
        <f ca="1">IF(COLUMN()&lt;DATA!$H$1+2,VSETKY_PODIELY!AG$41,IF(COLUMN()=DATA!$H$1+2,SUM(INDIRECT("B$34:"&amp;SUBSTITUTE(ADDRESS(1,COLUMN()-1,4),"1","")&amp;"$34")),""))</f>
        <v>0</v>
      </c>
      <c r="AH34" s="34">
        <f ca="1">IF(COLUMN()&lt;DATA!$H$1+2,VSETKY_PODIELY!AH$41,IF(COLUMN()=DATA!$H$1+2,SUM(INDIRECT("B$34:"&amp;SUBSTITUTE(ADDRESS(1,COLUMN()-1,4),"1","")&amp;"$34")),""))</f>
        <v>0</v>
      </c>
      <c r="AI34" s="34">
        <f ca="1">IF(COLUMN()&lt;DATA!$H$1+2,VSETKY_PODIELY!AI$41,IF(COLUMN()=DATA!$H$1+2,SUM(INDIRECT("B$34:"&amp;SUBSTITUTE(ADDRESS(1,COLUMN()-1,4),"1","")&amp;"$34")),""))</f>
        <v>0</v>
      </c>
      <c r="AJ34" s="34">
        <f ca="1">IF(COLUMN()&lt;DATA!$H$1+2,VSETKY_PODIELY!AJ$41,IF(COLUMN()=DATA!$H$1+2,SUM(INDIRECT("B$34:"&amp;SUBSTITUTE(ADDRESS(1,COLUMN()-1,4),"1","")&amp;"$34")),""))</f>
        <v>0</v>
      </c>
      <c r="AK34" s="34">
        <f ca="1">IF(COLUMN()&lt;DATA!$H$1+2,VSETKY_PODIELY!AK$41,IF(COLUMN()=DATA!$H$1+2,SUM(INDIRECT("B$34:"&amp;SUBSTITUTE(ADDRESS(1,COLUMN()-1,4),"1","")&amp;"$34")),""))</f>
        <v>0</v>
      </c>
      <c r="AL34" s="34">
        <f ca="1">IF(COLUMN()&lt;DATA!$H$1+2,VSETKY_PODIELY!AL$41,IF(COLUMN()=DATA!$H$1+2,SUM(INDIRECT("B$34:"&amp;SUBSTITUTE(ADDRESS(1,COLUMN()-1,4),"1","")&amp;"$34")),""))</f>
        <v>0</v>
      </c>
      <c r="AM34" s="34">
        <f ca="1">IF(COLUMN()&lt;DATA!$H$1+2,VSETKY_PODIELY!AM$41,IF(COLUMN()=DATA!$H$1+2,SUM(INDIRECT("B$34:"&amp;SUBSTITUTE(ADDRESS(1,COLUMN()-1,4),"1","")&amp;"$34")),""))</f>
        <v>0</v>
      </c>
      <c r="AN34" s="44">
        <f ca="1">IF(COLUMN()&lt;DATA!$H$1+2,VSETKY_PODIELY!AN$41,IF(COLUMN()=DATA!$H$1+2,SUM(INDIRECT("B$34:"&amp;SUBSTITUTE(ADDRESS(1,COLUMN()-1,4),"1","")&amp;"$34")),""))</f>
        <v>63.71</v>
      </c>
      <c r="AO34" t="str">
        <f ca="1">IF(COLUMN()&lt;DATA!$H$1+2,VSETKY_PODIELY!AO$41,IF(COLUMN()=DATA!$H$1+2,SUM(INDIRECT("B$34:"&amp;SUBSTITUTE(ADDRESS(1,COLUMN()-1,4),"1","")&amp;"$34")),""))</f>
        <v/>
      </c>
      <c r="AP34" t="str">
        <f ca="1">IF(COLUMN()&lt;DATA!$H$1+2,VSETKY_PODIELY!AP$41,IF(COLUMN()=DATA!$H$1+2,SUM(INDIRECT("B$34:"&amp;SUBSTITUTE(ADDRESS(1,COLUMN()-1,4),"1","")&amp;"$34")),""))</f>
        <v/>
      </c>
      <c r="AQ34" t="str">
        <f ca="1">IF(COLUMN()&lt;DATA!$H$1+2,VSETKY_PODIELY!AQ$41,IF(COLUMN()=DATA!$H$1+2,SUM(INDIRECT("B$34:"&amp;SUBSTITUTE(ADDRESS(1,COLUMN()-1,4),"1","")&amp;"$34")),""))</f>
        <v/>
      </c>
      <c r="AR34" t="str">
        <f ca="1">IF(COLUMN()&lt;DATA!$H$1+2,VSETKY_PODIELY!AR$41,IF(COLUMN()=DATA!$H$1+2,SUM(INDIRECT("B$34:"&amp;SUBSTITUTE(ADDRESS(1,COLUMN()-1,4),"1","")&amp;"$34")),""))</f>
        <v/>
      </c>
      <c r="AS34" t="str">
        <f ca="1">IF(COLUMN()&lt;DATA!$H$1+2,VSETKY_PODIELY!AS$41,IF(COLUMN()=DATA!$H$1+2,SUM(INDIRECT("B$34:"&amp;SUBSTITUTE(ADDRESS(1,COLUMN()-1,4),"1","")&amp;"$34")),""))</f>
        <v/>
      </c>
      <c r="AT34" t="str">
        <f ca="1">IF(COLUMN()&lt;DATA!$H$1+2,VSETKY_PODIELY!AT$41,IF(COLUMN()=DATA!$H$1+2,SUM(INDIRECT("B$34:"&amp;SUBSTITUTE(ADDRESS(1,COLUMN()-1,4),"1","")&amp;"$34")),""))</f>
        <v/>
      </c>
      <c r="AU34" t="str">
        <f ca="1">IF(COLUMN()&lt;DATA!$H$1+2,VSETKY_PODIELY!AU$41,IF(COLUMN()=DATA!$H$1+2,SUM(INDIRECT("B$34:"&amp;SUBSTITUTE(ADDRESS(1,COLUMN()-1,4),"1","")&amp;"$34")),""))</f>
        <v/>
      </c>
      <c r="AV34" t="str">
        <f ca="1">IF(COLUMN()&lt;DATA!$H$1+2,VSETKY_PODIELY!AV$41,IF(COLUMN()=DATA!$H$1+2,SUM(INDIRECT("B$34:"&amp;SUBSTITUTE(ADDRESS(1,COLUMN()-1,4),"1","")&amp;"$34")),""))</f>
        <v/>
      </c>
      <c r="AW34" t="str">
        <f ca="1">IF(COLUMN()&lt;DATA!$H$1+2,VSETKY_PODIELY!AW$41,IF(COLUMN()=DATA!$H$1+2,SUM(INDIRECT("B$34:"&amp;SUBSTITUTE(ADDRESS(1,COLUMN()-1,4),"1","")&amp;"$34")),""))</f>
        <v/>
      </c>
      <c r="AX34" t="str">
        <f ca="1">IF(COLUMN()&lt;DATA!$H$1+2,VSETKY_PODIELY!AX$41,IF(COLUMN()=DATA!$H$1+2,SUM(INDIRECT("B$34:"&amp;SUBSTITUTE(ADDRESS(1,COLUMN()-1,4),"1","")&amp;"$34")),""))</f>
        <v/>
      </c>
      <c r="AY34" t="str">
        <f ca="1">IF(COLUMN()&lt;DATA!$H$1+2,VSETKY_PODIELY!AY$41,IF(COLUMN()=DATA!$H$1+2,SUM(INDIRECT("B$34:"&amp;SUBSTITUTE(ADDRESS(1,COLUMN()-1,4),"1","")&amp;"$34")),""))</f>
        <v/>
      </c>
      <c r="AZ34" t="str">
        <f ca="1">IF(COLUMN()&lt;DATA!$H$1+2,VSETKY_PODIELY!AZ$41,IF(COLUMN()=DATA!$H$1+2,SUM(INDIRECT("B$34:"&amp;SUBSTITUTE(ADDRESS(1,COLUMN()-1,4),"1","")&amp;"$34")),""))</f>
        <v/>
      </c>
      <c r="BA34" t="str">
        <f ca="1">IF(COLUMN()&lt;DATA!$H$1+2,VSETKY_PODIELY!BA$41,IF(COLUMN()=DATA!$H$1+2,SUM(INDIRECT("B$34:"&amp;SUBSTITUTE(ADDRESS(1,COLUMN()-1,4),"1","")&amp;"$34")),""))</f>
        <v/>
      </c>
      <c r="BB34" t="str">
        <f ca="1">IF(COLUMN()&lt;DATA!$H$1+2,VSETKY_PODIELY!BB$41,IF(COLUMN()=DATA!$H$1+2,SUM(INDIRECT("B$34:"&amp;SUBSTITUTE(ADDRESS(1,COLUMN()-1,4),"1","")&amp;"$34")),""))</f>
        <v/>
      </c>
      <c r="BC34" t="str">
        <f ca="1">IF(COLUMN()&lt;DATA!$H$1+2,VSETKY_PODIELY!BC$41,IF(COLUMN()=DATA!$H$1+2,SUM(INDIRECT("B$34:"&amp;SUBSTITUTE(ADDRESS(1,COLUMN()-1,4),"1","")&amp;"$34")),""))</f>
        <v/>
      </c>
      <c r="BD34" t="str">
        <f ca="1">IF(COLUMN()&lt;DATA!$H$1+2,VSETKY_PODIELY!BD$41,IF(COLUMN()=DATA!$H$1+2,SUM(INDIRECT("B$34:"&amp;SUBSTITUTE(ADDRESS(1,COLUMN()-1,4),"1","")&amp;"$34")),""))</f>
        <v/>
      </c>
      <c r="BE34" t="str">
        <f ca="1">IF(COLUMN()&lt;DATA!$H$1+2,VSETKY_PODIELY!BE$41,IF(COLUMN()=DATA!$H$1+2,SUM(INDIRECT("B$34:"&amp;SUBSTITUTE(ADDRESS(1,COLUMN()-1,4),"1","")&amp;"$34")),""))</f>
        <v/>
      </c>
      <c r="BF34" t="str">
        <f ca="1">IF(COLUMN()&lt;DATA!$H$1+2,VSETKY_PODIELY!BF$41,IF(COLUMN()=DATA!$H$1+2,SUM(INDIRECT("B$34:"&amp;SUBSTITUTE(ADDRESS(1,COLUMN()-1,4),"1","")&amp;"$34")),""))</f>
        <v/>
      </c>
      <c r="BG34" t="str">
        <f ca="1">IF(COLUMN()&lt;DATA!$H$1+2,VSETKY_PODIELY!BG$41,IF(COLUMN()=DATA!$H$1+2,SUM(INDIRECT("B$34:"&amp;SUBSTITUTE(ADDRESS(1,COLUMN()-1,4),"1","")&amp;"$34")),""))</f>
        <v/>
      </c>
      <c r="BH34" t="str">
        <f ca="1">IF(COLUMN()&lt;DATA!$H$1+2,VSETKY_PODIELY!BH$41,IF(COLUMN()=DATA!$H$1+2,SUM(INDIRECT("B$34:"&amp;SUBSTITUTE(ADDRESS(1,COLUMN()-1,4),"1","")&amp;"$34")),""))</f>
        <v/>
      </c>
      <c r="BI34" t="str">
        <f ca="1">IF(COLUMN()&lt;DATA!$H$1+2,VSETKY_PODIELY!BI$41,IF(COLUMN()=DATA!$H$1+2,SUM(INDIRECT("B$34:"&amp;SUBSTITUTE(ADDRESS(1,COLUMN()-1,4),"1","")&amp;"$34")),""))</f>
        <v/>
      </c>
      <c r="BJ34" t="str">
        <f ca="1">IF(COLUMN()&lt;DATA!$H$1+2,VSETKY_PODIELY!BJ$41,IF(COLUMN()=DATA!$H$1+2,SUM(INDIRECT("B$34:"&amp;SUBSTITUTE(ADDRESS(1,COLUMN()-1,4),"1","")&amp;"$34")),""))</f>
        <v/>
      </c>
      <c r="BK34" t="str">
        <f ca="1">IF(COLUMN()&lt;DATA!$H$1+2,VSETKY_PODIELY!BK$41,IF(COLUMN()=DATA!$H$1+2,SUM(INDIRECT("B$34:"&amp;SUBSTITUTE(ADDRESS(1,COLUMN()-1,4),"1","")&amp;"$34")),""))</f>
        <v/>
      </c>
      <c r="BL34" t="str">
        <f ca="1">IF(COLUMN()&lt;DATA!$H$1+2,VSETKY_PODIELY!BL$41,IF(COLUMN()=DATA!$H$1+2,SUM(INDIRECT("B$34:"&amp;SUBSTITUTE(ADDRESS(1,COLUMN()-1,4),"1","")&amp;"$34")),""))</f>
        <v/>
      </c>
      <c r="BM34" t="str">
        <f ca="1">IF(COLUMN()&lt;DATA!$H$1+2,VSETKY_PODIELY!BM$41,IF(COLUMN()=DATA!$H$1+2,SUM(INDIRECT("B$34:"&amp;SUBSTITUTE(ADDRESS(1,COLUMN()-1,4),"1","")&amp;"$34")),""))</f>
        <v/>
      </c>
      <c r="BN34" t="str">
        <f ca="1">IF(COLUMN()&lt;DATA!$H$1+2,VSETKY_PODIELY!BN$41,IF(COLUMN()=DATA!$H$1+2,SUM(INDIRECT("B$34:"&amp;SUBSTITUTE(ADDRESS(1,COLUMN()-1,4),"1","")&amp;"$34")),""))</f>
        <v/>
      </c>
      <c r="BO34" t="str">
        <f ca="1">IF(COLUMN()&lt;DATA!$H$1+2,VSETKY_PODIELY!BO$41,IF(COLUMN()=DATA!$H$1+2,SUM(INDIRECT("B$34:"&amp;SUBSTITUTE(ADDRESS(1,COLUMN()-1,4),"1","")&amp;"$34")),""))</f>
        <v/>
      </c>
      <c r="BP34" t="str">
        <f ca="1">IF(COLUMN()&lt;DATA!$H$1+2,VSETKY_PODIELY!BP$41,IF(COLUMN()=DATA!$H$1+2,SUM(INDIRECT("B$34:"&amp;SUBSTITUTE(ADDRESS(1,COLUMN()-1,4),"1","")&amp;"$34")),""))</f>
        <v/>
      </c>
      <c r="BQ34" t="str">
        <f ca="1">IF(COLUMN()&lt;DATA!$H$1+2,VSETKY_PODIELY!BQ$41,IF(COLUMN()=DATA!$H$1+2,SUM(INDIRECT("B$34:"&amp;SUBSTITUTE(ADDRESS(1,COLUMN()-1,4),"1","")&amp;"$34")),""))</f>
        <v/>
      </c>
      <c r="BR34" t="str">
        <f ca="1">IF(COLUMN()&lt;DATA!$H$1+2,VSETKY_PODIELY!BR$41,IF(COLUMN()=DATA!$H$1+2,SUM(INDIRECT("B$34:"&amp;SUBSTITUTE(ADDRESS(1,COLUMN()-1,4),"1","")&amp;"$34")),""))</f>
        <v/>
      </c>
      <c r="BS34" t="str">
        <f ca="1">IF(COLUMN()&lt;DATA!$H$1+2,VSETKY_PODIELY!BS$41,IF(COLUMN()=DATA!$H$1+2,SUM(INDIRECT("B$34:"&amp;SUBSTITUTE(ADDRESS(1,COLUMN()-1,4),"1","")&amp;"$34")),""))</f>
        <v/>
      </c>
      <c r="BT34" t="str">
        <f ca="1">IF(COLUMN()&lt;DATA!$H$1+2,VSETKY_PODIELY!BT$41,IF(COLUMN()=DATA!$H$1+2,SUM(INDIRECT("B$34:"&amp;SUBSTITUTE(ADDRESS(1,COLUMN()-1,4),"1","")&amp;"$34")),""))</f>
        <v/>
      </c>
      <c r="BU34" t="str">
        <f ca="1">IF(COLUMN()&lt;DATA!$H$1+2,VSETKY_PODIELY!BU$41,IF(COLUMN()=DATA!$H$1+2,SUM(INDIRECT("B$34:"&amp;SUBSTITUTE(ADDRESS(1,COLUMN()-1,4),"1","")&amp;"$34")),""))</f>
        <v/>
      </c>
      <c r="BV34" t="str">
        <f ca="1">IF(COLUMN()&lt;DATA!$H$1+2,VSETKY_PODIELY!BV$41,IF(COLUMN()=DATA!$H$1+2,SUM(INDIRECT("B$34:"&amp;SUBSTITUTE(ADDRESS(1,COLUMN()-1,4),"1","")&amp;"$34")),""))</f>
        <v/>
      </c>
      <c r="BW34" t="str">
        <f ca="1">IF(COLUMN()&lt;DATA!$H$1+2,VSETKY_PODIELY!BW$41,IF(COLUMN()=DATA!$H$1+2,SUM(INDIRECT("B$34:"&amp;SUBSTITUTE(ADDRESS(1,COLUMN()-1,4),"1","")&amp;"$34")),""))</f>
        <v/>
      </c>
      <c r="BX34" t="str">
        <f ca="1">IF(COLUMN()&lt;DATA!$H$1+2,VSETKY_PODIELY!BX$41,IF(COLUMN()=DATA!$H$1+2,SUM(INDIRECT("B$34:"&amp;SUBSTITUTE(ADDRESS(1,COLUMN()-1,4),"1","")&amp;"$34")),""))</f>
        <v/>
      </c>
      <c r="BY34" t="str">
        <f ca="1">IF(COLUMN()&lt;DATA!$H$1+2,VSETKY_PODIELY!BY$41,IF(COLUMN()=DATA!$H$1+2,SUM(INDIRECT("B$34:"&amp;SUBSTITUTE(ADDRESS(1,COLUMN()-1,4),"1","")&amp;"$34")),""))</f>
        <v/>
      </c>
      <c r="BZ34" t="str">
        <f ca="1">IF(COLUMN()&lt;DATA!$H$1+2,VSETKY_PODIELY!BZ$41,IF(COLUMN()=DATA!$H$1+2,SUM(INDIRECT("B$34:"&amp;SUBSTITUTE(ADDRESS(1,COLUMN()-1,4),"1","")&amp;"$34")),""))</f>
        <v/>
      </c>
    </row>
    <row r="35" spans="1:78" ht="31.5" x14ac:dyDescent="0.25">
      <c r="A35" s="43" t="s">
        <v>236</v>
      </c>
      <c r="B35" s="34">
        <f ca="1">IF(COLUMN()&lt;DATA!$H$1+2,SUM(VSETKY_PODIELY!B$42:'VSETKY_PODIELY'!B$43),IF(COLUMN()=DATA!$H$1+2,SUM(INDIRECT("B$35:"&amp;SUBSTITUTE(ADDRESS(1,COLUMN()-1,4),"1","")&amp;"$35")),""))</f>
        <v>13.1</v>
      </c>
      <c r="C35" s="34">
        <f ca="1">IF(COLUMN()&lt;DATA!$H$1+2,SUM(VSETKY_PODIELY!C$42:'VSETKY_PODIELY'!C$43),IF(COLUMN()=DATA!$H$1+2,SUM(INDIRECT("B$35:"&amp;SUBSTITUTE(ADDRESS(1,COLUMN()-1,4),"1","")&amp;"$35")),""))</f>
        <v>2.2000000000000002</v>
      </c>
      <c r="D35" s="34">
        <f ca="1">IF(COLUMN()&lt;DATA!$H$1+2,SUM(VSETKY_PODIELY!D$42:'VSETKY_PODIELY'!D$43),IF(COLUMN()=DATA!$H$1+2,SUM(INDIRECT("B$35:"&amp;SUBSTITUTE(ADDRESS(1,COLUMN()-1,4),"1","")&amp;"$35")),""))</f>
        <v>0</v>
      </c>
      <c r="E35" s="34">
        <f ca="1">IF(COLUMN()&lt;DATA!$H$1+2,SUM(VSETKY_PODIELY!E$42:'VSETKY_PODIELY'!E$43),IF(COLUMN()=DATA!$H$1+2,SUM(INDIRECT("B$35:"&amp;SUBSTITUTE(ADDRESS(1,COLUMN()-1,4),"1","")&amp;"$35")),""))</f>
        <v>0</v>
      </c>
      <c r="F35" s="34">
        <f ca="1">IF(COLUMN()&lt;DATA!$H$1+2,SUM(VSETKY_PODIELY!F$42:'VSETKY_PODIELY'!F$43),IF(COLUMN()=DATA!$H$1+2,SUM(INDIRECT("B$35:"&amp;SUBSTITUTE(ADDRESS(1,COLUMN()-1,4),"1","")&amp;"$35")),""))</f>
        <v>0</v>
      </c>
      <c r="G35" s="34">
        <f ca="1">IF(COLUMN()&lt;DATA!$H$1+2,SUM(VSETKY_PODIELY!G$42:'VSETKY_PODIELY'!G$43),IF(COLUMN()=DATA!$H$1+2,SUM(INDIRECT("B$35:"&amp;SUBSTITUTE(ADDRESS(1,COLUMN()-1,4),"1","")&amp;"$35")),""))</f>
        <v>0</v>
      </c>
      <c r="H35" s="34">
        <f ca="1">IF(COLUMN()&lt;DATA!$H$1+2,SUM(VSETKY_PODIELY!H$42:'VSETKY_PODIELY'!H$43),IF(COLUMN()=DATA!$H$1+2,SUM(INDIRECT("B$35:"&amp;SUBSTITUTE(ADDRESS(1,COLUMN()-1,4),"1","")&amp;"$35")),""))</f>
        <v>10</v>
      </c>
      <c r="I35" s="34">
        <f ca="1">IF(COLUMN()&lt;DATA!$H$1+2,SUM(VSETKY_PODIELY!I$42:'VSETKY_PODIELY'!I$43),IF(COLUMN()=DATA!$H$1+2,SUM(INDIRECT("B$35:"&amp;SUBSTITUTE(ADDRESS(1,COLUMN()-1,4),"1","")&amp;"$35")),""))</f>
        <v>2</v>
      </c>
      <c r="J35" s="34">
        <f ca="1">IF(COLUMN()&lt;DATA!$H$1+2,SUM(VSETKY_PODIELY!J$42:'VSETKY_PODIELY'!J$43),IF(COLUMN()=DATA!$H$1+2,SUM(INDIRECT("B$35:"&amp;SUBSTITUTE(ADDRESS(1,COLUMN()-1,4),"1","")&amp;"$35")),""))</f>
        <v>0</v>
      </c>
      <c r="K35" s="34">
        <f ca="1">IF(COLUMN()&lt;DATA!$H$1+2,SUM(VSETKY_PODIELY!K$42:'VSETKY_PODIELY'!K$43),IF(COLUMN()=DATA!$H$1+2,SUM(INDIRECT("B$35:"&amp;SUBSTITUTE(ADDRESS(1,COLUMN()-1,4),"1","")&amp;"$35")),""))</f>
        <v>0</v>
      </c>
      <c r="L35" s="34">
        <f ca="1">IF(COLUMN()&lt;DATA!$H$1+2,SUM(VSETKY_PODIELY!L$42:'VSETKY_PODIELY'!L$43),IF(COLUMN()=DATA!$H$1+2,SUM(INDIRECT("B$35:"&amp;SUBSTITUTE(ADDRESS(1,COLUMN()-1,4),"1","")&amp;"$35")),""))</f>
        <v>0</v>
      </c>
      <c r="M35" s="34">
        <f ca="1">IF(COLUMN()&lt;DATA!$H$1+2,SUM(VSETKY_PODIELY!M$42:'VSETKY_PODIELY'!M$43),IF(COLUMN()=DATA!$H$1+2,SUM(INDIRECT("B$35:"&amp;SUBSTITUTE(ADDRESS(1,COLUMN()-1,4),"1","")&amp;"$35")),""))</f>
        <v>0</v>
      </c>
      <c r="N35" s="34">
        <f ca="1">IF(COLUMN()&lt;DATA!$H$1+2,SUM(VSETKY_PODIELY!N$42:'VSETKY_PODIELY'!N$43),IF(COLUMN()=DATA!$H$1+2,SUM(INDIRECT("B$35:"&amp;SUBSTITUTE(ADDRESS(1,COLUMN()-1,4),"1","")&amp;"$35")),""))</f>
        <v>0</v>
      </c>
      <c r="O35" s="34">
        <f ca="1">IF(COLUMN()&lt;DATA!$H$1+2,SUM(VSETKY_PODIELY!O$42:'VSETKY_PODIELY'!O$43),IF(COLUMN()=DATA!$H$1+2,SUM(INDIRECT("B$35:"&amp;SUBSTITUTE(ADDRESS(1,COLUMN()-1,4),"1","")&amp;"$35")),""))</f>
        <v>0</v>
      </c>
      <c r="P35" s="34">
        <f ca="1">IF(COLUMN()&lt;DATA!$H$1+2,SUM(VSETKY_PODIELY!P$42:'VSETKY_PODIELY'!P$43),IF(COLUMN()=DATA!$H$1+2,SUM(INDIRECT("B$35:"&amp;SUBSTITUTE(ADDRESS(1,COLUMN()-1,4),"1","")&amp;"$35")),""))</f>
        <v>0</v>
      </c>
      <c r="Q35" s="34">
        <f ca="1">IF(COLUMN()&lt;DATA!$H$1+2,SUM(VSETKY_PODIELY!Q$42:'VSETKY_PODIELY'!Q$43),IF(COLUMN()=DATA!$H$1+2,SUM(INDIRECT("B$35:"&amp;SUBSTITUTE(ADDRESS(1,COLUMN()-1,4),"1","")&amp;"$35")),""))</f>
        <v>0</v>
      </c>
      <c r="R35" s="34">
        <f ca="1">IF(COLUMN()&lt;DATA!$H$1+2,SUM(VSETKY_PODIELY!R$42:'VSETKY_PODIELY'!R$43),IF(COLUMN()=DATA!$H$1+2,SUM(INDIRECT("B$35:"&amp;SUBSTITUTE(ADDRESS(1,COLUMN()-1,4),"1","")&amp;"$35")),""))</f>
        <v>1</v>
      </c>
      <c r="S35" s="34">
        <f ca="1">IF(COLUMN()&lt;DATA!$H$1+2,SUM(VSETKY_PODIELY!S$42:'VSETKY_PODIELY'!S$43),IF(COLUMN()=DATA!$H$1+2,SUM(INDIRECT("B$35:"&amp;SUBSTITUTE(ADDRESS(1,COLUMN()-1,4),"1","")&amp;"$35")),""))</f>
        <v>12</v>
      </c>
      <c r="T35" s="34">
        <f ca="1">IF(COLUMN()&lt;DATA!$H$1+2,SUM(VSETKY_PODIELY!T$42:'VSETKY_PODIELY'!T$43),IF(COLUMN()=DATA!$H$1+2,SUM(INDIRECT("B$35:"&amp;SUBSTITUTE(ADDRESS(1,COLUMN()-1,4),"1","")&amp;"$35")),""))</f>
        <v>0</v>
      </c>
      <c r="U35" s="34">
        <f ca="1">IF(COLUMN()&lt;DATA!$H$1+2,SUM(VSETKY_PODIELY!U$42:'VSETKY_PODIELY'!U$43),IF(COLUMN()=DATA!$H$1+2,SUM(INDIRECT("B$35:"&amp;SUBSTITUTE(ADDRESS(1,COLUMN()-1,4),"1","")&amp;"$35")),""))</f>
        <v>0</v>
      </c>
      <c r="V35" s="34">
        <f ca="1">IF(COLUMN()&lt;DATA!$H$1+2,SUM(VSETKY_PODIELY!V$42:'VSETKY_PODIELY'!V$43),IF(COLUMN()=DATA!$H$1+2,SUM(INDIRECT("B$35:"&amp;SUBSTITUTE(ADDRESS(1,COLUMN()-1,4),"1","")&amp;"$35")),""))</f>
        <v>0</v>
      </c>
      <c r="W35" s="34">
        <f ca="1">IF(COLUMN()&lt;DATA!$H$1+2,SUM(VSETKY_PODIELY!W$42:'VSETKY_PODIELY'!W$43),IF(COLUMN()=DATA!$H$1+2,SUM(INDIRECT("B$35:"&amp;SUBSTITUTE(ADDRESS(1,COLUMN()-1,4),"1","")&amp;"$35")),""))</f>
        <v>0</v>
      </c>
      <c r="X35" s="34">
        <f ca="1">IF(COLUMN()&lt;DATA!$H$1+2,SUM(VSETKY_PODIELY!X$42:'VSETKY_PODIELY'!X$43),IF(COLUMN()=DATA!$H$1+2,SUM(INDIRECT("B$35:"&amp;SUBSTITUTE(ADDRESS(1,COLUMN()-1,4),"1","")&amp;"$35")),""))</f>
        <v>0</v>
      </c>
      <c r="Y35" s="34">
        <f ca="1">IF(COLUMN()&lt;DATA!$H$1+2,SUM(VSETKY_PODIELY!Y$42:'VSETKY_PODIELY'!Y$43),IF(COLUMN()=DATA!$H$1+2,SUM(INDIRECT("B$35:"&amp;SUBSTITUTE(ADDRESS(1,COLUMN()-1,4),"1","")&amp;"$35")),""))</f>
        <v>0</v>
      </c>
      <c r="Z35" s="34">
        <f ca="1">IF(COLUMN()&lt;DATA!$H$1+2,SUM(VSETKY_PODIELY!Z$42:'VSETKY_PODIELY'!Z$43),IF(COLUMN()=DATA!$H$1+2,SUM(INDIRECT("B$35:"&amp;SUBSTITUTE(ADDRESS(1,COLUMN()-1,4),"1","")&amp;"$35")),""))</f>
        <v>0</v>
      </c>
      <c r="AA35" s="34">
        <f ca="1">IF(COLUMN()&lt;DATA!$H$1+2,SUM(VSETKY_PODIELY!AA$42:'VSETKY_PODIELY'!AA$43),IF(COLUMN()=DATA!$H$1+2,SUM(INDIRECT("B$35:"&amp;SUBSTITUTE(ADDRESS(1,COLUMN()-1,4),"1","")&amp;"$35")),""))</f>
        <v>0</v>
      </c>
      <c r="AB35" s="34">
        <f ca="1">IF(COLUMN()&lt;DATA!$H$1+2,SUM(VSETKY_PODIELY!AB$42:'VSETKY_PODIELY'!AB$43),IF(COLUMN()=DATA!$H$1+2,SUM(INDIRECT("B$35:"&amp;SUBSTITUTE(ADDRESS(1,COLUMN()-1,4),"1","")&amp;"$35")),""))</f>
        <v>0</v>
      </c>
      <c r="AC35" s="34">
        <f ca="1">IF(COLUMN()&lt;DATA!$H$1+2,SUM(VSETKY_PODIELY!AC$42:'VSETKY_PODIELY'!AC$43),IF(COLUMN()=DATA!$H$1+2,SUM(INDIRECT("B$35:"&amp;SUBSTITUTE(ADDRESS(1,COLUMN()-1,4),"1","")&amp;"$35")),""))</f>
        <v>0</v>
      </c>
      <c r="AD35" s="34">
        <f ca="1">IF(COLUMN()&lt;DATA!$H$1+2,SUM(VSETKY_PODIELY!AD$42:'VSETKY_PODIELY'!AD$43),IF(COLUMN()=DATA!$H$1+2,SUM(INDIRECT("B$35:"&amp;SUBSTITUTE(ADDRESS(1,COLUMN()-1,4),"1","")&amp;"$35")),""))</f>
        <v>0</v>
      </c>
      <c r="AE35" s="34">
        <f ca="1">IF(COLUMN()&lt;DATA!$H$1+2,SUM(VSETKY_PODIELY!AE$42:'VSETKY_PODIELY'!AE$43),IF(COLUMN()=DATA!$H$1+2,SUM(INDIRECT("B$35:"&amp;SUBSTITUTE(ADDRESS(1,COLUMN()-1,4),"1","")&amp;"$35")),""))</f>
        <v>0</v>
      </c>
      <c r="AF35" s="34">
        <f ca="1">IF(COLUMN()&lt;DATA!$H$1+2,SUM(VSETKY_PODIELY!AF$42:'VSETKY_PODIELY'!AF$43),IF(COLUMN()=DATA!$H$1+2,SUM(INDIRECT("B$35:"&amp;SUBSTITUTE(ADDRESS(1,COLUMN()-1,4),"1","")&amp;"$35")),""))</f>
        <v>0</v>
      </c>
      <c r="AG35" s="34">
        <f ca="1">IF(COLUMN()&lt;DATA!$H$1+2,SUM(VSETKY_PODIELY!AG$42:'VSETKY_PODIELY'!AG$43),IF(COLUMN()=DATA!$H$1+2,SUM(INDIRECT("B$35:"&amp;SUBSTITUTE(ADDRESS(1,COLUMN()-1,4),"1","")&amp;"$35")),""))</f>
        <v>0</v>
      </c>
      <c r="AH35" s="34">
        <f ca="1">IF(COLUMN()&lt;DATA!$H$1+2,SUM(VSETKY_PODIELY!AH$42:'VSETKY_PODIELY'!AH$43),IF(COLUMN()=DATA!$H$1+2,SUM(INDIRECT("B$35:"&amp;SUBSTITUTE(ADDRESS(1,COLUMN()-1,4),"1","")&amp;"$35")),""))</f>
        <v>0</v>
      </c>
      <c r="AI35" s="34">
        <f ca="1">IF(COLUMN()&lt;DATA!$H$1+2,SUM(VSETKY_PODIELY!AI$42:'VSETKY_PODIELY'!AI$43),IF(COLUMN()=DATA!$H$1+2,SUM(INDIRECT("B$35:"&amp;SUBSTITUTE(ADDRESS(1,COLUMN()-1,4),"1","")&amp;"$35")),""))</f>
        <v>0</v>
      </c>
      <c r="AJ35" s="34">
        <f ca="1">IF(COLUMN()&lt;DATA!$H$1+2,SUM(VSETKY_PODIELY!AJ$42:'VSETKY_PODIELY'!AJ$43),IF(COLUMN()=DATA!$H$1+2,SUM(INDIRECT("B$35:"&amp;SUBSTITUTE(ADDRESS(1,COLUMN()-1,4),"1","")&amp;"$35")),""))</f>
        <v>0</v>
      </c>
      <c r="AK35" s="34">
        <f ca="1">IF(COLUMN()&lt;DATA!$H$1+2,SUM(VSETKY_PODIELY!AK$42:'VSETKY_PODIELY'!AK$43),IF(COLUMN()=DATA!$H$1+2,SUM(INDIRECT("B$35:"&amp;SUBSTITUTE(ADDRESS(1,COLUMN()-1,4),"1","")&amp;"$35")),""))</f>
        <v>0</v>
      </c>
      <c r="AL35" s="34">
        <f ca="1">IF(COLUMN()&lt;DATA!$H$1+2,SUM(VSETKY_PODIELY!AL$42:'VSETKY_PODIELY'!AL$43),IF(COLUMN()=DATA!$H$1+2,SUM(INDIRECT("B$35:"&amp;SUBSTITUTE(ADDRESS(1,COLUMN()-1,4),"1","")&amp;"$35")),""))</f>
        <v>0</v>
      </c>
      <c r="AM35" s="34">
        <f ca="1">IF(COLUMN()&lt;DATA!$H$1+2,SUM(VSETKY_PODIELY!AM$42:'VSETKY_PODIELY'!AM$43),IF(COLUMN()=DATA!$H$1+2,SUM(INDIRECT("B$35:"&amp;SUBSTITUTE(ADDRESS(1,COLUMN()-1,4),"1","")&amp;"$35")),""))</f>
        <v>0</v>
      </c>
      <c r="AN35" s="44">
        <f ca="1">IF(COLUMN()&lt;DATA!$H$1+2,SUM(VSETKY_PODIELY!AN$42:'VSETKY_PODIELY'!AN$43),IF(COLUMN()=DATA!$H$1+2,SUM(INDIRECT("B$35:"&amp;SUBSTITUTE(ADDRESS(1,COLUMN()-1,4),"1","")&amp;"$35")),""))</f>
        <v>40.299999999999997</v>
      </c>
      <c r="AO35" t="str">
        <f ca="1">IF(COLUMN()&lt;DATA!$H$1+2,SUM(VSETKY_PODIELY!AO$42:'VSETKY_PODIELY'!AO$43),IF(COLUMN()=DATA!$H$1+2,SUM(INDIRECT("B$35:"&amp;SUBSTITUTE(ADDRESS(1,COLUMN()-1,4),"1","")&amp;"$35")),""))</f>
        <v/>
      </c>
      <c r="AP35" t="str">
        <f ca="1">IF(COLUMN()&lt;DATA!$H$1+2,SUM(VSETKY_PODIELY!AP$42:'VSETKY_PODIELY'!AP$43),IF(COLUMN()=DATA!$H$1+2,SUM(INDIRECT("B$35:"&amp;SUBSTITUTE(ADDRESS(1,COLUMN()-1,4),"1","")&amp;"$35")),""))</f>
        <v/>
      </c>
      <c r="AQ35" t="str">
        <f ca="1">IF(COLUMN()&lt;DATA!$H$1+2,SUM(VSETKY_PODIELY!AQ$42:'VSETKY_PODIELY'!AQ$43),IF(COLUMN()=DATA!$H$1+2,SUM(INDIRECT("B$35:"&amp;SUBSTITUTE(ADDRESS(1,COLUMN()-1,4),"1","")&amp;"$35")),""))</f>
        <v/>
      </c>
      <c r="AR35" t="str">
        <f ca="1">IF(COLUMN()&lt;DATA!$H$1+2,SUM(VSETKY_PODIELY!AR$42:'VSETKY_PODIELY'!AR$43),IF(COLUMN()=DATA!$H$1+2,SUM(INDIRECT("B$35:"&amp;SUBSTITUTE(ADDRESS(1,COLUMN()-1,4),"1","")&amp;"$35")),""))</f>
        <v/>
      </c>
      <c r="AS35" t="str">
        <f ca="1">IF(COLUMN()&lt;DATA!$H$1+2,SUM(VSETKY_PODIELY!AS$42:'VSETKY_PODIELY'!AS$43),IF(COLUMN()=DATA!$H$1+2,SUM(INDIRECT("B$35:"&amp;SUBSTITUTE(ADDRESS(1,COLUMN()-1,4),"1","")&amp;"$35")),""))</f>
        <v/>
      </c>
      <c r="AT35" t="str">
        <f ca="1">IF(COLUMN()&lt;DATA!$H$1+2,SUM(VSETKY_PODIELY!AT$42:'VSETKY_PODIELY'!AT$43),IF(COLUMN()=DATA!$H$1+2,SUM(INDIRECT("B$35:"&amp;SUBSTITUTE(ADDRESS(1,COLUMN()-1,4),"1","")&amp;"$35")),""))</f>
        <v/>
      </c>
      <c r="AU35" t="str">
        <f ca="1">IF(COLUMN()&lt;DATA!$H$1+2,SUM(VSETKY_PODIELY!AU$42:'VSETKY_PODIELY'!AU$43),IF(COLUMN()=DATA!$H$1+2,SUM(INDIRECT("B$35:"&amp;SUBSTITUTE(ADDRESS(1,COLUMN()-1,4),"1","")&amp;"$35")),""))</f>
        <v/>
      </c>
      <c r="AV35" t="str">
        <f ca="1">IF(COLUMN()&lt;DATA!$H$1+2,SUM(VSETKY_PODIELY!AV$42:'VSETKY_PODIELY'!AV$43),IF(COLUMN()=DATA!$H$1+2,SUM(INDIRECT("B$35:"&amp;SUBSTITUTE(ADDRESS(1,COLUMN()-1,4),"1","")&amp;"$35")),""))</f>
        <v/>
      </c>
      <c r="AW35" t="str">
        <f ca="1">IF(COLUMN()&lt;DATA!$H$1+2,SUM(VSETKY_PODIELY!AW$42:'VSETKY_PODIELY'!AW$43),IF(COLUMN()=DATA!$H$1+2,SUM(INDIRECT("B$35:"&amp;SUBSTITUTE(ADDRESS(1,COLUMN()-1,4),"1","")&amp;"$35")),""))</f>
        <v/>
      </c>
      <c r="AX35" t="str">
        <f ca="1">IF(COLUMN()&lt;DATA!$H$1+2,SUM(VSETKY_PODIELY!AX$42:'VSETKY_PODIELY'!AX$43),IF(COLUMN()=DATA!$H$1+2,SUM(INDIRECT("B$35:"&amp;SUBSTITUTE(ADDRESS(1,COLUMN()-1,4),"1","")&amp;"$35")),""))</f>
        <v/>
      </c>
      <c r="AY35" t="str">
        <f ca="1">IF(COLUMN()&lt;DATA!$H$1+2,SUM(VSETKY_PODIELY!AY$42:'VSETKY_PODIELY'!AY$43),IF(COLUMN()=DATA!$H$1+2,SUM(INDIRECT("B$35:"&amp;SUBSTITUTE(ADDRESS(1,COLUMN()-1,4),"1","")&amp;"$35")),""))</f>
        <v/>
      </c>
      <c r="AZ35" t="str">
        <f ca="1">IF(COLUMN()&lt;DATA!$H$1+2,SUM(VSETKY_PODIELY!AZ$42:'VSETKY_PODIELY'!AZ$43),IF(COLUMN()=DATA!$H$1+2,SUM(INDIRECT("B$35:"&amp;SUBSTITUTE(ADDRESS(1,COLUMN()-1,4),"1","")&amp;"$35")),""))</f>
        <v/>
      </c>
      <c r="BA35" t="str">
        <f ca="1">IF(COLUMN()&lt;DATA!$H$1+2,SUM(VSETKY_PODIELY!BA$42:'VSETKY_PODIELY'!BA$43),IF(COLUMN()=DATA!$H$1+2,SUM(INDIRECT("B$35:"&amp;SUBSTITUTE(ADDRESS(1,COLUMN()-1,4),"1","")&amp;"$35")),""))</f>
        <v/>
      </c>
      <c r="BB35" t="str">
        <f ca="1">IF(COLUMN()&lt;DATA!$H$1+2,SUM(VSETKY_PODIELY!BB$42:'VSETKY_PODIELY'!BB$43),IF(COLUMN()=DATA!$H$1+2,SUM(INDIRECT("B$35:"&amp;SUBSTITUTE(ADDRESS(1,COLUMN()-1,4),"1","")&amp;"$35")),""))</f>
        <v/>
      </c>
      <c r="BC35" t="str">
        <f ca="1">IF(COLUMN()&lt;DATA!$H$1+2,SUM(VSETKY_PODIELY!BC$42:'VSETKY_PODIELY'!BC$43),IF(COLUMN()=DATA!$H$1+2,SUM(INDIRECT("B$35:"&amp;SUBSTITUTE(ADDRESS(1,COLUMN()-1,4),"1","")&amp;"$35")),""))</f>
        <v/>
      </c>
      <c r="BD35" t="str">
        <f ca="1">IF(COLUMN()&lt;DATA!$H$1+2,SUM(VSETKY_PODIELY!BD$42:'VSETKY_PODIELY'!BD$43),IF(COLUMN()=DATA!$H$1+2,SUM(INDIRECT("B$35:"&amp;SUBSTITUTE(ADDRESS(1,COLUMN()-1,4),"1","")&amp;"$35")),""))</f>
        <v/>
      </c>
      <c r="BE35" t="str">
        <f ca="1">IF(COLUMN()&lt;DATA!$H$1+2,SUM(VSETKY_PODIELY!BE$42:'VSETKY_PODIELY'!BE$43),IF(COLUMN()=DATA!$H$1+2,SUM(INDIRECT("B$35:"&amp;SUBSTITUTE(ADDRESS(1,COLUMN()-1,4),"1","")&amp;"$35")),""))</f>
        <v/>
      </c>
      <c r="BF35" t="str">
        <f ca="1">IF(COLUMN()&lt;DATA!$H$1+2,SUM(VSETKY_PODIELY!BF$42:'VSETKY_PODIELY'!BF$43),IF(COLUMN()=DATA!$H$1+2,SUM(INDIRECT("B$35:"&amp;SUBSTITUTE(ADDRESS(1,COLUMN()-1,4),"1","")&amp;"$35")),""))</f>
        <v/>
      </c>
      <c r="BG35" t="str">
        <f ca="1">IF(COLUMN()&lt;DATA!$H$1+2,SUM(VSETKY_PODIELY!BG$42:'VSETKY_PODIELY'!BG$43),IF(COLUMN()=DATA!$H$1+2,SUM(INDIRECT("B$35:"&amp;SUBSTITUTE(ADDRESS(1,COLUMN()-1,4),"1","")&amp;"$35")),""))</f>
        <v/>
      </c>
      <c r="BH35" t="str">
        <f ca="1">IF(COLUMN()&lt;DATA!$H$1+2,SUM(VSETKY_PODIELY!BH$42:'VSETKY_PODIELY'!BH$43),IF(COLUMN()=DATA!$H$1+2,SUM(INDIRECT("B$35:"&amp;SUBSTITUTE(ADDRESS(1,COLUMN()-1,4),"1","")&amp;"$35")),""))</f>
        <v/>
      </c>
      <c r="BI35" t="str">
        <f ca="1">IF(COLUMN()&lt;DATA!$H$1+2,SUM(VSETKY_PODIELY!BI$42:'VSETKY_PODIELY'!BI$43),IF(COLUMN()=DATA!$H$1+2,SUM(INDIRECT("B$35:"&amp;SUBSTITUTE(ADDRESS(1,COLUMN()-1,4),"1","")&amp;"$35")),""))</f>
        <v/>
      </c>
      <c r="BJ35" t="str">
        <f ca="1">IF(COLUMN()&lt;DATA!$H$1+2,SUM(VSETKY_PODIELY!BJ$42:'VSETKY_PODIELY'!BJ$43),IF(COLUMN()=DATA!$H$1+2,SUM(INDIRECT("B$35:"&amp;SUBSTITUTE(ADDRESS(1,COLUMN()-1,4),"1","")&amp;"$35")),""))</f>
        <v/>
      </c>
      <c r="BK35" t="str">
        <f ca="1">IF(COLUMN()&lt;DATA!$H$1+2,SUM(VSETKY_PODIELY!BK$42:'VSETKY_PODIELY'!BK$43),IF(COLUMN()=DATA!$H$1+2,SUM(INDIRECT("B$35:"&amp;SUBSTITUTE(ADDRESS(1,COLUMN()-1,4),"1","")&amp;"$35")),""))</f>
        <v/>
      </c>
      <c r="BL35" t="str">
        <f ca="1">IF(COLUMN()&lt;DATA!$H$1+2,SUM(VSETKY_PODIELY!BL$42:'VSETKY_PODIELY'!BL$43),IF(COLUMN()=DATA!$H$1+2,SUM(INDIRECT("B$35:"&amp;SUBSTITUTE(ADDRESS(1,COLUMN()-1,4),"1","")&amp;"$35")),""))</f>
        <v/>
      </c>
      <c r="BM35" t="str">
        <f ca="1">IF(COLUMN()&lt;DATA!$H$1+2,SUM(VSETKY_PODIELY!BM$42:'VSETKY_PODIELY'!BM$43),IF(COLUMN()=DATA!$H$1+2,SUM(INDIRECT("B$35:"&amp;SUBSTITUTE(ADDRESS(1,COLUMN()-1,4),"1","")&amp;"$35")),""))</f>
        <v/>
      </c>
      <c r="BN35" t="str">
        <f ca="1">IF(COLUMN()&lt;DATA!$H$1+2,SUM(VSETKY_PODIELY!BN$42:'VSETKY_PODIELY'!BN$43),IF(COLUMN()=DATA!$H$1+2,SUM(INDIRECT("B$35:"&amp;SUBSTITUTE(ADDRESS(1,COLUMN()-1,4),"1","")&amp;"$35")),""))</f>
        <v/>
      </c>
      <c r="BO35" t="str">
        <f ca="1">IF(COLUMN()&lt;DATA!$H$1+2,SUM(VSETKY_PODIELY!BO$42:'VSETKY_PODIELY'!BO$43),IF(COLUMN()=DATA!$H$1+2,SUM(INDIRECT("B$35:"&amp;SUBSTITUTE(ADDRESS(1,COLUMN()-1,4),"1","")&amp;"$35")),""))</f>
        <v/>
      </c>
      <c r="BP35" t="str">
        <f ca="1">IF(COLUMN()&lt;DATA!$H$1+2,SUM(VSETKY_PODIELY!BP$42:'VSETKY_PODIELY'!BP$43),IF(COLUMN()=DATA!$H$1+2,SUM(INDIRECT("B$35:"&amp;SUBSTITUTE(ADDRESS(1,COLUMN()-1,4),"1","")&amp;"$35")),""))</f>
        <v/>
      </c>
      <c r="BQ35" t="str">
        <f ca="1">IF(COLUMN()&lt;DATA!$H$1+2,SUM(VSETKY_PODIELY!BQ$42:'VSETKY_PODIELY'!BQ$43),IF(COLUMN()=DATA!$H$1+2,SUM(INDIRECT("B$35:"&amp;SUBSTITUTE(ADDRESS(1,COLUMN()-1,4),"1","")&amp;"$35")),""))</f>
        <v/>
      </c>
      <c r="BR35" t="str">
        <f ca="1">IF(COLUMN()&lt;DATA!$H$1+2,SUM(VSETKY_PODIELY!BR$42:'VSETKY_PODIELY'!BR$43),IF(COLUMN()=DATA!$H$1+2,SUM(INDIRECT("B$35:"&amp;SUBSTITUTE(ADDRESS(1,COLUMN()-1,4),"1","")&amp;"$35")),""))</f>
        <v/>
      </c>
      <c r="BS35" t="str">
        <f ca="1">IF(COLUMN()&lt;DATA!$H$1+2,SUM(VSETKY_PODIELY!BS$42:'VSETKY_PODIELY'!BS$43),IF(COLUMN()=DATA!$H$1+2,SUM(INDIRECT("B$35:"&amp;SUBSTITUTE(ADDRESS(1,COLUMN()-1,4),"1","")&amp;"$35")),""))</f>
        <v/>
      </c>
      <c r="BT35" t="str">
        <f ca="1">IF(COLUMN()&lt;DATA!$H$1+2,SUM(VSETKY_PODIELY!BT$42:'VSETKY_PODIELY'!BT$43),IF(COLUMN()=DATA!$H$1+2,SUM(INDIRECT("B$35:"&amp;SUBSTITUTE(ADDRESS(1,COLUMN()-1,4),"1","")&amp;"$35")),""))</f>
        <v/>
      </c>
      <c r="BU35" t="str">
        <f ca="1">IF(COLUMN()&lt;DATA!$H$1+2,SUM(VSETKY_PODIELY!BU$42:'VSETKY_PODIELY'!BU$43),IF(COLUMN()=DATA!$H$1+2,SUM(INDIRECT("B$35:"&amp;SUBSTITUTE(ADDRESS(1,COLUMN()-1,4),"1","")&amp;"$35")),""))</f>
        <v/>
      </c>
      <c r="BV35" t="str">
        <f ca="1">IF(COLUMN()&lt;DATA!$H$1+2,SUM(VSETKY_PODIELY!BV$42:'VSETKY_PODIELY'!BV$43),IF(COLUMN()=DATA!$H$1+2,SUM(INDIRECT("B$35:"&amp;SUBSTITUTE(ADDRESS(1,COLUMN()-1,4),"1","")&amp;"$35")),""))</f>
        <v/>
      </c>
      <c r="BW35" t="str">
        <f ca="1">IF(COLUMN()&lt;DATA!$H$1+2,SUM(VSETKY_PODIELY!BW$42:'VSETKY_PODIELY'!BW$43),IF(COLUMN()=DATA!$H$1+2,SUM(INDIRECT("B$35:"&amp;SUBSTITUTE(ADDRESS(1,COLUMN()-1,4),"1","")&amp;"$35")),""))</f>
        <v/>
      </c>
      <c r="BX35" t="str">
        <f ca="1">IF(COLUMN()&lt;DATA!$H$1+2,SUM(VSETKY_PODIELY!BX$42:'VSETKY_PODIELY'!BX$43),IF(COLUMN()=DATA!$H$1+2,SUM(INDIRECT("B$35:"&amp;SUBSTITUTE(ADDRESS(1,COLUMN()-1,4),"1","")&amp;"$35")),""))</f>
        <v/>
      </c>
      <c r="BY35" t="str">
        <f ca="1">IF(COLUMN()&lt;DATA!$H$1+2,SUM(VSETKY_PODIELY!BY$42:'VSETKY_PODIELY'!BY$43),IF(COLUMN()=DATA!$H$1+2,SUM(INDIRECT("B$35:"&amp;SUBSTITUTE(ADDRESS(1,COLUMN()-1,4),"1","")&amp;"$35")),""))</f>
        <v/>
      </c>
      <c r="BZ35" t="str">
        <f ca="1">IF(COLUMN()&lt;DATA!$H$1+2,SUM(VSETKY_PODIELY!BZ$42:'VSETKY_PODIELY'!BZ$43),IF(COLUMN()=DATA!$H$1+2,SUM(INDIRECT("B$35:"&amp;SUBSTITUTE(ADDRESS(1,COLUMN()-1,4),"1","")&amp;"$35")),""))</f>
        <v/>
      </c>
    </row>
    <row r="36" spans="1:78" ht="15.75" x14ac:dyDescent="0.25">
      <c r="A36" s="43" t="s">
        <v>217</v>
      </c>
      <c r="B36" s="34">
        <f ca="1">IF(COLUMN()&lt;DATA!$H$1+2,SUM(VSETKY_PODIELY!B$46:'VSETKY_PODIELY'!B$47),IF(COLUMN()=DATA!$H$1+2,SUM(INDIRECT("B$36:"&amp;SUBSTITUTE(ADDRESS(1,COLUMN()-1,4),"1","")&amp;"$36")),""))</f>
        <v>368.16568000000001</v>
      </c>
      <c r="C36" s="34">
        <f ca="1">IF(COLUMN()&lt;DATA!$H$1+2,SUM(VSETKY_PODIELY!C$46:'VSETKY_PODIELY'!C$47),IF(COLUMN()=DATA!$H$1+2,SUM(INDIRECT("B$36:"&amp;SUBSTITUTE(ADDRESS(1,COLUMN()-1,4),"1","")&amp;"$36")),""))</f>
        <v>108.05000000000001</v>
      </c>
      <c r="D36" s="34">
        <f ca="1">IF(COLUMN()&lt;DATA!$H$1+2,SUM(VSETKY_PODIELY!D$46:'VSETKY_PODIELY'!D$47),IF(COLUMN()=DATA!$H$1+2,SUM(INDIRECT("B$36:"&amp;SUBSTITUTE(ADDRESS(1,COLUMN()-1,4),"1","")&amp;"$36")),""))</f>
        <v>124.67</v>
      </c>
      <c r="E36" s="34">
        <f ca="1">IF(COLUMN()&lt;DATA!$H$1+2,SUM(VSETKY_PODIELY!E$46:'VSETKY_PODIELY'!E$47),IF(COLUMN()=DATA!$H$1+2,SUM(INDIRECT("B$36:"&amp;SUBSTITUTE(ADDRESS(1,COLUMN()-1,4),"1","")&amp;"$36")),""))</f>
        <v>60.2</v>
      </c>
      <c r="F36" s="34">
        <f ca="1">IF(COLUMN()&lt;DATA!$H$1+2,SUM(VSETKY_PODIELY!F$46:'VSETKY_PODIELY'!F$47),IF(COLUMN()=DATA!$H$1+2,SUM(INDIRECT("B$36:"&amp;SUBSTITUTE(ADDRESS(1,COLUMN()-1,4),"1","")&amp;"$36")),""))</f>
        <v>95.98</v>
      </c>
      <c r="G36" s="34">
        <f ca="1">IF(COLUMN()&lt;DATA!$H$1+2,SUM(VSETKY_PODIELY!G$46:'VSETKY_PODIELY'!G$47),IF(COLUMN()=DATA!$H$1+2,SUM(INDIRECT("B$36:"&amp;SUBSTITUTE(ADDRESS(1,COLUMN()-1,4),"1","")&amp;"$36")),""))</f>
        <v>146.39999999999998</v>
      </c>
      <c r="H36" s="34">
        <f ca="1">IF(COLUMN()&lt;DATA!$H$1+2,SUM(VSETKY_PODIELY!H$46:'VSETKY_PODIELY'!H$47),IF(COLUMN()=DATA!$H$1+2,SUM(INDIRECT("B$36:"&amp;SUBSTITUTE(ADDRESS(1,COLUMN()-1,4),"1","")&amp;"$36")),""))</f>
        <v>68.39</v>
      </c>
      <c r="I36" s="34">
        <f ca="1">IF(COLUMN()&lt;DATA!$H$1+2,SUM(VSETKY_PODIELY!I$46:'VSETKY_PODIELY'!I$47),IF(COLUMN()=DATA!$H$1+2,SUM(INDIRECT("B$36:"&amp;SUBSTITUTE(ADDRESS(1,COLUMN()-1,4),"1","")&amp;"$36")),""))</f>
        <v>60.199999999999996</v>
      </c>
      <c r="J36" s="34">
        <f ca="1">IF(COLUMN()&lt;DATA!$H$1+2,SUM(VSETKY_PODIELY!J$46:'VSETKY_PODIELY'!J$47),IF(COLUMN()=DATA!$H$1+2,SUM(INDIRECT("B$36:"&amp;SUBSTITUTE(ADDRESS(1,COLUMN()-1,4),"1","")&amp;"$36")),""))</f>
        <v>29.75</v>
      </c>
      <c r="K36" s="34">
        <f ca="1">IF(COLUMN()&lt;DATA!$H$1+2,SUM(VSETKY_PODIELY!K$46:'VSETKY_PODIELY'!K$47),IF(COLUMN()=DATA!$H$1+2,SUM(INDIRECT("B$36:"&amp;SUBSTITUTE(ADDRESS(1,COLUMN()-1,4),"1","")&amp;"$36")),""))</f>
        <v>34.35</v>
      </c>
      <c r="L36" s="34">
        <f ca="1">IF(COLUMN()&lt;DATA!$H$1+2,SUM(VSETKY_PODIELY!L$46:'VSETKY_PODIELY'!L$47),IF(COLUMN()=DATA!$H$1+2,SUM(INDIRECT("B$36:"&amp;SUBSTITUTE(ADDRESS(1,COLUMN()-1,4),"1","")&amp;"$36")),""))</f>
        <v>4</v>
      </c>
      <c r="M36" s="34">
        <f ca="1">IF(COLUMN()&lt;DATA!$H$1+2,SUM(VSETKY_PODIELY!M$46:'VSETKY_PODIELY'!M$47),IF(COLUMN()=DATA!$H$1+2,SUM(INDIRECT("B$36:"&amp;SUBSTITUTE(ADDRESS(1,COLUMN()-1,4),"1","")&amp;"$36")),""))</f>
        <v>86.57</v>
      </c>
      <c r="N36" s="34">
        <f ca="1">IF(COLUMN()&lt;DATA!$H$1+2,SUM(VSETKY_PODIELY!N$46:'VSETKY_PODIELY'!N$47),IF(COLUMN()=DATA!$H$1+2,SUM(INDIRECT("B$36:"&amp;SUBSTITUTE(ADDRESS(1,COLUMN()-1,4),"1","")&amp;"$36")),""))</f>
        <v>167.1</v>
      </c>
      <c r="O36" s="34">
        <f ca="1">IF(COLUMN()&lt;DATA!$H$1+2,SUM(VSETKY_PODIELY!O$46:'VSETKY_PODIELY'!O$47),IF(COLUMN()=DATA!$H$1+2,SUM(INDIRECT("B$36:"&amp;SUBSTITUTE(ADDRESS(1,COLUMN()-1,4),"1","")&amp;"$36")),""))</f>
        <v>22.193330000000003</v>
      </c>
      <c r="P36" s="34">
        <f ca="1">IF(COLUMN()&lt;DATA!$H$1+2,SUM(VSETKY_PODIELY!P$46:'VSETKY_PODIELY'!P$47),IF(COLUMN()=DATA!$H$1+2,SUM(INDIRECT("B$36:"&amp;SUBSTITUTE(ADDRESS(1,COLUMN()-1,4),"1","")&amp;"$36")),""))</f>
        <v>37.5</v>
      </c>
      <c r="Q36" s="34">
        <f ca="1">IF(COLUMN()&lt;DATA!$H$1+2,SUM(VSETKY_PODIELY!Q$46:'VSETKY_PODIELY'!Q$47),IF(COLUMN()=DATA!$H$1+2,SUM(INDIRECT("B$36:"&amp;SUBSTITUTE(ADDRESS(1,COLUMN()-1,4),"1","")&amp;"$36")),""))</f>
        <v>29.2</v>
      </c>
      <c r="R36" s="34">
        <f ca="1">IF(COLUMN()&lt;DATA!$H$1+2,SUM(VSETKY_PODIELY!R$46:'VSETKY_PODIELY'!R$47),IF(COLUMN()=DATA!$H$1+2,SUM(INDIRECT("B$36:"&amp;SUBSTITUTE(ADDRESS(1,COLUMN()-1,4),"1","")&amp;"$36")),""))</f>
        <v>31</v>
      </c>
      <c r="S36" s="34">
        <f ca="1">IF(COLUMN()&lt;DATA!$H$1+2,SUM(VSETKY_PODIELY!S$46:'VSETKY_PODIELY'!S$47),IF(COLUMN()=DATA!$H$1+2,SUM(INDIRECT("B$36:"&amp;SUBSTITUTE(ADDRESS(1,COLUMN()-1,4),"1","")&amp;"$36")),""))</f>
        <v>50.94</v>
      </c>
      <c r="T36" s="34">
        <f ca="1">IF(COLUMN()&lt;DATA!$H$1+2,SUM(VSETKY_PODIELY!T$46:'VSETKY_PODIELY'!T$47),IF(COLUMN()=DATA!$H$1+2,SUM(INDIRECT("B$36:"&amp;SUBSTITUTE(ADDRESS(1,COLUMN()-1,4),"1","")&amp;"$36")),""))</f>
        <v>9</v>
      </c>
      <c r="U36" s="34">
        <f ca="1">IF(COLUMN()&lt;DATA!$H$1+2,SUM(VSETKY_PODIELY!U$46:'VSETKY_PODIELY'!U$47),IF(COLUMN()=DATA!$H$1+2,SUM(INDIRECT("B$36:"&amp;SUBSTITUTE(ADDRESS(1,COLUMN()-1,4),"1","")&amp;"$36")),""))</f>
        <v>151.19</v>
      </c>
      <c r="V36" s="34">
        <f ca="1">IF(COLUMN()&lt;DATA!$H$1+2,SUM(VSETKY_PODIELY!V$46:'VSETKY_PODIELY'!V$47),IF(COLUMN()=DATA!$H$1+2,SUM(INDIRECT("B$36:"&amp;SUBSTITUTE(ADDRESS(1,COLUMN()-1,4),"1","")&amp;"$36")),""))</f>
        <v>2</v>
      </c>
      <c r="W36" s="34">
        <f ca="1">IF(COLUMN()&lt;DATA!$H$1+2,SUM(VSETKY_PODIELY!W$46:'VSETKY_PODIELY'!W$47),IF(COLUMN()=DATA!$H$1+2,SUM(INDIRECT("B$36:"&amp;SUBSTITUTE(ADDRESS(1,COLUMN()-1,4),"1","")&amp;"$36")),""))</f>
        <v>0</v>
      </c>
      <c r="X36" s="34">
        <f ca="1">IF(COLUMN()&lt;DATA!$H$1+2,SUM(VSETKY_PODIELY!X$46:'VSETKY_PODIELY'!X$47),IF(COLUMN()=DATA!$H$1+2,SUM(INDIRECT("B$36:"&amp;SUBSTITUTE(ADDRESS(1,COLUMN()-1,4),"1","")&amp;"$36")),""))</f>
        <v>0</v>
      </c>
      <c r="Y36" s="34">
        <f ca="1">IF(COLUMN()&lt;DATA!$H$1+2,SUM(VSETKY_PODIELY!Y$46:'VSETKY_PODIELY'!Y$47),IF(COLUMN()=DATA!$H$1+2,SUM(INDIRECT("B$36:"&amp;SUBSTITUTE(ADDRESS(1,COLUMN()-1,4),"1","")&amp;"$36")),""))</f>
        <v>18</v>
      </c>
      <c r="Z36" s="34">
        <f ca="1">IF(COLUMN()&lt;DATA!$H$1+2,SUM(VSETKY_PODIELY!Z$46:'VSETKY_PODIELY'!Z$47),IF(COLUMN()=DATA!$H$1+2,SUM(INDIRECT("B$36:"&amp;SUBSTITUTE(ADDRESS(1,COLUMN()-1,4),"1","")&amp;"$36")),""))</f>
        <v>15.5</v>
      </c>
      <c r="AA36" s="34">
        <f ca="1">IF(COLUMN()&lt;DATA!$H$1+2,SUM(VSETKY_PODIELY!AA$46:'VSETKY_PODIELY'!AA$47),IF(COLUMN()=DATA!$H$1+2,SUM(INDIRECT("B$36:"&amp;SUBSTITUTE(ADDRESS(1,COLUMN()-1,4),"1","")&amp;"$36")),""))</f>
        <v>0.7</v>
      </c>
      <c r="AB36" s="34">
        <f ca="1">IF(COLUMN()&lt;DATA!$H$1+2,SUM(VSETKY_PODIELY!AB$46:'VSETKY_PODIELY'!AB$47),IF(COLUMN()=DATA!$H$1+2,SUM(INDIRECT("B$36:"&amp;SUBSTITUTE(ADDRESS(1,COLUMN()-1,4),"1","")&amp;"$36")),""))</f>
        <v>0</v>
      </c>
      <c r="AC36" s="34">
        <f ca="1">IF(COLUMN()&lt;DATA!$H$1+2,SUM(VSETKY_PODIELY!AC$46:'VSETKY_PODIELY'!AC$47),IF(COLUMN()=DATA!$H$1+2,SUM(INDIRECT("B$36:"&amp;SUBSTITUTE(ADDRESS(1,COLUMN()-1,4),"1","")&amp;"$36")),""))</f>
        <v>0</v>
      </c>
      <c r="AD36" s="34">
        <f ca="1">IF(COLUMN()&lt;DATA!$H$1+2,SUM(VSETKY_PODIELY!AD$46:'VSETKY_PODIELY'!AD$47),IF(COLUMN()=DATA!$H$1+2,SUM(INDIRECT("B$36:"&amp;SUBSTITUTE(ADDRESS(1,COLUMN()-1,4),"1","")&amp;"$36")),""))</f>
        <v>0</v>
      </c>
      <c r="AE36" s="34">
        <f ca="1">IF(COLUMN()&lt;DATA!$H$1+2,SUM(VSETKY_PODIELY!AE$46:'VSETKY_PODIELY'!AE$47),IF(COLUMN()=DATA!$H$1+2,SUM(INDIRECT("B$36:"&amp;SUBSTITUTE(ADDRESS(1,COLUMN()-1,4),"1","")&amp;"$36")),""))</f>
        <v>0</v>
      </c>
      <c r="AF36" s="34">
        <f ca="1">IF(COLUMN()&lt;DATA!$H$1+2,SUM(VSETKY_PODIELY!AF$46:'VSETKY_PODIELY'!AF$47),IF(COLUMN()=DATA!$H$1+2,SUM(INDIRECT("B$36:"&amp;SUBSTITUTE(ADDRESS(1,COLUMN()-1,4),"1","")&amp;"$36")),""))</f>
        <v>30.65</v>
      </c>
      <c r="AG36" s="34">
        <f ca="1">IF(COLUMN()&lt;DATA!$H$1+2,SUM(VSETKY_PODIELY!AG$46:'VSETKY_PODIELY'!AG$47),IF(COLUMN()=DATA!$H$1+2,SUM(INDIRECT("B$36:"&amp;SUBSTITUTE(ADDRESS(1,COLUMN()-1,4),"1","")&amp;"$36")),""))</f>
        <v>1</v>
      </c>
      <c r="AH36" s="34">
        <f ca="1">IF(COLUMN()&lt;DATA!$H$1+2,SUM(VSETKY_PODIELY!AH$46:'VSETKY_PODIELY'!AH$47),IF(COLUMN()=DATA!$H$1+2,SUM(INDIRECT("B$36:"&amp;SUBSTITUTE(ADDRESS(1,COLUMN()-1,4),"1","")&amp;"$36")),""))</f>
        <v>2</v>
      </c>
      <c r="AI36" s="34">
        <f ca="1">IF(COLUMN()&lt;DATA!$H$1+2,SUM(VSETKY_PODIELY!AI$46:'VSETKY_PODIELY'!AI$47),IF(COLUMN()=DATA!$H$1+2,SUM(INDIRECT("B$36:"&amp;SUBSTITUTE(ADDRESS(1,COLUMN()-1,4),"1","")&amp;"$36")),""))</f>
        <v>0</v>
      </c>
      <c r="AJ36" s="34">
        <f ca="1">IF(COLUMN()&lt;DATA!$H$1+2,SUM(VSETKY_PODIELY!AJ$46:'VSETKY_PODIELY'!AJ$47),IF(COLUMN()=DATA!$H$1+2,SUM(INDIRECT("B$36:"&amp;SUBSTITUTE(ADDRESS(1,COLUMN()-1,4),"1","")&amp;"$36")),""))</f>
        <v>0</v>
      </c>
      <c r="AK36" s="34">
        <f ca="1">IF(COLUMN()&lt;DATA!$H$1+2,SUM(VSETKY_PODIELY!AK$46:'VSETKY_PODIELY'!AK$47),IF(COLUMN()=DATA!$H$1+2,SUM(INDIRECT("B$36:"&amp;SUBSTITUTE(ADDRESS(1,COLUMN()-1,4),"1","")&amp;"$36")),""))</f>
        <v>0</v>
      </c>
      <c r="AL36" s="34">
        <f ca="1">IF(COLUMN()&lt;DATA!$H$1+2,SUM(VSETKY_PODIELY!AL$46:'VSETKY_PODIELY'!AL$47),IF(COLUMN()=DATA!$H$1+2,SUM(INDIRECT("B$36:"&amp;SUBSTITUTE(ADDRESS(1,COLUMN()-1,4),"1","")&amp;"$36")),""))</f>
        <v>0</v>
      </c>
      <c r="AM36" s="34">
        <f ca="1">IF(COLUMN()&lt;DATA!$H$1+2,SUM(VSETKY_PODIELY!AM$46:'VSETKY_PODIELY'!AM$47),IF(COLUMN()=DATA!$H$1+2,SUM(INDIRECT("B$36:"&amp;SUBSTITUTE(ADDRESS(1,COLUMN()-1,4),"1","")&amp;"$36")),""))</f>
        <v>0</v>
      </c>
      <c r="AN36" s="44">
        <f ca="1">IF(COLUMN()&lt;DATA!$H$1+2,SUM(VSETKY_PODIELY!AN$46:'VSETKY_PODIELY'!AN$47),IF(COLUMN()=DATA!$H$1+2,SUM(INDIRECT("B$36:"&amp;SUBSTITUTE(ADDRESS(1,COLUMN()-1,4),"1","")&amp;"$36")),""))</f>
        <v>1754.69901</v>
      </c>
      <c r="AO36" t="str">
        <f ca="1">IF(COLUMN()&lt;DATA!$H$1+2,SUM(VSETKY_PODIELY!AO$46:'VSETKY_PODIELY'!AO$47),IF(COLUMN()=DATA!$H$1+2,SUM(INDIRECT("B$36:"&amp;SUBSTITUTE(ADDRESS(1,COLUMN()-1,4),"1","")&amp;"$36")),""))</f>
        <v/>
      </c>
      <c r="AP36" t="str">
        <f ca="1">IF(COLUMN()&lt;DATA!$H$1+2,SUM(VSETKY_PODIELY!AP$46:'VSETKY_PODIELY'!AP$47),IF(COLUMN()=DATA!$H$1+2,SUM(INDIRECT("B$36:"&amp;SUBSTITUTE(ADDRESS(1,COLUMN()-1,4),"1","")&amp;"$36")),""))</f>
        <v/>
      </c>
      <c r="AQ36" t="str">
        <f ca="1">IF(COLUMN()&lt;DATA!$H$1+2,SUM(VSETKY_PODIELY!AQ$46:'VSETKY_PODIELY'!AQ$47),IF(COLUMN()=DATA!$H$1+2,SUM(INDIRECT("B$36:"&amp;SUBSTITUTE(ADDRESS(1,COLUMN()-1,4),"1","")&amp;"$36")),""))</f>
        <v/>
      </c>
      <c r="AR36" t="str">
        <f ca="1">IF(COLUMN()&lt;DATA!$H$1+2,SUM(VSETKY_PODIELY!AR$46:'VSETKY_PODIELY'!AR$47),IF(COLUMN()=DATA!$H$1+2,SUM(INDIRECT("B$36:"&amp;SUBSTITUTE(ADDRESS(1,COLUMN()-1,4),"1","")&amp;"$36")),""))</f>
        <v/>
      </c>
      <c r="AS36" t="str">
        <f ca="1">IF(COLUMN()&lt;DATA!$H$1+2,SUM(VSETKY_PODIELY!AS$46:'VSETKY_PODIELY'!AS$47),IF(COLUMN()=DATA!$H$1+2,SUM(INDIRECT("B$36:"&amp;SUBSTITUTE(ADDRESS(1,COLUMN()-1,4),"1","")&amp;"$36")),""))</f>
        <v/>
      </c>
      <c r="AT36" t="str">
        <f ca="1">IF(COLUMN()&lt;DATA!$H$1+2,SUM(VSETKY_PODIELY!AT$46:'VSETKY_PODIELY'!AT$47),IF(COLUMN()=DATA!$H$1+2,SUM(INDIRECT("B$36:"&amp;SUBSTITUTE(ADDRESS(1,COLUMN()-1,4),"1","")&amp;"$36")),""))</f>
        <v/>
      </c>
      <c r="AU36" t="str">
        <f ca="1">IF(COLUMN()&lt;DATA!$H$1+2,SUM(VSETKY_PODIELY!AU$46:'VSETKY_PODIELY'!AU$47),IF(COLUMN()=DATA!$H$1+2,SUM(INDIRECT("B$36:"&amp;SUBSTITUTE(ADDRESS(1,COLUMN()-1,4),"1","")&amp;"$36")),""))</f>
        <v/>
      </c>
      <c r="AV36" t="str">
        <f ca="1">IF(COLUMN()&lt;DATA!$H$1+2,SUM(VSETKY_PODIELY!AV$46:'VSETKY_PODIELY'!AV$47),IF(COLUMN()=DATA!$H$1+2,SUM(INDIRECT("B$36:"&amp;SUBSTITUTE(ADDRESS(1,COLUMN()-1,4),"1","")&amp;"$36")),""))</f>
        <v/>
      </c>
      <c r="AW36" t="str">
        <f ca="1">IF(COLUMN()&lt;DATA!$H$1+2,SUM(VSETKY_PODIELY!AW$46:'VSETKY_PODIELY'!AW$47),IF(COLUMN()=DATA!$H$1+2,SUM(INDIRECT("B$36:"&amp;SUBSTITUTE(ADDRESS(1,COLUMN()-1,4),"1","")&amp;"$36")),""))</f>
        <v/>
      </c>
      <c r="AX36" t="str">
        <f ca="1">IF(COLUMN()&lt;DATA!$H$1+2,SUM(VSETKY_PODIELY!AX$46:'VSETKY_PODIELY'!AX$47),IF(COLUMN()=DATA!$H$1+2,SUM(INDIRECT("B$36:"&amp;SUBSTITUTE(ADDRESS(1,COLUMN()-1,4),"1","")&amp;"$36")),""))</f>
        <v/>
      </c>
      <c r="AY36" t="str">
        <f ca="1">IF(COLUMN()&lt;DATA!$H$1+2,SUM(VSETKY_PODIELY!AY$46:'VSETKY_PODIELY'!AY$47),IF(COLUMN()=DATA!$H$1+2,SUM(INDIRECT("B$36:"&amp;SUBSTITUTE(ADDRESS(1,COLUMN()-1,4),"1","")&amp;"$36")),""))</f>
        <v/>
      </c>
      <c r="AZ36" t="str">
        <f ca="1">IF(COLUMN()&lt;DATA!$H$1+2,SUM(VSETKY_PODIELY!AZ$46:'VSETKY_PODIELY'!AZ$47),IF(COLUMN()=DATA!$H$1+2,SUM(INDIRECT("B$36:"&amp;SUBSTITUTE(ADDRESS(1,COLUMN()-1,4),"1","")&amp;"$36")),""))</f>
        <v/>
      </c>
      <c r="BA36" t="str">
        <f ca="1">IF(COLUMN()&lt;DATA!$H$1+2,SUM(VSETKY_PODIELY!BA$46:'VSETKY_PODIELY'!BA$47),IF(COLUMN()=DATA!$H$1+2,SUM(INDIRECT("B$36:"&amp;SUBSTITUTE(ADDRESS(1,COLUMN()-1,4),"1","")&amp;"$36")),""))</f>
        <v/>
      </c>
      <c r="BB36" t="str">
        <f ca="1">IF(COLUMN()&lt;DATA!$H$1+2,SUM(VSETKY_PODIELY!BB$46:'VSETKY_PODIELY'!BB$47),IF(COLUMN()=DATA!$H$1+2,SUM(INDIRECT("B$36:"&amp;SUBSTITUTE(ADDRESS(1,COLUMN()-1,4),"1","")&amp;"$36")),""))</f>
        <v/>
      </c>
      <c r="BC36" t="str">
        <f ca="1">IF(COLUMN()&lt;DATA!$H$1+2,SUM(VSETKY_PODIELY!BC$46:'VSETKY_PODIELY'!BC$47),IF(COLUMN()=DATA!$H$1+2,SUM(INDIRECT("B$36:"&amp;SUBSTITUTE(ADDRESS(1,COLUMN()-1,4),"1","")&amp;"$36")),""))</f>
        <v/>
      </c>
      <c r="BD36" t="str">
        <f ca="1">IF(COLUMN()&lt;DATA!$H$1+2,SUM(VSETKY_PODIELY!BD$46:'VSETKY_PODIELY'!BD$47),IF(COLUMN()=DATA!$H$1+2,SUM(INDIRECT("B$36:"&amp;SUBSTITUTE(ADDRESS(1,COLUMN()-1,4),"1","")&amp;"$36")),""))</f>
        <v/>
      </c>
      <c r="BE36" t="str">
        <f ca="1">IF(COLUMN()&lt;DATA!$H$1+2,SUM(VSETKY_PODIELY!BE$46:'VSETKY_PODIELY'!BE$47),IF(COLUMN()=DATA!$H$1+2,SUM(INDIRECT("B$36:"&amp;SUBSTITUTE(ADDRESS(1,COLUMN()-1,4),"1","")&amp;"$36")),""))</f>
        <v/>
      </c>
      <c r="BF36" t="str">
        <f ca="1">IF(COLUMN()&lt;DATA!$H$1+2,SUM(VSETKY_PODIELY!BF$46:'VSETKY_PODIELY'!BF$47),IF(COLUMN()=DATA!$H$1+2,SUM(INDIRECT("B$36:"&amp;SUBSTITUTE(ADDRESS(1,COLUMN()-1,4),"1","")&amp;"$36")),""))</f>
        <v/>
      </c>
      <c r="BG36" t="str">
        <f ca="1">IF(COLUMN()&lt;DATA!$H$1+2,SUM(VSETKY_PODIELY!BG$46:'VSETKY_PODIELY'!BG$47),IF(COLUMN()=DATA!$H$1+2,SUM(INDIRECT("B$36:"&amp;SUBSTITUTE(ADDRESS(1,COLUMN()-1,4),"1","")&amp;"$36")),""))</f>
        <v/>
      </c>
      <c r="BH36" t="str">
        <f ca="1">IF(COLUMN()&lt;DATA!$H$1+2,SUM(VSETKY_PODIELY!BH$46:'VSETKY_PODIELY'!BH$47),IF(COLUMN()=DATA!$H$1+2,SUM(INDIRECT("B$36:"&amp;SUBSTITUTE(ADDRESS(1,COLUMN()-1,4),"1","")&amp;"$36")),""))</f>
        <v/>
      </c>
      <c r="BI36" t="str">
        <f ca="1">IF(COLUMN()&lt;DATA!$H$1+2,SUM(VSETKY_PODIELY!BI$46:'VSETKY_PODIELY'!BI$47),IF(COLUMN()=DATA!$H$1+2,SUM(INDIRECT("B$36:"&amp;SUBSTITUTE(ADDRESS(1,COLUMN()-1,4),"1","")&amp;"$36")),""))</f>
        <v/>
      </c>
      <c r="BJ36" t="str">
        <f ca="1">IF(COLUMN()&lt;DATA!$H$1+2,SUM(VSETKY_PODIELY!BJ$46:'VSETKY_PODIELY'!BJ$47),IF(COLUMN()=DATA!$H$1+2,SUM(INDIRECT("B$36:"&amp;SUBSTITUTE(ADDRESS(1,COLUMN()-1,4),"1","")&amp;"$36")),""))</f>
        <v/>
      </c>
      <c r="BK36" t="str">
        <f ca="1">IF(COLUMN()&lt;DATA!$H$1+2,SUM(VSETKY_PODIELY!BK$46:'VSETKY_PODIELY'!BK$47),IF(COLUMN()=DATA!$H$1+2,SUM(INDIRECT("B$36:"&amp;SUBSTITUTE(ADDRESS(1,COLUMN()-1,4),"1","")&amp;"$36")),""))</f>
        <v/>
      </c>
      <c r="BL36" t="str">
        <f ca="1">IF(COLUMN()&lt;DATA!$H$1+2,SUM(VSETKY_PODIELY!BL$46:'VSETKY_PODIELY'!BL$47),IF(COLUMN()=DATA!$H$1+2,SUM(INDIRECT("B$36:"&amp;SUBSTITUTE(ADDRESS(1,COLUMN()-1,4),"1","")&amp;"$36")),""))</f>
        <v/>
      </c>
      <c r="BM36" t="str">
        <f ca="1">IF(COLUMN()&lt;DATA!$H$1+2,SUM(VSETKY_PODIELY!BM$46:'VSETKY_PODIELY'!BM$47),IF(COLUMN()=DATA!$H$1+2,SUM(INDIRECT("B$36:"&amp;SUBSTITUTE(ADDRESS(1,COLUMN()-1,4),"1","")&amp;"$36")),""))</f>
        <v/>
      </c>
      <c r="BN36" t="str">
        <f ca="1">IF(COLUMN()&lt;DATA!$H$1+2,SUM(VSETKY_PODIELY!BN$46:'VSETKY_PODIELY'!BN$47),IF(COLUMN()=DATA!$H$1+2,SUM(INDIRECT("B$36:"&amp;SUBSTITUTE(ADDRESS(1,COLUMN()-1,4),"1","")&amp;"$36")),""))</f>
        <v/>
      </c>
      <c r="BO36" t="str">
        <f ca="1">IF(COLUMN()&lt;DATA!$H$1+2,SUM(VSETKY_PODIELY!BO$46:'VSETKY_PODIELY'!BO$47),IF(COLUMN()=DATA!$H$1+2,SUM(INDIRECT("B$36:"&amp;SUBSTITUTE(ADDRESS(1,COLUMN()-1,4),"1","")&amp;"$36")),""))</f>
        <v/>
      </c>
      <c r="BP36" t="str">
        <f ca="1">IF(COLUMN()&lt;DATA!$H$1+2,SUM(VSETKY_PODIELY!BP$46:'VSETKY_PODIELY'!BP$47),IF(COLUMN()=DATA!$H$1+2,SUM(INDIRECT("B$36:"&amp;SUBSTITUTE(ADDRESS(1,COLUMN()-1,4),"1","")&amp;"$36")),""))</f>
        <v/>
      </c>
      <c r="BQ36" t="str">
        <f ca="1">IF(COLUMN()&lt;DATA!$H$1+2,SUM(VSETKY_PODIELY!BQ$46:'VSETKY_PODIELY'!BQ$47),IF(COLUMN()=DATA!$H$1+2,SUM(INDIRECT("B$36:"&amp;SUBSTITUTE(ADDRESS(1,COLUMN()-1,4),"1","")&amp;"$36")),""))</f>
        <v/>
      </c>
      <c r="BR36" t="str">
        <f ca="1">IF(COLUMN()&lt;DATA!$H$1+2,SUM(VSETKY_PODIELY!BR$46:'VSETKY_PODIELY'!BR$47),IF(COLUMN()=DATA!$H$1+2,SUM(INDIRECT("B$36:"&amp;SUBSTITUTE(ADDRESS(1,COLUMN()-1,4),"1","")&amp;"$36")),""))</f>
        <v/>
      </c>
      <c r="BS36" t="str">
        <f ca="1">IF(COLUMN()&lt;DATA!$H$1+2,SUM(VSETKY_PODIELY!BS$46:'VSETKY_PODIELY'!BS$47),IF(COLUMN()=DATA!$H$1+2,SUM(INDIRECT("B$36:"&amp;SUBSTITUTE(ADDRESS(1,COLUMN()-1,4),"1","")&amp;"$36")),""))</f>
        <v/>
      </c>
      <c r="BT36" t="str">
        <f ca="1">IF(COLUMN()&lt;DATA!$H$1+2,SUM(VSETKY_PODIELY!BT$46:'VSETKY_PODIELY'!BT$47),IF(COLUMN()=DATA!$H$1+2,SUM(INDIRECT("B$36:"&amp;SUBSTITUTE(ADDRESS(1,COLUMN()-1,4),"1","")&amp;"$36")),""))</f>
        <v/>
      </c>
      <c r="BU36" t="str">
        <f ca="1">IF(COLUMN()&lt;DATA!$H$1+2,SUM(VSETKY_PODIELY!BU$46:'VSETKY_PODIELY'!BU$47),IF(COLUMN()=DATA!$H$1+2,SUM(INDIRECT("B$36:"&amp;SUBSTITUTE(ADDRESS(1,COLUMN()-1,4),"1","")&amp;"$36")),""))</f>
        <v/>
      </c>
      <c r="BV36" t="str">
        <f ca="1">IF(COLUMN()&lt;DATA!$H$1+2,SUM(VSETKY_PODIELY!BV$46:'VSETKY_PODIELY'!BV$47),IF(COLUMN()=DATA!$H$1+2,SUM(INDIRECT("B$36:"&amp;SUBSTITUTE(ADDRESS(1,COLUMN()-1,4),"1","")&amp;"$36")),""))</f>
        <v/>
      </c>
      <c r="BW36" t="str">
        <f ca="1">IF(COLUMN()&lt;DATA!$H$1+2,SUM(VSETKY_PODIELY!BW$46:'VSETKY_PODIELY'!BW$47),IF(COLUMN()=DATA!$H$1+2,SUM(INDIRECT("B$36:"&amp;SUBSTITUTE(ADDRESS(1,COLUMN()-1,4),"1","")&amp;"$36")),""))</f>
        <v/>
      </c>
      <c r="BX36" t="str">
        <f ca="1">IF(COLUMN()&lt;DATA!$H$1+2,SUM(VSETKY_PODIELY!BX$46:'VSETKY_PODIELY'!BX$47),IF(COLUMN()=DATA!$H$1+2,SUM(INDIRECT("B$36:"&amp;SUBSTITUTE(ADDRESS(1,COLUMN()-1,4),"1","")&amp;"$36")),""))</f>
        <v/>
      </c>
      <c r="BY36" t="str">
        <f ca="1">IF(COLUMN()&lt;DATA!$H$1+2,SUM(VSETKY_PODIELY!BY$46:'VSETKY_PODIELY'!BY$47),IF(COLUMN()=DATA!$H$1+2,SUM(INDIRECT("B$36:"&amp;SUBSTITUTE(ADDRESS(1,COLUMN()-1,4),"1","")&amp;"$36")),""))</f>
        <v/>
      </c>
      <c r="BZ36" t="str">
        <f ca="1">IF(COLUMN()&lt;DATA!$H$1+2,SUM(VSETKY_PODIELY!BZ$46:'VSETKY_PODIELY'!BZ$47),IF(COLUMN()=DATA!$H$1+2,SUM(INDIRECT("B$36:"&amp;SUBSTITUTE(ADDRESS(1,COLUMN()-1,4),"1","")&amp;"$36")),""))</f>
        <v/>
      </c>
    </row>
    <row r="37" spans="1:78" ht="15.75" x14ac:dyDescent="0.25">
      <c r="A37" s="43" t="s">
        <v>223</v>
      </c>
      <c r="B37" s="34">
        <f ca="1">IF(COLUMN()&lt;DATA!$H$1+2,SUM(VSETKY_PODIELY!B$50:'VSETKY_PODIELY'!B$51),IF(COLUMN()=DATA!$H$1+2,SUM(INDIRECT("B$37:"&amp;SUBSTITUTE(ADDRESS(1,COLUMN()-1,4),"1","")&amp;"$37")),""))</f>
        <v>0</v>
      </c>
      <c r="C37" s="34">
        <f ca="1">IF(COLUMN()&lt;DATA!$H$1+2,SUM(VSETKY_PODIELY!C$50:'VSETKY_PODIELY'!C$51),IF(COLUMN()=DATA!$H$1+2,SUM(INDIRECT("B$37:"&amp;SUBSTITUTE(ADDRESS(1,COLUMN()-1,4),"1","")&amp;"$37")),""))</f>
        <v>0</v>
      </c>
      <c r="D37" s="34">
        <f ca="1">IF(COLUMN()&lt;DATA!$H$1+2,SUM(VSETKY_PODIELY!D$50:'VSETKY_PODIELY'!D$51),IF(COLUMN()=DATA!$H$1+2,SUM(INDIRECT("B$37:"&amp;SUBSTITUTE(ADDRESS(1,COLUMN()-1,4),"1","")&amp;"$37")),""))</f>
        <v>0</v>
      </c>
      <c r="E37" s="34">
        <f ca="1">IF(COLUMN()&lt;DATA!$H$1+2,SUM(VSETKY_PODIELY!E$50:'VSETKY_PODIELY'!E$51),IF(COLUMN()=DATA!$H$1+2,SUM(INDIRECT("B$37:"&amp;SUBSTITUTE(ADDRESS(1,COLUMN()-1,4),"1","")&amp;"$37")),""))</f>
        <v>0</v>
      </c>
      <c r="F37" s="34">
        <f ca="1">IF(COLUMN()&lt;DATA!$H$1+2,SUM(VSETKY_PODIELY!F$50:'VSETKY_PODIELY'!F$51),IF(COLUMN()=DATA!$H$1+2,SUM(INDIRECT("B$37:"&amp;SUBSTITUTE(ADDRESS(1,COLUMN()-1,4),"1","")&amp;"$37")),""))</f>
        <v>0</v>
      </c>
      <c r="G37" s="34">
        <f ca="1">IF(COLUMN()&lt;DATA!$H$1+2,SUM(VSETKY_PODIELY!G$50:'VSETKY_PODIELY'!G$51),IF(COLUMN()=DATA!$H$1+2,SUM(INDIRECT("B$37:"&amp;SUBSTITUTE(ADDRESS(1,COLUMN()-1,4),"1","")&amp;"$37")),""))</f>
        <v>0</v>
      </c>
      <c r="H37" s="34">
        <f ca="1">IF(COLUMN()&lt;DATA!$H$1+2,SUM(VSETKY_PODIELY!H$50:'VSETKY_PODIELY'!H$51),IF(COLUMN()=DATA!$H$1+2,SUM(INDIRECT("B$37:"&amp;SUBSTITUTE(ADDRESS(1,COLUMN()-1,4),"1","")&amp;"$37")),""))</f>
        <v>0</v>
      </c>
      <c r="I37" s="34">
        <f ca="1">IF(COLUMN()&lt;DATA!$H$1+2,SUM(VSETKY_PODIELY!I$50:'VSETKY_PODIELY'!I$51),IF(COLUMN()=DATA!$H$1+2,SUM(INDIRECT("B$37:"&amp;SUBSTITUTE(ADDRESS(1,COLUMN()-1,4),"1","")&amp;"$37")),""))</f>
        <v>0</v>
      </c>
      <c r="J37" s="34">
        <f ca="1">IF(COLUMN()&lt;DATA!$H$1+2,SUM(VSETKY_PODIELY!J$50:'VSETKY_PODIELY'!J$51),IF(COLUMN()=DATA!$H$1+2,SUM(INDIRECT("B$37:"&amp;SUBSTITUTE(ADDRESS(1,COLUMN()-1,4),"1","")&amp;"$37")),""))</f>
        <v>0</v>
      </c>
      <c r="K37" s="34">
        <f ca="1">IF(COLUMN()&lt;DATA!$H$1+2,SUM(VSETKY_PODIELY!K$50:'VSETKY_PODIELY'!K$51),IF(COLUMN()=DATA!$H$1+2,SUM(INDIRECT("B$37:"&amp;SUBSTITUTE(ADDRESS(1,COLUMN()-1,4),"1","")&amp;"$37")),""))</f>
        <v>0</v>
      </c>
      <c r="L37" s="34">
        <f ca="1">IF(COLUMN()&lt;DATA!$H$1+2,SUM(VSETKY_PODIELY!L$50:'VSETKY_PODIELY'!L$51),IF(COLUMN()=DATA!$H$1+2,SUM(INDIRECT("B$37:"&amp;SUBSTITUTE(ADDRESS(1,COLUMN()-1,4),"1","")&amp;"$37")),""))</f>
        <v>0</v>
      </c>
      <c r="M37" s="34">
        <f ca="1">IF(COLUMN()&lt;DATA!$H$1+2,SUM(VSETKY_PODIELY!M$50:'VSETKY_PODIELY'!M$51),IF(COLUMN()=DATA!$H$1+2,SUM(INDIRECT("B$37:"&amp;SUBSTITUTE(ADDRESS(1,COLUMN()-1,4),"1","")&amp;"$37")),""))</f>
        <v>0</v>
      </c>
      <c r="N37" s="34">
        <f ca="1">IF(COLUMN()&lt;DATA!$H$1+2,SUM(VSETKY_PODIELY!N$50:'VSETKY_PODIELY'!N$51),IF(COLUMN()=DATA!$H$1+2,SUM(INDIRECT("B$37:"&amp;SUBSTITUTE(ADDRESS(1,COLUMN()-1,4),"1","")&amp;"$37")),""))</f>
        <v>0</v>
      </c>
      <c r="O37" s="34">
        <f ca="1">IF(COLUMN()&lt;DATA!$H$1+2,SUM(VSETKY_PODIELY!O$50:'VSETKY_PODIELY'!O$51),IF(COLUMN()=DATA!$H$1+2,SUM(INDIRECT("B$37:"&amp;SUBSTITUTE(ADDRESS(1,COLUMN()-1,4),"1","")&amp;"$37")),""))</f>
        <v>0</v>
      </c>
      <c r="P37" s="34">
        <f ca="1">IF(COLUMN()&lt;DATA!$H$1+2,SUM(VSETKY_PODIELY!P$50:'VSETKY_PODIELY'!P$51),IF(COLUMN()=DATA!$H$1+2,SUM(INDIRECT("B$37:"&amp;SUBSTITUTE(ADDRESS(1,COLUMN()-1,4),"1","")&amp;"$37")),""))</f>
        <v>0</v>
      </c>
      <c r="Q37" s="34">
        <f ca="1">IF(COLUMN()&lt;DATA!$H$1+2,SUM(VSETKY_PODIELY!Q$50:'VSETKY_PODIELY'!Q$51),IF(COLUMN()=DATA!$H$1+2,SUM(INDIRECT("B$37:"&amp;SUBSTITUTE(ADDRESS(1,COLUMN()-1,4),"1","")&amp;"$37")),""))</f>
        <v>0</v>
      </c>
      <c r="R37" s="34">
        <f ca="1">IF(COLUMN()&lt;DATA!$H$1+2,SUM(VSETKY_PODIELY!R$50:'VSETKY_PODIELY'!R$51),IF(COLUMN()=DATA!$H$1+2,SUM(INDIRECT("B$37:"&amp;SUBSTITUTE(ADDRESS(1,COLUMN()-1,4),"1","")&amp;"$37")),""))</f>
        <v>0</v>
      </c>
      <c r="S37" s="34">
        <f ca="1">IF(COLUMN()&lt;DATA!$H$1+2,SUM(VSETKY_PODIELY!S$50:'VSETKY_PODIELY'!S$51),IF(COLUMN()=DATA!$H$1+2,SUM(INDIRECT("B$37:"&amp;SUBSTITUTE(ADDRESS(1,COLUMN()-1,4),"1","")&amp;"$37")),""))</f>
        <v>0</v>
      </c>
      <c r="T37" s="34">
        <f ca="1">IF(COLUMN()&lt;DATA!$H$1+2,SUM(VSETKY_PODIELY!T$50:'VSETKY_PODIELY'!T$51),IF(COLUMN()=DATA!$H$1+2,SUM(INDIRECT("B$37:"&amp;SUBSTITUTE(ADDRESS(1,COLUMN()-1,4),"1","")&amp;"$37")),""))</f>
        <v>0</v>
      </c>
      <c r="U37" s="34">
        <f ca="1">IF(COLUMN()&lt;DATA!$H$1+2,SUM(VSETKY_PODIELY!U$50:'VSETKY_PODIELY'!U$51),IF(COLUMN()=DATA!$H$1+2,SUM(INDIRECT("B$37:"&amp;SUBSTITUTE(ADDRESS(1,COLUMN()-1,4),"1","")&amp;"$37")),""))</f>
        <v>0</v>
      </c>
      <c r="V37" s="34">
        <f ca="1">IF(COLUMN()&lt;DATA!$H$1+2,SUM(VSETKY_PODIELY!V$50:'VSETKY_PODIELY'!V$51),IF(COLUMN()=DATA!$H$1+2,SUM(INDIRECT("B$37:"&amp;SUBSTITUTE(ADDRESS(1,COLUMN()-1,4),"1","")&amp;"$37")),""))</f>
        <v>0</v>
      </c>
      <c r="W37" s="34">
        <f ca="1">IF(COLUMN()&lt;DATA!$H$1+2,SUM(VSETKY_PODIELY!W$50:'VSETKY_PODIELY'!W$51),IF(COLUMN()=DATA!$H$1+2,SUM(INDIRECT("B$37:"&amp;SUBSTITUTE(ADDRESS(1,COLUMN()-1,4),"1","")&amp;"$37")),""))</f>
        <v>0</v>
      </c>
      <c r="X37" s="34">
        <f ca="1">IF(COLUMN()&lt;DATA!$H$1+2,SUM(VSETKY_PODIELY!X$50:'VSETKY_PODIELY'!X$51),IF(COLUMN()=DATA!$H$1+2,SUM(INDIRECT("B$37:"&amp;SUBSTITUTE(ADDRESS(1,COLUMN()-1,4),"1","")&amp;"$37")),""))</f>
        <v>0</v>
      </c>
      <c r="Y37" s="34">
        <f ca="1">IF(COLUMN()&lt;DATA!$H$1+2,SUM(VSETKY_PODIELY!Y$50:'VSETKY_PODIELY'!Y$51),IF(COLUMN()=DATA!$H$1+2,SUM(INDIRECT("B$37:"&amp;SUBSTITUTE(ADDRESS(1,COLUMN()-1,4),"1","")&amp;"$37")),""))</f>
        <v>0</v>
      </c>
      <c r="Z37" s="34">
        <f ca="1">IF(COLUMN()&lt;DATA!$H$1+2,SUM(VSETKY_PODIELY!Z$50:'VSETKY_PODIELY'!Z$51),IF(COLUMN()=DATA!$H$1+2,SUM(INDIRECT("B$37:"&amp;SUBSTITUTE(ADDRESS(1,COLUMN()-1,4),"1","")&amp;"$37")),""))</f>
        <v>0</v>
      </c>
      <c r="AA37" s="34">
        <f ca="1">IF(COLUMN()&lt;DATA!$H$1+2,SUM(VSETKY_PODIELY!AA$50:'VSETKY_PODIELY'!AA$51),IF(COLUMN()=DATA!$H$1+2,SUM(INDIRECT("B$37:"&amp;SUBSTITUTE(ADDRESS(1,COLUMN()-1,4),"1","")&amp;"$37")),""))</f>
        <v>0</v>
      </c>
      <c r="AB37" s="34">
        <f ca="1">IF(COLUMN()&lt;DATA!$H$1+2,SUM(VSETKY_PODIELY!AB$50:'VSETKY_PODIELY'!AB$51),IF(COLUMN()=DATA!$H$1+2,SUM(INDIRECT("B$37:"&amp;SUBSTITUTE(ADDRESS(1,COLUMN()-1,4),"1","")&amp;"$37")),""))</f>
        <v>0</v>
      </c>
      <c r="AC37" s="34">
        <f ca="1">IF(COLUMN()&lt;DATA!$H$1+2,SUM(VSETKY_PODIELY!AC$50:'VSETKY_PODIELY'!AC$51),IF(COLUMN()=DATA!$H$1+2,SUM(INDIRECT("B$37:"&amp;SUBSTITUTE(ADDRESS(1,COLUMN()-1,4),"1","")&amp;"$37")),""))</f>
        <v>0</v>
      </c>
      <c r="AD37" s="34">
        <f ca="1">IF(COLUMN()&lt;DATA!$H$1+2,SUM(VSETKY_PODIELY!AD$50:'VSETKY_PODIELY'!AD$51),IF(COLUMN()=DATA!$H$1+2,SUM(INDIRECT("B$37:"&amp;SUBSTITUTE(ADDRESS(1,COLUMN()-1,4),"1","")&amp;"$37")),""))</f>
        <v>0</v>
      </c>
      <c r="AE37" s="34">
        <f ca="1">IF(COLUMN()&lt;DATA!$H$1+2,SUM(VSETKY_PODIELY!AE$50:'VSETKY_PODIELY'!AE$51),IF(COLUMN()=DATA!$H$1+2,SUM(INDIRECT("B$37:"&amp;SUBSTITUTE(ADDRESS(1,COLUMN()-1,4),"1","")&amp;"$37")),""))</f>
        <v>0</v>
      </c>
      <c r="AF37" s="34">
        <f ca="1">IF(COLUMN()&lt;DATA!$H$1+2,SUM(VSETKY_PODIELY!AF$50:'VSETKY_PODIELY'!AF$51),IF(COLUMN()=DATA!$H$1+2,SUM(INDIRECT("B$37:"&amp;SUBSTITUTE(ADDRESS(1,COLUMN()-1,4),"1","")&amp;"$37")),""))</f>
        <v>0</v>
      </c>
      <c r="AG37" s="34">
        <f ca="1">IF(COLUMN()&lt;DATA!$H$1+2,SUM(VSETKY_PODIELY!AG$50:'VSETKY_PODIELY'!AG$51),IF(COLUMN()=DATA!$H$1+2,SUM(INDIRECT("B$37:"&amp;SUBSTITUTE(ADDRESS(1,COLUMN()-1,4),"1","")&amp;"$37")),""))</f>
        <v>0</v>
      </c>
      <c r="AH37" s="34">
        <f ca="1">IF(COLUMN()&lt;DATA!$H$1+2,SUM(VSETKY_PODIELY!AH$50:'VSETKY_PODIELY'!AH$51),IF(COLUMN()=DATA!$H$1+2,SUM(INDIRECT("B$37:"&amp;SUBSTITUTE(ADDRESS(1,COLUMN()-1,4),"1","")&amp;"$37")),""))</f>
        <v>0</v>
      </c>
      <c r="AI37" s="34">
        <f ca="1">IF(COLUMN()&lt;DATA!$H$1+2,SUM(VSETKY_PODIELY!AI$50:'VSETKY_PODIELY'!AI$51),IF(COLUMN()=DATA!$H$1+2,SUM(INDIRECT("B$37:"&amp;SUBSTITUTE(ADDRESS(1,COLUMN()-1,4),"1","")&amp;"$37")),""))</f>
        <v>0</v>
      </c>
      <c r="AJ37" s="34">
        <f ca="1">IF(COLUMN()&lt;DATA!$H$1+2,SUM(VSETKY_PODIELY!AJ$50:'VSETKY_PODIELY'!AJ$51),IF(COLUMN()=DATA!$H$1+2,SUM(INDIRECT("B$37:"&amp;SUBSTITUTE(ADDRESS(1,COLUMN()-1,4),"1","")&amp;"$37")),""))</f>
        <v>0</v>
      </c>
      <c r="AK37" s="34">
        <f ca="1">IF(COLUMN()&lt;DATA!$H$1+2,SUM(VSETKY_PODIELY!AK$50:'VSETKY_PODIELY'!AK$51),IF(COLUMN()=DATA!$H$1+2,SUM(INDIRECT("B$37:"&amp;SUBSTITUTE(ADDRESS(1,COLUMN()-1,4),"1","")&amp;"$37")),""))</f>
        <v>0</v>
      </c>
      <c r="AL37" s="34">
        <f ca="1">IF(COLUMN()&lt;DATA!$H$1+2,SUM(VSETKY_PODIELY!AL$50:'VSETKY_PODIELY'!AL$51),IF(COLUMN()=DATA!$H$1+2,SUM(INDIRECT("B$37:"&amp;SUBSTITUTE(ADDRESS(1,COLUMN()-1,4),"1","")&amp;"$37")),""))</f>
        <v>0</v>
      </c>
      <c r="AM37" s="34">
        <f ca="1">IF(COLUMN()&lt;DATA!$H$1+2,SUM(VSETKY_PODIELY!AM$50:'VSETKY_PODIELY'!AM$51),IF(COLUMN()=DATA!$H$1+2,SUM(INDIRECT("B$37:"&amp;SUBSTITUTE(ADDRESS(1,COLUMN()-1,4),"1","")&amp;"$37")),""))</f>
        <v>0</v>
      </c>
      <c r="AN37" s="44">
        <f ca="1">IF(COLUMN()&lt;DATA!$H$1+2,SUM(VSETKY_PODIELY!AN$50:'VSETKY_PODIELY'!AN$51),IF(COLUMN()=DATA!$H$1+2,SUM(INDIRECT("B$37:"&amp;SUBSTITUTE(ADDRESS(1,COLUMN()-1,4),"1","")&amp;"$37")),""))</f>
        <v>0</v>
      </c>
      <c r="AO37" t="str">
        <f ca="1">IF(COLUMN()&lt;DATA!$H$1+2,SUM(VSETKY_PODIELY!AO$50:'VSETKY_PODIELY'!AO$51),IF(COLUMN()=DATA!$H$1+2,SUM(INDIRECT("B$37:"&amp;SUBSTITUTE(ADDRESS(1,COLUMN()-1,4),"1","")&amp;"$37")),""))</f>
        <v/>
      </c>
      <c r="AP37" t="str">
        <f ca="1">IF(COLUMN()&lt;DATA!$H$1+2,SUM(VSETKY_PODIELY!AP$50:'VSETKY_PODIELY'!AP$51),IF(COLUMN()=DATA!$H$1+2,SUM(INDIRECT("B$37:"&amp;SUBSTITUTE(ADDRESS(1,COLUMN()-1,4),"1","")&amp;"$37")),""))</f>
        <v/>
      </c>
      <c r="AQ37" t="str">
        <f ca="1">IF(COLUMN()&lt;DATA!$H$1+2,SUM(VSETKY_PODIELY!AQ$50:'VSETKY_PODIELY'!AQ$51),IF(COLUMN()=DATA!$H$1+2,SUM(INDIRECT("B$37:"&amp;SUBSTITUTE(ADDRESS(1,COLUMN()-1,4),"1","")&amp;"$37")),""))</f>
        <v/>
      </c>
      <c r="AR37" t="str">
        <f ca="1">IF(COLUMN()&lt;DATA!$H$1+2,SUM(VSETKY_PODIELY!AR$50:'VSETKY_PODIELY'!AR$51),IF(COLUMN()=DATA!$H$1+2,SUM(INDIRECT("B$37:"&amp;SUBSTITUTE(ADDRESS(1,COLUMN()-1,4),"1","")&amp;"$37")),""))</f>
        <v/>
      </c>
      <c r="AS37" t="str">
        <f ca="1">IF(COLUMN()&lt;DATA!$H$1+2,SUM(VSETKY_PODIELY!AS$50:'VSETKY_PODIELY'!AS$51),IF(COLUMN()=DATA!$H$1+2,SUM(INDIRECT("B$37:"&amp;SUBSTITUTE(ADDRESS(1,COLUMN()-1,4),"1","")&amp;"$37")),""))</f>
        <v/>
      </c>
      <c r="AT37" t="str">
        <f ca="1">IF(COLUMN()&lt;DATA!$H$1+2,SUM(VSETKY_PODIELY!AT$50:'VSETKY_PODIELY'!AT$51),IF(COLUMN()=DATA!$H$1+2,SUM(INDIRECT("B$37:"&amp;SUBSTITUTE(ADDRESS(1,COLUMN()-1,4),"1","")&amp;"$37")),""))</f>
        <v/>
      </c>
      <c r="AU37" t="str">
        <f ca="1">IF(COLUMN()&lt;DATA!$H$1+2,SUM(VSETKY_PODIELY!AU$50:'VSETKY_PODIELY'!AU$51),IF(COLUMN()=DATA!$H$1+2,SUM(INDIRECT("B$37:"&amp;SUBSTITUTE(ADDRESS(1,COLUMN()-1,4),"1","")&amp;"$37")),""))</f>
        <v/>
      </c>
      <c r="AV37" t="str">
        <f ca="1">IF(COLUMN()&lt;DATA!$H$1+2,SUM(VSETKY_PODIELY!AV$50:'VSETKY_PODIELY'!AV$51),IF(COLUMN()=DATA!$H$1+2,SUM(INDIRECT("B$37:"&amp;SUBSTITUTE(ADDRESS(1,COLUMN()-1,4),"1","")&amp;"$37")),""))</f>
        <v/>
      </c>
      <c r="AW37" t="str">
        <f ca="1">IF(COLUMN()&lt;DATA!$H$1+2,SUM(VSETKY_PODIELY!AW$50:'VSETKY_PODIELY'!AW$51),IF(COLUMN()=DATA!$H$1+2,SUM(INDIRECT("B$37:"&amp;SUBSTITUTE(ADDRESS(1,COLUMN()-1,4),"1","")&amp;"$37")),""))</f>
        <v/>
      </c>
      <c r="AX37" t="str">
        <f ca="1">IF(COLUMN()&lt;DATA!$H$1+2,SUM(VSETKY_PODIELY!AX$50:'VSETKY_PODIELY'!AX$51),IF(COLUMN()=DATA!$H$1+2,SUM(INDIRECT("B$37:"&amp;SUBSTITUTE(ADDRESS(1,COLUMN()-1,4),"1","")&amp;"$37")),""))</f>
        <v/>
      </c>
      <c r="AY37" t="str">
        <f ca="1">IF(COLUMN()&lt;DATA!$H$1+2,SUM(VSETKY_PODIELY!AY$50:'VSETKY_PODIELY'!AY$51),IF(COLUMN()=DATA!$H$1+2,SUM(INDIRECT("B$37:"&amp;SUBSTITUTE(ADDRESS(1,COLUMN()-1,4),"1","")&amp;"$37")),""))</f>
        <v/>
      </c>
      <c r="AZ37" t="str">
        <f ca="1">IF(COLUMN()&lt;DATA!$H$1+2,SUM(VSETKY_PODIELY!AZ$50:'VSETKY_PODIELY'!AZ$51),IF(COLUMN()=DATA!$H$1+2,SUM(INDIRECT("B$37:"&amp;SUBSTITUTE(ADDRESS(1,COLUMN()-1,4),"1","")&amp;"$37")),""))</f>
        <v/>
      </c>
      <c r="BA37" t="str">
        <f ca="1">IF(COLUMN()&lt;DATA!$H$1+2,SUM(VSETKY_PODIELY!BA$50:'VSETKY_PODIELY'!BA$51),IF(COLUMN()=DATA!$H$1+2,SUM(INDIRECT("B$37:"&amp;SUBSTITUTE(ADDRESS(1,COLUMN()-1,4),"1","")&amp;"$37")),""))</f>
        <v/>
      </c>
      <c r="BB37" t="str">
        <f ca="1">IF(COLUMN()&lt;DATA!$H$1+2,SUM(VSETKY_PODIELY!BB$50:'VSETKY_PODIELY'!BB$51),IF(COLUMN()=DATA!$H$1+2,SUM(INDIRECT("B$37:"&amp;SUBSTITUTE(ADDRESS(1,COLUMN()-1,4),"1","")&amp;"$37")),""))</f>
        <v/>
      </c>
      <c r="BC37" t="str">
        <f ca="1">IF(COLUMN()&lt;DATA!$H$1+2,SUM(VSETKY_PODIELY!BC$50:'VSETKY_PODIELY'!BC$51),IF(COLUMN()=DATA!$H$1+2,SUM(INDIRECT("B$37:"&amp;SUBSTITUTE(ADDRESS(1,COLUMN()-1,4),"1","")&amp;"$37")),""))</f>
        <v/>
      </c>
      <c r="BD37" t="str">
        <f ca="1">IF(COLUMN()&lt;DATA!$H$1+2,SUM(VSETKY_PODIELY!BD$50:'VSETKY_PODIELY'!BD$51),IF(COLUMN()=DATA!$H$1+2,SUM(INDIRECT("B$37:"&amp;SUBSTITUTE(ADDRESS(1,COLUMN()-1,4),"1","")&amp;"$37")),""))</f>
        <v/>
      </c>
      <c r="BE37" t="str">
        <f ca="1">IF(COLUMN()&lt;DATA!$H$1+2,SUM(VSETKY_PODIELY!BE$50:'VSETKY_PODIELY'!BE$51),IF(COLUMN()=DATA!$H$1+2,SUM(INDIRECT("B$37:"&amp;SUBSTITUTE(ADDRESS(1,COLUMN()-1,4),"1","")&amp;"$37")),""))</f>
        <v/>
      </c>
      <c r="BF37" t="str">
        <f ca="1">IF(COLUMN()&lt;DATA!$H$1+2,SUM(VSETKY_PODIELY!BF$50:'VSETKY_PODIELY'!BF$51),IF(COLUMN()=DATA!$H$1+2,SUM(INDIRECT("B$37:"&amp;SUBSTITUTE(ADDRESS(1,COLUMN()-1,4),"1","")&amp;"$37")),""))</f>
        <v/>
      </c>
      <c r="BG37" t="str">
        <f ca="1">IF(COLUMN()&lt;DATA!$H$1+2,SUM(VSETKY_PODIELY!BG$50:'VSETKY_PODIELY'!BG$51),IF(COLUMN()=DATA!$H$1+2,SUM(INDIRECT("B$37:"&amp;SUBSTITUTE(ADDRESS(1,COLUMN()-1,4),"1","")&amp;"$37")),""))</f>
        <v/>
      </c>
      <c r="BH37" t="str">
        <f ca="1">IF(COLUMN()&lt;DATA!$H$1+2,SUM(VSETKY_PODIELY!BH$50:'VSETKY_PODIELY'!BH$51),IF(COLUMN()=DATA!$H$1+2,SUM(INDIRECT("B$37:"&amp;SUBSTITUTE(ADDRESS(1,COLUMN()-1,4),"1","")&amp;"$37")),""))</f>
        <v/>
      </c>
      <c r="BI37" t="str">
        <f ca="1">IF(COLUMN()&lt;DATA!$H$1+2,SUM(VSETKY_PODIELY!BI$50:'VSETKY_PODIELY'!BI$51),IF(COLUMN()=DATA!$H$1+2,SUM(INDIRECT("B$37:"&amp;SUBSTITUTE(ADDRESS(1,COLUMN()-1,4),"1","")&amp;"$37")),""))</f>
        <v/>
      </c>
      <c r="BJ37" t="str">
        <f ca="1">IF(COLUMN()&lt;DATA!$H$1+2,SUM(VSETKY_PODIELY!BJ$50:'VSETKY_PODIELY'!BJ$51),IF(COLUMN()=DATA!$H$1+2,SUM(INDIRECT("B$37:"&amp;SUBSTITUTE(ADDRESS(1,COLUMN()-1,4),"1","")&amp;"$37")),""))</f>
        <v/>
      </c>
      <c r="BK37" t="str">
        <f ca="1">IF(COLUMN()&lt;DATA!$H$1+2,SUM(VSETKY_PODIELY!BK$50:'VSETKY_PODIELY'!BK$51),IF(COLUMN()=DATA!$H$1+2,SUM(INDIRECT("B$37:"&amp;SUBSTITUTE(ADDRESS(1,COLUMN()-1,4),"1","")&amp;"$37")),""))</f>
        <v/>
      </c>
      <c r="BL37" t="str">
        <f ca="1">IF(COLUMN()&lt;DATA!$H$1+2,SUM(VSETKY_PODIELY!BL$50:'VSETKY_PODIELY'!BL$51),IF(COLUMN()=DATA!$H$1+2,SUM(INDIRECT("B$37:"&amp;SUBSTITUTE(ADDRESS(1,COLUMN()-1,4),"1","")&amp;"$37")),""))</f>
        <v/>
      </c>
      <c r="BM37" t="str">
        <f ca="1">IF(COLUMN()&lt;DATA!$H$1+2,SUM(VSETKY_PODIELY!BM$50:'VSETKY_PODIELY'!BM$51),IF(COLUMN()=DATA!$H$1+2,SUM(INDIRECT("B$37:"&amp;SUBSTITUTE(ADDRESS(1,COLUMN()-1,4),"1","")&amp;"$37")),""))</f>
        <v/>
      </c>
      <c r="BN37" t="str">
        <f ca="1">IF(COLUMN()&lt;DATA!$H$1+2,SUM(VSETKY_PODIELY!BN$50:'VSETKY_PODIELY'!BN$51),IF(COLUMN()=DATA!$H$1+2,SUM(INDIRECT("B$37:"&amp;SUBSTITUTE(ADDRESS(1,COLUMN()-1,4),"1","")&amp;"$37")),""))</f>
        <v/>
      </c>
      <c r="BO37" t="str">
        <f ca="1">IF(COLUMN()&lt;DATA!$H$1+2,SUM(VSETKY_PODIELY!BO$50:'VSETKY_PODIELY'!BO$51),IF(COLUMN()=DATA!$H$1+2,SUM(INDIRECT("B$37:"&amp;SUBSTITUTE(ADDRESS(1,COLUMN()-1,4),"1","")&amp;"$37")),""))</f>
        <v/>
      </c>
      <c r="BP37" t="str">
        <f ca="1">IF(COLUMN()&lt;DATA!$H$1+2,SUM(VSETKY_PODIELY!BP$50:'VSETKY_PODIELY'!BP$51),IF(COLUMN()=DATA!$H$1+2,SUM(INDIRECT("B$37:"&amp;SUBSTITUTE(ADDRESS(1,COLUMN()-1,4),"1","")&amp;"$37")),""))</f>
        <v/>
      </c>
      <c r="BQ37" t="str">
        <f ca="1">IF(COLUMN()&lt;DATA!$H$1+2,SUM(VSETKY_PODIELY!BQ$50:'VSETKY_PODIELY'!BQ$51),IF(COLUMN()=DATA!$H$1+2,SUM(INDIRECT("B$37:"&amp;SUBSTITUTE(ADDRESS(1,COLUMN()-1,4),"1","")&amp;"$37")),""))</f>
        <v/>
      </c>
      <c r="BR37" t="str">
        <f ca="1">IF(COLUMN()&lt;DATA!$H$1+2,SUM(VSETKY_PODIELY!BR$50:'VSETKY_PODIELY'!BR$51),IF(COLUMN()=DATA!$H$1+2,SUM(INDIRECT("B$37:"&amp;SUBSTITUTE(ADDRESS(1,COLUMN()-1,4),"1","")&amp;"$37")),""))</f>
        <v/>
      </c>
      <c r="BS37" t="str">
        <f ca="1">IF(COLUMN()&lt;DATA!$H$1+2,SUM(VSETKY_PODIELY!BS$50:'VSETKY_PODIELY'!BS$51),IF(COLUMN()=DATA!$H$1+2,SUM(INDIRECT("B$37:"&amp;SUBSTITUTE(ADDRESS(1,COLUMN()-1,4),"1","")&amp;"$37")),""))</f>
        <v/>
      </c>
      <c r="BT37" t="str">
        <f ca="1">IF(COLUMN()&lt;DATA!$H$1+2,SUM(VSETKY_PODIELY!BT$50:'VSETKY_PODIELY'!BT$51),IF(COLUMN()=DATA!$H$1+2,SUM(INDIRECT("B$37:"&amp;SUBSTITUTE(ADDRESS(1,COLUMN()-1,4),"1","")&amp;"$37")),""))</f>
        <v/>
      </c>
      <c r="BU37" t="str">
        <f ca="1">IF(COLUMN()&lt;DATA!$H$1+2,SUM(VSETKY_PODIELY!BU$50:'VSETKY_PODIELY'!BU$51),IF(COLUMN()=DATA!$H$1+2,SUM(INDIRECT("B$37:"&amp;SUBSTITUTE(ADDRESS(1,COLUMN()-1,4),"1","")&amp;"$37")),""))</f>
        <v/>
      </c>
      <c r="BV37" t="str">
        <f ca="1">IF(COLUMN()&lt;DATA!$H$1+2,SUM(VSETKY_PODIELY!BV$50:'VSETKY_PODIELY'!BV$51),IF(COLUMN()=DATA!$H$1+2,SUM(INDIRECT("B$37:"&amp;SUBSTITUTE(ADDRESS(1,COLUMN()-1,4),"1","")&amp;"$37")),""))</f>
        <v/>
      </c>
      <c r="BW37" t="str">
        <f ca="1">IF(COLUMN()&lt;DATA!$H$1+2,SUM(VSETKY_PODIELY!BW$50:'VSETKY_PODIELY'!BW$51),IF(COLUMN()=DATA!$H$1+2,SUM(INDIRECT("B$37:"&amp;SUBSTITUTE(ADDRESS(1,COLUMN()-1,4),"1","")&amp;"$37")),""))</f>
        <v/>
      </c>
      <c r="BX37" t="str">
        <f ca="1">IF(COLUMN()&lt;DATA!$H$1+2,SUM(VSETKY_PODIELY!BX$50:'VSETKY_PODIELY'!BX$51),IF(COLUMN()=DATA!$H$1+2,SUM(INDIRECT("B$37:"&amp;SUBSTITUTE(ADDRESS(1,COLUMN()-1,4),"1","")&amp;"$37")),""))</f>
        <v/>
      </c>
      <c r="BY37" t="str">
        <f ca="1">IF(COLUMN()&lt;DATA!$H$1+2,SUM(VSETKY_PODIELY!BY$50:'VSETKY_PODIELY'!BY$51),IF(COLUMN()=DATA!$H$1+2,SUM(INDIRECT("B$37:"&amp;SUBSTITUTE(ADDRESS(1,COLUMN()-1,4),"1","")&amp;"$37")),""))</f>
        <v/>
      </c>
      <c r="BZ37" t="str">
        <f ca="1">IF(COLUMN()&lt;DATA!$H$1+2,SUM(VSETKY_PODIELY!BZ$50:'VSETKY_PODIELY'!BZ$51),IF(COLUMN()=DATA!$H$1+2,SUM(INDIRECT("B$37:"&amp;SUBSTITUTE(ADDRESS(1,COLUMN()-1,4),"1","")&amp;"$37")),""))</f>
        <v/>
      </c>
    </row>
    <row r="38" spans="1:78" x14ac:dyDescent="0.25">
      <c r="A38" s="48" t="s">
        <v>181</v>
      </c>
      <c r="B38" s="34">
        <f ca="1">IF(COLUMN()&lt;DATA!$H$1+2,SUM(VSETKY_PODIELY!B$52:'VSETKY_PODIELY'!B$53),IF(COLUMN()=DATA!$H$1+2,SUM(INDIRECT("B$38:"&amp;SUBSTITUTE(ADDRESS(1,COLUMN()-1,4),"1","")&amp;"$38")),""))</f>
        <v>235.70419000000001</v>
      </c>
      <c r="C38" s="34">
        <f ca="1">IF(COLUMN()&lt;DATA!$H$1+2,SUM(VSETKY_PODIELY!C$52:'VSETKY_PODIELY'!C$53),IF(COLUMN()=DATA!$H$1+2,SUM(INDIRECT("B$38:"&amp;SUBSTITUTE(ADDRESS(1,COLUMN()-1,4),"1","")&amp;"$38")),""))</f>
        <v>33.56</v>
      </c>
      <c r="D38" s="34">
        <f ca="1">IF(COLUMN()&lt;DATA!$H$1+2,SUM(VSETKY_PODIELY!D$52:'VSETKY_PODIELY'!D$53),IF(COLUMN()=DATA!$H$1+2,SUM(INDIRECT("B$38:"&amp;SUBSTITUTE(ADDRESS(1,COLUMN()-1,4),"1","")&amp;"$38")),""))</f>
        <v>45.6</v>
      </c>
      <c r="E38" s="34">
        <f ca="1">IF(COLUMN()&lt;DATA!$H$1+2,SUM(VSETKY_PODIELY!E$52:'VSETKY_PODIELY'!E$53),IF(COLUMN()=DATA!$H$1+2,SUM(INDIRECT("B$38:"&amp;SUBSTITUTE(ADDRESS(1,COLUMN()-1,4),"1","")&amp;"$38")),""))</f>
        <v>42.14</v>
      </c>
      <c r="F38" s="34">
        <f ca="1">IF(COLUMN()&lt;DATA!$H$1+2,SUM(VSETKY_PODIELY!F$52:'VSETKY_PODIELY'!F$53),IF(COLUMN()=DATA!$H$1+2,SUM(INDIRECT("B$38:"&amp;SUBSTITUTE(ADDRESS(1,COLUMN()-1,4),"1","")&amp;"$38")),""))</f>
        <v>9.35</v>
      </c>
      <c r="G38" s="34">
        <f ca="1">IF(COLUMN()&lt;DATA!$H$1+2,SUM(VSETKY_PODIELY!G$52:'VSETKY_PODIELY'!G$53),IF(COLUMN()=DATA!$H$1+2,SUM(INDIRECT("B$38:"&amp;SUBSTITUTE(ADDRESS(1,COLUMN()-1,4),"1","")&amp;"$38")),""))</f>
        <v>28.8</v>
      </c>
      <c r="H38" s="34">
        <f ca="1">IF(COLUMN()&lt;DATA!$H$1+2,SUM(VSETKY_PODIELY!H$52:'VSETKY_PODIELY'!H$53),IF(COLUMN()=DATA!$H$1+2,SUM(INDIRECT("B$38:"&amp;SUBSTITUTE(ADDRESS(1,COLUMN()-1,4),"1","")&amp;"$38")),""))</f>
        <v>39.80003</v>
      </c>
      <c r="I38" s="34">
        <f ca="1">IF(COLUMN()&lt;DATA!$H$1+2,SUM(VSETKY_PODIELY!I$52:'VSETKY_PODIELY'!I$53),IF(COLUMN()=DATA!$H$1+2,SUM(INDIRECT("B$38:"&amp;SUBSTITUTE(ADDRESS(1,COLUMN()-1,4),"1","")&amp;"$38")),""))</f>
        <v>29.733329999999999</v>
      </c>
      <c r="J38" s="34">
        <f ca="1">IF(COLUMN()&lt;DATA!$H$1+2,SUM(VSETKY_PODIELY!J$52:'VSETKY_PODIELY'!J$53),IF(COLUMN()=DATA!$H$1+2,SUM(INDIRECT("B$38:"&amp;SUBSTITUTE(ADDRESS(1,COLUMN()-1,4),"1","")&amp;"$38")),""))</f>
        <v>9.85</v>
      </c>
      <c r="K38" s="34">
        <f ca="1">IF(COLUMN()&lt;DATA!$H$1+2,SUM(VSETKY_PODIELY!K$52:'VSETKY_PODIELY'!K$53),IF(COLUMN()=DATA!$H$1+2,SUM(INDIRECT("B$38:"&amp;SUBSTITUTE(ADDRESS(1,COLUMN()-1,4),"1","")&amp;"$38")),""))</f>
        <v>27.473329999999997</v>
      </c>
      <c r="L38" s="34">
        <f ca="1">IF(COLUMN()&lt;DATA!$H$1+2,SUM(VSETKY_PODIELY!L$52:'VSETKY_PODIELY'!L$53),IF(COLUMN()=DATA!$H$1+2,SUM(INDIRECT("B$38:"&amp;SUBSTITUTE(ADDRESS(1,COLUMN()-1,4),"1","")&amp;"$38")),""))</f>
        <v>1.5</v>
      </c>
      <c r="M38" s="34">
        <f ca="1">IF(COLUMN()&lt;DATA!$H$1+2,SUM(VSETKY_PODIELY!M$52:'VSETKY_PODIELY'!M$53),IF(COLUMN()=DATA!$H$1+2,SUM(INDIRECT("B$38:"&amp;SUBSTITUTE(ADDRESS(1,COLUMN()-1,4),"1","")&amp;"$38")),""))</f>
        <v>4.5</v>
      </c>
      <c r="N38" s="34">
        <f ca="1">IF(COLUMN()&lt;DATA!$H$1+2,SUM(VSETKY_PODIELY!N$52:'VSETKY_PODIELY'!N$53),IF(COLUMN()=DATA!$H$1+2,SUM(INDIRECT("B$38:"&amp;SUBSTITUTE(ADDRESS(1,COLUMN()-1,4),"1","")&amp;"$38")),""))</f>
        <v>18.475450000000002</v>
      </c>
      <c r="O38" s="34">
        <f ca="1">IF(COLUMN()&lt;DATA!$H$1+2,SUM(VSETKY_PODIELY!O$52:'VSETKY_PODIELY'!O$53),IF(COLUMN()=DATA!$H$1+2,SUM(INDIRECT("B$38:"&amp;SUBSTITUTE(ADDRESS(1,COLUMN()-1,4),"1","")&amp;"$38")),""))</f>
        <v>9.58</v>
      </c>
      <c r="P38" s="34">
        <f ca="1">IF(COLUMN()&lt;DATA!$H$1+2,SUM(VSETKY_PODIELY!P$52:'VSETKY_PODIELY'!P$53),IF(COLUMN()=DATA!$H$1+2,SUM(INDIRECT("B$38:"&amp;SUBSTITUTE(ADDRESS(1,COLUMN()-1,4),"1","")&amp;"$38")),""))</f>
        <v>20</v>
      </c>
      <c r="Q38" s="34">
        <f ca="1">IF(COLUMN()&lt;DATA!$H$1+2,SUM(VSETKY_PODIELY!Q$52:'VSETKY_PODIELY'!Q$53),IF(COLUMN()=DATA!$H$1+2,SUM(INDIRECT("B$38:"&amp;SUBSTITUTE(ADDRESS(1,COLUMN()-1,4),"1","")&amp;"$38")),""))</f>
        <v>6</v>
      </c>
      <c r="R38" s="34">
        <f ca="1">IF(COLUMN()&lt;DATA!$H$1+2,SUM(VSETKY_PODIELY!R$52:'VSETKY_PODIELY'!R$53),IF(COLUMN()=DATA!$H$1+2,SUM(INDIRECT("B$38:"&amp;SUBSTITUTE(ADDRESS(1,COLUMN()-1,4),"1","")&amp;"$38")),""))</f>
        <v>23</v>
      </c>
      <c r="S38" s="34">
        <f ca="1">IF(COLUMN()&lt;DATA!$H$1+2,SUM(VSETKY_PODIELY!S$52:'VSETKY_PODIELY'!S$53),IF(COLUMN()=DATA!$H$1+2,SUM(INDIRECT("B$38:"&amp;SUBSTITUTE(ADDRESS(1,COLUMN()-1,4),"1","")&amp;"$38")),""))</f>
        <v>19.55</v>
      </c>
      <c r="T38" s="34">
        <f ca="1">IF(COLUMN()&lt;DATA!$H$1+2,SUM(VSETKY_PODIELY!T$52:'VSETKY_PODIELY'!T$53),IF(COLUMN()=DATA!$H$1+2,SUM(INDIRECT("B$38:"&amp;SUBSTITUTE(ADDRESS(1,COLUMN()-1,4),"1","")&amp;"$38")),""))</f>
        <v>17.84</v>
      </c>
      <c r="U38" s="34">
        <f ca="1">IF(COLUMN()&lt;DATA!$H$1+2,SUM(VSETKY_PODIELY!U$52:'VSETKY_PODIELY'!U$53),IF(COLUMN()=DATA!$H$1+2,SUM(INDIRECT("B$38:"&amp;SUBSTITUTE(ADDRESS(1,COLUMN()-1,4),"1","")&amp;"$38")),""))</f>
        <v>65.22</v>
      </c>
      <c r="V38" s="34">
        <f ca="1">IF(COLUMN()&lt;DATA!$H$1+2,SUM(VSETKY_PODIELY!V$52:'VSETKY_PODIELY'!V$53),IF(COLUMN()=DATA!$H$1+2,SUM(INDIRECT("B$38:"&amp;SUBSTITUTE(ADDRESS(1,COLUMN()-1,4),"1","")&amp;"$38")),""))</f>
        <v>4</v>
      </c>
      <c r="W38" s="34">
        <f ca="1">IF(COLUMN()&lt;DATA!$H$1+2,SUM(VSETKY_PODIELY!W$52:'VSETKY_PODIELY'!W$53),IF(COLUMN()=DATA!$H$1+2,SUM(INDIRECT("B$38:"&amp;SUBSTITUTE(ADDRESS(1,COLUMN()-1,4),"1","")&amp;"$38")),""))</f>
        <v>0</v>
      </c>
      <c r="X38" s="34">
        <f ca="1">IF(COLUMN()&lt;DATA!$H$1+2,SUM(VSETKY_PODIELY!X$52:'VSETKY_PODIELY'!X$53),IF(COLUMN()=DATA!$H$1+2,SUM(INDIRECT("B$38:"&amp;SUBSTITUTE(ADDRESS(1,COLUMN()-1,4),"1","")&amp;"$38")),""))</f>
        <v>0</v>
      </c>
      <c r="Y38" s="34">
        <f ca="1">IF(COLUMN()&lt;DATA!$H$1+2,SUM(VSETKY_PODIELY!Y$52:'VSETKY_PODIELY'!Y$53),IF(COLUMN()=DATA!$H$1+2,SUM(INDIRECT("B$38:"&amp;SUBSTITUTE(ADDRESS(1,COLUMN()-1,4),"1","")&amp;"$38")),""))</f>
        <v>19</v>
      </c>
      <c r="Z38" s="34">
        <f ca="1">IF(COLUMN()&lt;DATA!$H$1+2,SUM(VSETKY_PODIELY!Z$52:'VSETKY_PODIELY'!Z$53),IF(COLUMN()=DATA!$H$1+2,SUM(INDIRECT("B$38:"&amp;SUBSTITUTE(ADDRESS(1,COLUMN()-1,4),"1","")&amp;"$38")),""))</f>
        <v>2.35</v>
      </c>
      <c r="AA38" s="34">
        <f ca="1">IF(COLUMN()&lt;DATA!$H$1+2,SUM(VSETKY_PODIELY!AA$52:'VSETKY_PODIELY'!AA$53),IF(COLUMN()=DATA!$H$1+2,SUM(INDIRECT("B$38:"&amp;SUBSTITUTE(ADDRESS(1,COLUMN()-1,4),"1","")&amp;"$38")),""))</f>
        <v>1.6666700000000001</v>
      </c>
      <c r="AB38" s="34">
        <f ca="1">IF(COLUMN()&lt;DATA!$H$1+2,SUM(VSETKY_PODIELY!AB$52:'VSETKY_PODIELY'!AB$53),IF(COLUMN()=DATA!$H$1+2,SUM(INDIRECT("B$38:"&amp;SUBSTITUTE(ADDRESS(1,COLUMN()-1,4),"1","")&amp;"$38")),""))</f>
        <v>0</v>
      </c>
      <c r="AC38" s="34">
        <f ca="1">IF(COLUMN()&lt;DATA!$H$1+2,SUM(VSETKY_PODIELY!AC$52:'VSETKY_PODIELY'!AC$53),IF(COLUMN()=DATA!$H$1+2,SUM(INDIRECT("B$38:"&amp;SUBSTITUTE(ADDRESS(1,COLUMN()-1,4),"1","")&amp;"$38")),""))</f>
        <v>0</v>
      </c>
      <c r="AD38" s="34">
        <f ca="1">IF(COLUMN()&lt;DATA!$H$1+2,SUM(VSETKY_PODIELY!AD$52:'VSETKY_PODIELY'!AD$53),IF(COLUMN()=DATA!$H$1+2,SUM(INDIRECT("B$38:"&amp;SUBSTITUTE(ADDRESS(1,COLUMN()-1,4),"1","")&amp;"$38")),""))</f>
        <v>1.1599999999999999</v>
      </c>
      <c r="AE38" s="34">
        <f ca="1">IF(COLUMN()&lt;DATA!$H$1+2,SUM(VSETKY_PODIELY!AE$52:'VSETKY_PODIELY'!AE$53),IF(COLUMN()=DATA!$H$1+2,SUM(INDIRECT("B$38:"&amp;SUBSTITUTE(ADDRESS(1,COLUMN()-1,4),"1","")&amp;"$38")),""))</f>
        <v>0</v>
      </c>
      <c r="AF38" s="34">
        <f ca="1">IF(COLUMN()&lt;DATA!$H$1+2,SUM(VSETKY_PODIELY!AF$52:'VSETKY_PODIELY'!AF$53),IF(COLUMN()=DATA!$H$1+2,SUM(INDIRECT("B$38:"&amp;SUBSTITUTE(ADDRESS(1,COLUMN()-1,4),"1","")&amp;"$38")),""))</f>
        <v>1.25</v>
      </c>
      <c r="AG38" s="34">
        <f ca="1">IF(COLUMN()&lt;DATA!$H$1+2,SUM(VSETKY_PODIELY!AG$52:'VSETKY_PODIELY'!AG$53),IF(COLUMN()=DATA!$H$1+2,SUM(INDIRECT("B$38:"&amp;SUBSTITUTE(ADDRESS(1,COLUMN()-1,4),"1","")&amp;"$38")),""))</f>
        <v>0</v>
      </c>
      <c r="AH38" s="34">
        <f ca="1">IF(COLUMN()&lt;DATA!$H$1+2,SUM(VSETKY_PODIELY!AH$52:'VSETKY_PODIELY'!AH$53),IF(COLUMN()=DATA!$H$1+2,SUM(INDIRECT("B$38:"&amp;SUBSTITUTE(ADDRESS(1,COLUMN()-1,4),"1","")&amp;"$38")),""))</f>
        <v>1.17</v>
      </c>
      <c r="AI38" s="34">
        <f ca="1">IF(COLUMN()&lt;DATA!$H$1+2,SUM(VSETKY_PODIELY!AI$52:'VSETKY_PODIELY'!AI$53),IF(COLUMN()=DATA!$H$1+2,SUM(INDIRECT("B$38:"&amp;SUBSTITUTE(ADDRESS(1,COLUMN()-1,4),"1","")&amp;"$38")),""))</f>
        <v>0</v>
      </c>
      <c r="AJ38" s="34">
        <f ca="1">IF(COLUMN()&lt;DATA!$H$1+2,SUM(VSETKY_PODIELY!AJ$52:'VSETKY_PODIELY'!AJ$53),IF(COLUMN()=DATA!$H$1+2,SUM(INDIRECT("B$38:"&amp;SUBSTITUTE(ADDRESS(1,COLUMN()-1,4),"1","")&amp;"$38")),""))</f>
        <v>0</v>
      </c>
      <c r="AK38" s="34">
        <f ca="1">IF(COLUMN()&lt;DATA!$H$1+2,SUM(VSETKY_PODIELY!AK$52:'VSETKY_PODIELY'!AK$53),IF(COLUMN()=DATA!$H$1+2,SUM(INDIRECT("B$38:"&amp;SUBSTITUTE(ADDRESS(1,COLUMN()-1,4),"1","")&amp;"$38")),""))</f>
        <v>0</v>
      </c>
      <c r="AL38" s="34">
        <f ca="1">IF(COLUMN()&lt;DATA!$H$1+2,SUM(VSETKY_PODIELY!AL$52:'VSETKY_PODIELY'!AL$53),IF(COLUMN()=DATA!$H$1+2,SUM(INDIRECT("B$38:"&amp;SUBSTITUTE(ADDRESS(1,COLUMN()-1,4),"1","")&amp;"$38")),""))</f>
        <v>0</v>
      </c>
      <c r="AM38" s="34">
        <f ca="1">IF(COLUMN()&lt;DATA!$H$1+2,SUM(VSETKY_PODIELY!AM$52:'VSETKY_PODIELY'!AM$53),IF(COLUMN()=DATA!$H$1+2,SUM(INDIRECT("B$38:"&amp;SUBSTITUTE(ADDRESS(1,COLUMN()-1,4),"1","")&amp;"$38")),""))</f>
        <v>0</v>
      </c>
      <c r="AN38" s="44">
        <f ca="1">IF(COLUMN()&lt;DATA!$H$1+2,SUM(VSETKY_PODIELY!AN$52:'VSETKY_PODIELY'!AN$53),IF(COLUMN()=DATA!$H$1+2,SUM(INDIRECT("B$38:"&amp;SUBSTITUTE(ADDRESS(1,COLUMN()-1,4),"1","")&amp;"$38")),""))</f>
        <v>718.27300000000002</v>
      </c>
      <c r="AO38" t="str">
        <f ca="1">IF(COLUMN()&lt;DATA!$H$1+2,SUM(VSETKY_PODIELY!AO$52:'VSETKY_PODIELY'!AO$53),IF(COLUMN()=DATA!$H$1+2,SUM(INDIRECT("B$38:"&amp;SUBSTITUTE(ADDRESS(1,COLUMN()-1,4),"1","")&amp;"$38")),""))</f>
        <v/>
      </c>
      <c r="AP38" t="str">
        <f ca="1">IF(COLUMN()&lt;DATA!$H$1+2,SUM(VSETKY_PODIELY!AP$52:'VSETKY_PODIELY'!AP$53),IF(COLUMN()=DATA!$H$1+2,SUM(INDIRECT("B$38:"&amp;SUBSTITUTE(ADDRESS(1,COLUMN()-1,4),"1","")&amp;"$38")),""))</f>
        <v/>
      </c>
      <c r="AQ38" t="str">
        <f ca="1">IF(COLUMN()&lt;DATA!$H$1+2,SUM(VSETKY_PODIELY!AQ$52:'VSETKY_PODIELY'!AQ$53),IF(COLUMN()=DATA!$H$1+2,SUM(INDIRECT("B$38:"&amp;SUBSTITUTE(ADDRESS(1,COLUMN()-1,4),"1","")&amp;"$38")),""))</f>
        <v/>
      </c>
      <c r="AR38" t="str">
        <f ca="1">IF(COLUMN()&lt;DATA!$H$1+2,SUM(VSETKY_PODIELY!AR$52:'VSETKY_PODIELY'!AR$53),IF(COLUMN()=DATA!$H$1+2,SUM(INDIRECT("B$38:"&amp;SUBSTITUTE(ADDRESS(1,COLUMN()-1,4),"1","")&amp;"$38")),""))</f>
        <v/>
      </c>
      <c r="AS38" t="str">
        <f ca="1">IF(COLUMN()&lt;DATA!$H$1+2,SUM(VSETKY_PODIELY!AS$52:'VSETKY_PODIELY'!AS$53),IF(COLUMN()=DATA!$H$1+2,SUM(INDIRECT("B$38:"&amp;SUBSTITUTE(ADDRESS(1,COLUMN()-1,4),"1","")&amp;"$38")),""))</f>
        <v/>
      </c>
      <c r="AT38" t="str">
        <f ca="1">IF(COLUMN()&lt;DATA!$H$1+2,SUM(VSETKY_PODIELY!AT$52:'VSETKY_PODIELY'!AT$53),IF(COLUMN()=DATA!$H$1+2,SUM(INDIRECT("B$38:"&amp;SUBSTITUTE(ADDRESS(1,COLUMN()-1,4),"1","")&amp;"$38")),""))</f>
        <v/>
      </c>
      <c r="AU38" t="str">
        <f ca="1">IF(COLUMN()&lt;DATA!$H$1+2,SUM(VSETKY_PODIELY!AU$52:'VSETKY_PODIELY'!AU$53),IF(COLUMN()=DATA!$H$1+2,SUM(INDIRECT("B$38:"&amp;SUBSTITUTE(ADDRESS(1,COLUMN()-1,4),"1","")&amp;"$38")),""))</f>
        <v/>
      </c>
      <c r="AV38" t="str">
        <f ca="1">IF(COLUMN()&lt;DATA!$H$1+2,SUM(VSETKY_PODIELY!AV$52:'VSETKY_PODIELY'!AV$53),IF(COLUMN()=DATA!$H$1+2,SUM(INDIRECT("B$38:"&amp;SUBSTITUTE(ADDRESS(1,COLUMN()-1,4),"1","")&amp;"$38")),""))</f>
        <v/>
      </c>
      <c r="AW38" t="str">
        <f ca="1">IF(COLUMN()&lt;DATA!$H$1+2,SUM(VSETKY_PODIELY!AW$52:'VSETKY_PODIELY'!AW$53),IF(COLUMN()=DATA!$H$1+2,SUM(INDIRECT("B$38:"&amp;SUBSTITUTE(ADDRESS(1,COLUMN()-1,4),"1","")&amp;"$38")),""))</f>
        <v/>
      </c>
      <c r="AX38" t="str">
        <f ca="1">IF(COLUMN()&lt;DATA!$H$1+2,SUM(VSETKY_PODIELY!AX$52:'VSETKY_PODIELY'!AX$53),IF(COLUMN()=DATA!$H$1+2,SUM(INDIRECT("B$38:"&amp;SUBSTITUTE(ADDRESS(1,COLUMN()-1,4),"1","")&amp;"$38")),""))</f>
        <v/>
      </c>
      <c r="AY38" t="str">
        <f ca="1">IF(COLUMN()&lt;DATA!$H$1+2,SUM(VSETKY_PODIELY!AY$52:'VSETKY_PODIELY'!AY$53),IF(COLUMN()=DATA!$H$1+2,SUM(INDIRECT("B$38:"&amp;SUBSTITUTE(ADDRESS(1,COLUMN()-1,4),"1","")&amp;"$38")),""))</f>
        <v/>
      </c>
      <c r="AZ38" t="str">
        <f ca="1">IF(COLUMN()&lt;DATA!$H$1+2,SUM(VSETKY_PODIELY!AZ$52:'VSETKY_PODIELY'!AZ$53),IF(COLUMN()=DATA!$H$1+2,SUM(INDIRECT("B$38:"&amp;SUBSTITUTE(ADDRESS(1,COLUMN()-1,4),"1","")&amp;"$38")),""))</f>
        <v/>
      </c>
      <c r="BA38" t="str">
        <f ca="1">IF(COLUMN()&lt;DATA!$H$1+2,SUM(VSETKY_PODIELY!BA$52:'VSETKY_PODIELY'!BA$53),IF(COLUMN()=DATA!$H$1+2,SUM(INDIRECT("B$38:"&amp;SUBSTITUTE(ADDRESS(1,COLUMN()-1,4),"1","")&amp;"$38")),""))</f>
        <v/>
      </c>
      <c r="BB38" t="str">
        <f ca="1">IF(COLUMN()&lt;DATA!$H$1+2,SUM(VSETKY_PODIELY!BB$52:'VSETKY_PODIELY'!BB$53),IF(COLUMN()=DATA!$H$1+2,SUM(INDIRECT("B$38:"&amp;SUBSTITUTE(ADDRESS(1,COLUMN()-1,4),"1","")&amp;"$38")),""))</f>
        <v/>
      </c>
      <c r="BC38" t="str">
        <f ca="1">IF(COLUMN()&lt;DATA!$H$1+2,SUM(VSETKY_PODIELY!BC$52:'VSETKY_PODIELY'!BC$53),IF(COLUMN()=DATA!$H$1+2,SUM(INDIRECT("B$38:"&amp;SUBSTITUTE(ADDRESS(1,COLUMN()-1,4),"1","")&amp;"$38")),""))</f>
        <v/>
      </c>
      <c r="BD38" t="str">
        <f ca="1">IF(COLUMN()&lt;DATA!$H$1+2,SUM(VSETKY_PODIELY!BD$52:'VSETKY_PODIELY'!BD$53),IF(COLUMN()=DATA!$H$1+2,SUM(INDIRECT("B$38:"&amp;SUBSTITUTE(ADDRESS(1,COLUMN()-1,4),"1","")&amp;"$38")),""))</f>
        <v/>
      </c>
      <c r="BE38" t="str">
        <f ca="1">IF(COLUMN()&lt;DATA!$H$1+2,SUM(VSETKY_PODIELY!BE$52:'VSETKY_PODIELY'!BE$53),IF(COLUMN()=DATA!$H$1+2,SUM(INDIRECT("B$38:"&amp;SUBSTITUTE(ADDRESS(1,COLUMN()-1,4),"1","")&amp;"$38")),""))</f>
        <v/>
      </c>
      <c r="BF38" t="str">
        <f ca="1">IF(COLUMN()&lt;DATA!$H$1+2,SUM(VSETKY_PODIELY!BF$52:'VSETKY_PODIELY'!BF$53),IF(COLUMN()=DATA!$H$1+2,SUM(INDIRECT("B$38:"&amp;SUBSTITUTE(ADDRESS(1,COLUMN()-1,4),"1","")&amp;"$38")),""))</f>
        <v/>
      </c>
      <c r="BG38" t="str">
        <f ca="1">IF(COLUMN()&lt;DATA!$H$1+2,SUM(VSETKY_PODIELY!BG$52:'VSETKY_PODIELY'!BG$53),IF(COLUMN()=DATA!$H$1+2,SUM(INDIRECT("B$38:"&amp;SUBSTITUTE(ADDRESS(1,COLUMN()-1,4),"1","")&amp;"$38")),""))</f>
        <v/>
      </c>
      <c r="BH38" t="str">
        <f ca="1">IF(COLUMN()&lt;DATA!$H$1+2,SUM(VSETKY_PODIELY!BH$52:'VSETKY_PODIELY'!BH$53),IF(COLUMN()=DATA!$H$1+2,SUM(INDIRECT("B$38:"&amp;SUBSTITUTE(ADDRESS(1,COLUMN()-1,4),"1","")&amp;"$38")),""))</f>
        <v/>
      </c>
      <c r="BI38" t="str">
        <f ca="1">IF(COLUMN()&lt;DATA!$H$1+2,SUM(VSETKY_PODIELY!BI$52:'VSETKY_PODIELY'!BI$53),IF(COLUMN()=DATA!$H$1+2,SUM(INDIRECT("B$38:"&amp;SUBSTITUTE(ADDRESS(1,COLUMN()-1,4),"1","")&amp;"$38")),""))</f>
        <v/>
      </c>
      <c r="BJ38" t="str">
        <f ca="1">IF(COLUMN()&lt;DATA!$H$1+2,SUM(VSETKY_PODIELY!BJ$52:'VSETKY_PODIELY'!BJ$53),IF(COLUMN()=DATA!$H$1+2,SUM(INDIRECT("B$38:"&amp;SUBSTITUTE(ADDRESS(1,COLUMN()-1,4),"1","")&amp;"$38")),""))</f>
        <v/>
      </c>
      <c r="BK38" t="str">
        <f ca="1">IF(COLUMN()&lt;DATA!$H$1+2,SUM(VSETKY_PODIELY!BK$52:'VSETKY_PODIELY'!BK$53),IF(COLUMN()=DATA!$H$1+2,SUM(INDIRECT("B$38:"&amp;SUBSTITUTE(ADDRESS(1,COLUMN()-1,4),"1","")&amp;"$38")),""))</f>
        <v/>
      </c>
      <c r="BL38" t="str">
        <f ca="1">IF(COLUMN()&lt;DATA!$H$1+2,SUM(VSETKY_PODIELY!BL$52:'VSETKY_PODIELY'!BL$53),IF(COLUMN()=DATA!$H$1+2,SUM(INDIRECT("B$38:"&amp;SUBSTITUTE(ADDRESS(1,COLUMN()-1,4),"1","")&amp;"$38")),""))</f>
        <v/>
      </c>
      <c r="BM38" t="str">
        <f ca="1">IF(COLUMN()&lt;DATA!$H$1+2,SUM(VSETKY_PODIELY!BM$52:'VSETKY_PODIELY'!BM$53),IF(COLUMN()=DATA!$H$1+2,SUM(INDIRECT("B$38:"&amp;SUBSTITUTE(ADDRESS(1,COLUMN()-1,4),"1","")&amp;"$38")),""))</f>
        <v/>
      </c>
      <c r="BN38" t="str">
        <f ca="1">IF(COLUMN()&lt;DATA!$H$1+2,SUM(VSETKY_PODIELY!BN$52:'VSETKY_PODIELY'!BN$53),IF(COLUMN()=DATA!$H$1+2,SUM(INDIRECT("B$38:"&amp;SUBSTITUTE(ADDRESS(1,COLUMN()-1,4),"1","")&amp;"$38")),""))</f>
        <v/>
      </c>
      <c r="BO38" t="str">
        <f ca="1">IF(COLUMN()&lt;DATA!$H$1+2,SUM(VSETKY_PODIELY!BO$52:'VSETKY_PODIELY'!BO$53),IF(COLUMN()=DATA!$H$1+2,SUM(INDIRECT("B$38:"&amp;SUBSTITUTE(ADDRESS(1,COLUMN()-1,4),"1","")&amp;"$38")),""))</f>
        <v/>
      </c>
      <c r="BP38" t="str">
        <f ca="1">IF(COLUMN()&lt;DATA!$H$1+2,SUM(VSETKY_PODIELY!BP$52:'VSETKY_PODIELY'!BP$53),IF(COLUMN()=DATA!$H$1+2,SUM(INDIRECT("B$38:"&amp;SUBSTITUTE(ADDRESS(1,COLUMN()-1,4),"1","")&amp;"$38")),""))</f>
        <v/>
      </c>
      <c r="BQ38" t="str">
        <f ca="1">IF(COLUMN()&lt;DATA!$H$1+2,SUM(VSETKY_PODIELY!BQ$52:'VSETKY_PODIELY'!BQ$53),IF(COLUMN()=DATA!$H$1+2,SUM(INDIRECT("B$38:"&amp;SUBSTITUTE(ADDRESS(1,COLUMN()-1,4),"1","")&amp;"$38")),""))</f>
        <v/>
      </c>
      <c r="BR38" t="str">
        <f ca="1">IF(COLUMN()&lt;DATA!$H$1+2,SUM(VSETKY_PODIELY!BR$52:'VSETKY_PODIELY'!BR$53),IF(COLUMN()=DATA!$H$1+2,SUM(INDIRECT("B$38:"&amp;SUBSTITUTE(ADDRESS(1,COLUMN()-1,4),"1","")&amp;"$38")),""))</f>
        <v/>
      </c>
      <c r="BS38" t="str">
        <f ca="1">IF(COLUMN()&lt;DATA!$H$1+2,SUM(VSETKY_PODIELY!BS$52:'VSETKY_PODIELY'!BS$53),IF(COLUMN()=DATA!$H$1+2,SUM(INDIRECT("B$38:"&amp;SUBSTITUTE(ADDRESS(1,COLUMN()-1,4),"1","")&amp;"$38")),""))</f>
        <v/>
      </c>
      <c r="BT38" t="str">
        <f ca="1">IF(COLUMN()&lt;DATA!$H$1+2,SUM(VSETKY_PODIELY!BT$52:'VSETKY_PODIELY'!BT$53),IF(COLUMN()=DATA!$H$1+2,SUM(INDIRECT("B$38:"&amp;SUBSTITUTE(ADDRESS(1,COLUMN()-1,4),"1","")&amp;"$38")),""))</f>
        <v/>
      </c>
      <c r="BU38" t="str">
        <f ca="1">IF(COLUMN()&lt;DATA!$H$1+2,SUM(VSETKY_PODIELY!BU$52:'VSETKY_PODIELY'!BU$53),IF(COLUMN()=DATA!$H$1+2,SUM(INDIRECT("B$38:"&amp;SUBSTITUTE(ADDRESS(1,COLUMN()-1,4),"1","")&amp;"$38")),""))</f>
        <v/>
      </c>
      <c r="BV38" t="str">
        <f ca="1">IF(COLUMN()&lt;DATA!$H$1+2,SUM(VSETKY_PODIELY!BV$52:'VSETKY_PODIELY'!BV$53),IF(COLUMN()=DATA!$H$1+2,SUM(INDIRECT("B$38:"&amp;SUBSTITUTE(ADDRESS(1,COLUMN()-1,4),"1","")&amp;"$38")),""))</f>
        <v/>
      </c>
      <c r="BW38" t="str">
        <f ca="1">IF(COLUMN()&lt;DATA!$H$1+2,SUM(VSETKY_PODIELY!BW$52:'VSETKY_PODIELY'!BW$53),IF(COLUMN()=DATA!$H$1+2,SUM(INDIRECT("B$38:"&amp;SUBSTITUTE(ADDRESS(1,COLUMN()-1,4),"1","")&amp;"$38")),""))</f>
        <v/>
      </c>
      <c r="BX38" t="str">
        <f ca="1">IF(COLUMN()&lt;DATA!$H$1+2,SUM(VSETKY_PODIELY!BX$52:'VSETKY_PODIELY'!BX$53),IF(COLUMN()=DATA!$H$1+2,SUM(INDIRECT("B$38:"&amp;SUBSTITUTE(ADDRESS(1,COLUMN()-1,4),"1","")&amp;"$38")),""))</f>
        <v/>
      </c>
      <c r="BY38" t="str">
        <f ca="1">IF(COLUMN()&lt;DATA!$H$1+2,SUM(VSETKY_PODIELY!BY$52:'VSETKY_PODIELY'!BY$53),IF(COLUMN()=DATA!$H$1+2,SUM(INDIRECT("B$38:"&amp;SUBSTITUTE(ADDRESS(1,COLUMN()-1,4),"1","")&amp;"$38")),""))</f>
        <v/>
      </c>
      <c r="BZ38" t="str">
        <f ca="1">IF(COLUMN()&lt;DATA!$H$1+2,SUM(VSETKY_PODIELY!BZ$52:'VSETKY_PODIELY'!BZ$53),IF(COLUMN()=DATA!$H$1+2,SUM(INDIRECT("B$38:"&amp;SUBSTITUTE(ADDRESS(1,COLUMN()-1,4),"1","")&amp;"$38")),""))</f>
        <v/>
      </c>
    </row>
    <row r="39" spans="1:78" ht="15.75" x14ac:dyDescent="0.25">
      <c r="A39" s="43" t="s">
        <v>226</v>
      </c>
      <c r="B39" s="34">
        <f ca="1">IF(COLUMN()&lt;DATA!$H$1+2,SUM(VSETKY_PODIELY!B$54:'VSETKY_PODIELY'!B$55),IF(COLUMN()=DATA!$H$1+2,SUM(INDIRECT("B$39:"&amp;SUBSTITUTE(ADDRESS(1,COLUMN()-1,4),"1","")&amp;"$39")),""))</f>
        <v>80.141089999999991</v>
      </c>
      <c r="C39" s="34">
        <f ca="1">IF(COLUMN()&lt;DATA!$H$1+2,SUM(VSETKY_PODIELY!C$54:'VSETKY_PODIELY'!C$55),IF(COLUMN()=DATA!$H$1+2,SUM(INDIRECT("B$39:"&amp;SUBSTITUTE(ADDRESS(1,COLUMN()-1,4),"1","")&amp;"$39")),""))</f>
        <v>33.038200000000003</v>
      </c>
      <c r="D39" s="34">
        <f ca="1">IF(COLUMN()&lt;DATA!$H$1+2,SUM(VSETKY_PODIELY!D$54:'VSETKY_PODIELY'!D$55),IF(COLUMN()=DATA!$H$1+2,SUM(INDIRECT("B$39:"&amp;SUBSTITUTE(ADDRESS(1,COLUMN()-1,4),"1","")&amp;"$39")),""))</f>
        <v>4.5</v>
      </c>
      <c r="E39" s="34">
        <f ca="1">IF(COLUMN()&lt;DATA!$H$1+2,SUM(VSETKY_PODIELY!E$54:'VSETKY_PODIELY'!E$55),IF(COLUMN()=DATA!$H$1+2,SUM(INDIRECT("B$39:"&amp;SUBSTITUTE(ADDRESS(1,COLUMN()-1,4),"1","")&amp;"$39")),""))</f>
        <v>3</v>
      </c>
      <c r="F39" s="34">
        <f ca="1">IF(COLUMN()&lt;DATA!$H$1+2,SUM(VSETKY_PODIELY!F$54:'VSETKY_PODIELY'!F$55),IF(COLUMN()=DATA!$H$1+2,SUM(INDIRECT("B$39:"&amp;SUBSTITUTE(ADDRESS(1,COLUMN()-1,4),"1","")&amp;"$39")),""))</f>
        <v>7.75</v>
      </c>
      <c r="G39" s="34">
        <f ca="1">IF(COLUMN()&lt;DATA!$H$1+2,SUM(VSETKY_PODIELY!G$54:'VSETKY_PODIELY'!G$55),IF(COLUMN()=DATA!$H$1+2,SUM(INDIRECT("B$39:"&amp;SUBSTITUTE(ADDRESS(1,COLUMN()-1,4),"1","")&amp;"$39")),""))</f>
        <v>0</v>
      </c>
      <c r="H39" s="34">
        <f ca="1">IF(COLUMN()&lt;DATA!$H$1+2,SUM(VSETKY_PODIELY!H$54:'VSETKY_PODIELY'!H$55),IF(COLUMN()=DATA!$H$1+2,SUM(INDIRECT("B$39:"&amp;SUBSTITUTE(ADDRESS(1,COLUMN()-1,4),"1","")&amp;"$39")),""))</f>
        <v>1</v>
      </c>
      <c r="I39" s="34">
        <f ca="1">IF(COLUMN()&lt;DATA!$H$1+2,SUM(VSETKY_PODIELY!I$54:'VSETKY_PODIELY'!I$55),IF(COLUMN()=DATA!$H$1+2,SUM(INDIRECT("B$39:"&amp;SUBSTITUTE(ADDRESS(1,COLUMN()-1,4),"1","")&amp;"$39")),""))</f>
        <v>11.15001</v>
      </c>
      <c r="J39" s="34">
        <f ca="1">IF(COLUMN()&lt;DATA!$H$1+2,SUM(VSETKY_PODIELY!J$54:'VSETKY_PODIELY'!J$55),IF(COLUMN()=DATA!$H$1+2,SUM(INDIRECT("B$39:"&amp;SUBSTITUTE(ADDRESS(1,COLUMN()-1,4),"1","")&amp;"$39")),""))</f>
        <v>16.490000000000002</v>
      </c>
      <c r="K39" s="34">
        <f ca="1">IF(COLUMN()&lt;DATA!$H$1+2,SUM(VSETKY_PODIELY!K$54:'VSETKY_PODIELY'!K$55),IF(COLUMN()=DATA!$H$1+2,SUM(INDIRECT("B$39:"&amp;SUBSTITUTE(ADDRESS(1,COLUMN()-1,4),"1","")&amp;"$39")),""))</f>
        <v>0</v>
      </c>
      <c r="L39" s="34">
        <f ca="1">IF(COLUMN()&lt;DATA!$H$1+2,SUM(VSETKY_PODIELY!L$54:'VSETKY_PODIELY'!L$55),IF(COLUMN()=DATA!$H$1+2,SUM(INDIRECT("B$39:"&amp;SUBSTITUTE(ADDRESS(1,COLUMN()-1,4),"1","")&amp;"$39")),""))</f>
        <v>5.4751099999999999</v>
      </c>
      <c r="M39" s="34">
        <f ca="1">IF(COLUMN()&lt;DATA!$H$1+2,SUM(VSETKY_PODIELY!M$54:'VSETKY_PODIELY'!M$55),IF(COLUMN()=DATA!$H$1+2,SUM(INDIRECT("B$39:"&amp;SUBSTITUTE(ADDRESS(1,COLUMN()-1,4),"1","")&amp;"$39")),""))</f>
        <v>1</v>
      </c>
      <c r="N39" s="34">
        <f ca="1">IF(COLUMN()&lt;DATA!$H$1+2,SUM(VSETKY_PODIELY!N$54:'VSETKY_PODIELY'!N$55),IF(COLUMN()=DATA!$H$1+2,SUM(INDIRECT("B$39:"&amp;SUBSTITUTE(ADDRESS(1,COLUMN()-1,4),"1","")&amp;"$39")),""))</f>
        <v>8.1285999999999987</v>
      </c>
      <c r="O39" s="34">
        <f ca="1">IF(COLUMN()&lt;DATA!$H$1+2,SUM(VSETKY_PODIELY!O$54:'VSETKY_PODIELY'!O$55),IF(COLUMN()=DATA!$H$1+2,SUM(INDIRECT("B$39:"&amp;SUBSTITUTE(ADDRESS(1,COLUMN()-1,4),"1","")&amp;"$39")),""))</f>
        <v>1.1749000000000001</v>
      </c>
      <c r="P39" s="34">
        <f ca="1">IF(COLUMN()&lt;DATA!$H$1+2,SUM(VSETKY_PODIELY!P$54:'VSETKY_PODIELY'!P$55),IF(COLUMN()=DATA!$H$1+2,SUM(INDIRECT("B$39:"&amp;SUBSTITUTE(ADDRESS(1,COLUMN()-1,4),"1","")&amp;"$39")),""))</f>
        <v>0</v>
      </c>
      <c r="Q39" s="34">
        <f ca="1">IF(COLUMN()&lt;DATA!$H$1+2,SUM(VSETKY_PODIELY!Q$54:'VSETKY_PODIELY'!Q$55),IF(COLUMN()=DATA!$H$1+2,SUM(INDIRECT("B$39:"&amp;SUBSTITUTE(ADDRESS(1,COLUMN()-1,4),"1","")&amp;"$39")),""))</f>
        <v>0</v>
      </c>
      <c r="R39" s="34">
        <f ca="1">IF(COLUMN()&lt;DATA!$H$1+2,SUM(VSETKY_PODIELY!R$54:'VSETKY_PODIELY'!R$55),IF(COLUMN()=DATA!$H$1+2,SUM(INDIRECT("B$39:"&amp;SUBSTITUTE(ADDRESS(1,COLUMN()-1,4),"1","")&amp;"$39")),""))</f>
        <v>0</v>
      </c>
      <c r="S39" s="34">
        <f ca="1">IF(COLUMN()&lt;DATA!$H$1+2,SUM(VSETKY_PODIELY!S$54:'VSETKY_PODIELY'!S$55),IF(COLUMN()=DATA!$H$1+2,SUM(INDIRECT("B$39:"&amp;SUBSTITUTE(ADDRESS(1,COLUMN()-1,4),"1","")&amp;"$39")),""))</f>
        <v>0.5</v>
      </c>
      <c r="T39" s="34">
        <f ca="1">IF(COLUMN()&lt;DATA!$H$1+2,SUM(VSETKY_PODIELY!T$54:'VSETKY_PODIELY'!T$55),IF(COLUMN()=DATA!$H$1+2,SUM(INDIRECT("B$39:"&amp;SUBSTITUTE(ADDRESS(1,COLUMN()-1,4),"1","")&amp;"$39")),""))</f>
        <v>0</v>
      </c>
      <c r="U39" s="34">
        <f ca="1">IF(COLUMN()&lt;DATA!$H$1+2,SUM(VSETKY_PODIELY!U$54:'VSETKY_PODIELY'!U$55),IF(COLUMN()=DATA!$H$1+2,SUM(INDIRECT("B$39:"&amp;SUBSTITUTE(ADDRESS(1,COLUMN()-1,4),"1","")&amp;"$39")),""))</f>
        <v>29.836750000000002</v>
      </c>
      <c r="V39" s="34">
        <f ca="1">IF(COLUMN()&lt;DATA!$H$1+2,SUM(VSETKY_PODIELY!V$54:'VSETKY_PODIELY'!V$55),IF(COLUMN()=DATA!$H$1+2,SUM(INDIRECT("B$39:"&amp;SUBSTITUTE(ADDRESS(1,COLUMN()-1,4),"1","")&amp;"$39")),""))</f>
        <v>0</v>
      </c>
      <c r="W39" s="34">
        <f ca="1">IF(COLUMN()&lt;DATA!$H$1+2,SUM(VSETKY_PODIELY!W$54:'VSETKY_PODIELY'!W$55),IF(COLUMN()=DATA!$H$1+2,SUM(INDIRECT("B$39:"&amp;SUBSTITUTE(ADDRESS(1,COLUMN()-1,4),"1","")&amp;"$39")),""))</f>
        <v>0</v>
      </c>
      <c r="X39" s="34">
        <f ca="1">IF(COLUMN()&lt;DATA!$H$1+2,SUM(VSETKY_PODIELY!X$54:'VSETKY_PODIELY'!X$55),IF(COLUMN()=DATA!$H$1+2,SUM(INDIRECT("B$39:"&amp;SUBSTITUTE(ADDRESS(1,COLUMN()-1,4),"1","")&amp;"$39")),""))</f>
        <v>0</v>
      </c>
      <c r="Y39" s="34">
        <f ca="1">IF(COLUMN()&lt;DATA!$H$1+2,SUM(VSETKY_PODIELY!Y$54:'VSETKY_PODIELY'!Y$55),IF(COLUMN()=DATA!$H$1+2,SUM(INDIRECT("B$39:"&amp;SUBSTITUTE(ADDRESS(1,COLUMN()-1,4),"1","")&amp;"$39")),""))</f>
        <v>0</v>
      </c>
      <c r="Z39" s="34">
        <f ca="1">IF(COLUMN()&lt;DATA!$H$1+2,SUM(VSETKY_PODIELY!Z$54:'VSETKY_PODIELY'!Z$55),IF(COLUMN()=DATA!$H$1+2,SUM(INDIRECT("B$39:"&amp;SUBSTITUTE(ADDRESS(1,COLUMN()-1,4),"1","")&amp;"$39")),""))</f>
        <v>0</v>
      </c>
      <c r="AA39" s="34">
        <f ca="1">IF(COLUMN()&lt;DATA!$H$1+2,SUM(VSETKY_PODIELY!AA$54:'VSETKY_PODIELY'!AA$55),IF(COLUMN()=DATA!$H$1+2,SUM(INDIRECT("B$39:"&amp;SUBSTITUTE(ADDRESS(1,COLUMN()-1,4),"1","")&amp;"$39")),""))</f>
        <v>0.43332999999999999</v>
      </c>
      <c r="AB39" s="34">
        <f ca="1">IF(COLUMN()&lt;DATA!$H$1+2,SUM(VSETKY_PODIELY!AB$54:'VSETKY_PODIELY'!AB$55),IF(COLUMN()=DATA!$H$1+2,SUM(INDIRECT("B$39:"&amp;SUBSTITUTE(ADDRESS(1,COLUMN()-1,4),"1","")&amp;"$39")),""))</f>
        <v>0</v>
      </c>
      <c r="AC39" s="34">
        <f ca="1">IF(COLUMN()&lt;DATA!$H$1+2,SUM(VSETKY_PODIELY!AC$54:'VSETKY_PODIELY'!AC$55),IF(COLUMN()=DATA!$H$1+2,SUM(INDIRECT("B$39:"&amp;SUBSTITUTE(ADDRESS(1,COLUMN()-1,4),"1","")&amp;"$39")),""))</f>
        <v>0</v>
      </c>
      <c r="AD39" s="34">
        <f ca="1">IF(COLUMN()&lt;DATA!$H$1+2,SUM(VSETKY_PODIELY!AD$54:'VSETKY_PODIELY'!AD$55),IF(COLUMN()=DATA!$H$1+2,SUM(INDIRECT("B$39:"&amp;SUBSTITUTE(ADDRESS(1,COLUMN()-1,4),"1","")&amp;"$39")),""))</f>
        <v>0</v>
      </c>
      <c r="AE39" s="34">
        <f ca="1">IF(COLUMN()&lt;DATA!$H$1+2,SUM(VSETKY_PODIELY!AE$54:'VSETKY_PODIELY'!AE$55),IF(COLUMN()=DATA!$H$1+2,SUM(INDIRECT("B$39:"&amp;SUBSTITUTE(ADDRESS(1,COLUMN()-1,4),"1","")&amp;"$39")),""))</f>
        <v>0</v>
      </c>
      <c r="AF39" s="34">
        <f ca="1">IF(COLUMN()&lt;DATA!$H$1+2,SUM(VSETKY_PODIELY!AF$54:'VSETKY_PODIELY'!AF$55),IF(COLUMN()=DATA!$H$1+2,SUM(INDIRECT("B$39:"&amp;SUBSTITUTE(ADDRESS(1,COLUMN()-1,4),"1","")&amp;"$39")),""))</f>
        <v>2.4722599999999999</v>
      </c>
      <c r="AG39" s="34">
        <f ca="1">IF(COLUMN()&lt;DATA!$H$1+2,SUM(VSETKY_PODIELY!AG$54:'VSETKY_PODIELY'!AG$55),IF(COLUMN()=DATA!$H$1+2,SUM(INDIRECT("B$39:"&amp;SUBSTITUTE(ADDRESS(1,COLUMN()-1,4),"1","")&amp;"$39")),""))</f>
        <v>0</v>
      </c>
      <c r="AH39" s="34">
        <f ca="1">IF(COLUMN()&lt;DATA!$H$1+2,SUM(VSETKY_PODIELY!AH$54:'VSETKY_PODIELY'!AH$55),IF(COLUMN()=DATA!$H$1+2,SUM(INDIRECT("B$39:"&amp;SUBSTITUTE(ADDRESS(1,COLUMN()-1,4),"1","")&amp;"$39")),""))</f>
        <v>0</v>
      </c>
      <c r="AI39" s="34">
        <f ca="1">IF(COLUMN()&lt;DATA!$H$1+2,SUM(VSETKY_PODIELY!AI$54:'VSETKY_PODIELY'!AI$55),IF(COLUMN()=DATA!$H$1+2,SUM(INDIRECT("B$39:"&amp;SUBSTITUTE(ADDRESS(1,COLUMN()-1,4),"1","")&amp;"$39")),""))</f>
        <v>0</v>
      </c>
      <c r="AJ39" s="34">
        <f ca="1">IF(COLUMN()&lt;DATA!$H$1+2,SUM(VSETKY_PODIELY!AJ$54:'VSETKY_PODIELY'!AJ$55),IF(COLUMN()=DATA!$H$1+2,SUM(INDIRECT("B$39:"&amp;SUBSTITUTE(ADDRESS(1,COLUMN()-1,4),"1","")&amp;"$39")),""))</f>
        <v>0</v>
      </c>
      <c r="AK39" s="34">
        <f ca="1">IF(COLUMN()&lt;DATA!$H$1+2,SUM(VSETKY_PODIELY!AK$54:'VSETKY_PODIELY'!AK$55),IF(COLUMN()=DATA!$H$1+2,SUM(INDIRECT("B$39:"&amp;SUBSTITUTE(ADDRESS(1,COLUMN()-1,4),"1","")&amp;"$39")),""))</f>
        <v>0</v>
      </c>
      <c r="AL39" s="34">
        <f ca="1">IF(COLUMN()&lt;DATA!$H$1+2,SUM(VSETKY_PODIELY!AL$54:'VSETKY_PODIELY'!AL$55),IF(COLUMN()=DATA!$H$1+2,SUM(INDIRECT("B$39:"&amp;SUBSTITUTE(ADDRESS(1,COLUMN()-1,4),"1","")&amp;"$39")),""))</f>
        <v>0</v>
      </c>
      <c r="AM39" s="34">
        <f ca="1">IF(COLUMN()&lt;DATA!$H$1+2,SUM(VSETKY_PODIELY!AM$54:'VSETKY_PODIELY'!AM$55),IF(COLUMN()=DATA!$H$1+2,SUM(INDIRECT("B$39:"&amp;SUBSTITUTE(ADDRESS(1,COLUMN()-1,4),"1","")&amp;"$39")),""))</f>
        <v>0</v>
      </c>
      <c r="AN39" s="44">
        <f ca="1">IF(COLUMN()&lt;DATA!$H$1+2,SUM(VSETKY_PODIELY!AN$54:'VSETKY_PODIELY'!AN$55),IF(COLUMN()=DATA!$H$1+2,SUM(INDIRECT("B$39:"&amp;SUBSTITUTE(ADDRESS(1,COLUMN()-1,4),"1","")&amp;"$39")),""))</f>
        <v>206.09025000000003</v>
      </c>
      <c r="AO39" t="str">
        <f ca="1">IF(COLUMN()&lt;DATA!$H$1+2,SUM(VSETKY_PODIELY!AO$54:'VSETKY_PODIELY'!AO$55),IF(COLUMN()=DATA!$H$1+2,SUM(INDIRECT("B$39:"&amp;SUBSTITUTE(ADDRESS(1,COLUMN()-1,4),"1","")&amp;"$39")),""))</f>
        <v/>
      </c>
      <c r="AP39" t="str">
        <f ca="1">IF(COLUMN()&lt;DATA!$H$1+2,SUM(VSETKY_PODIELY!AP$54:'VSETKY_PODIELY'!AP$55),IF(COLUMN()=DATA!$H$1+2,SUM(INDIRECT("B$39:"&amp;SUBSTITUTE(ADDRESS(1,COLUMN()-1,4),"1","")&amp;"$39")),""))</f>
        <v/>
      </c>
      <c r="AQ39" t="str">
        <f ca="1">IF(COLUMN()&lt;DATA!$H$1+2,SUM(VSETKY_PODIELY!AQ$54:'VSETKY_PODIELY'!AQ$55),IF(COLUMN()=DATA!$H$1+2,SUM(INDIRECT("B$39:"&amp;SUBSTITUTE(ADDRESS(1,COLUMN()-1,4),"1","")&amp;"$39")),""))</f>
        <v/>
      </c>
      <c r="AR39" t="str">
        <f ca="1">IF(COLUMN()&lt;DATA!$H$1+2,SUM(VSETKY_PODIELY!AR$54:'VSETKY_PODIELY'!AR$55),IF(COLUMN()=DATA!$H$1+2,SUM(INDIRECT("B$39:"&amp;SUBSTITUTE(ADDRESS(1,COLUMN()-1,4),"1","")&amp;"$39")),""))</f>
        <v/>
      </c>
      <c r="AS39" t="str">
        <f ca="1">IF(COLUMN()&lt;DATA!$H$1+2,SUM(VSETKY_PODIELY!AS$54:'VSETKY_PODIELY'!AS$55),IF(COLUMN()=DATA!$H$1+2,SUM(INDIRECT("B$39:"&amp;SUBSTITUTE(ADDRESS(1,COLUMN()-1,4),"1","")&amp;"$39")),""))</f>
        <v/>
      </c>
      <c r="AT39" t="str">
        <f ca="1">IF(COLUMN()&lt;DATA!$H$1+2,SUM(VSETKY_PODIELY!AT$54:'VSETKY_PODIELY'!AT$55),IF(COLUMN()=DATA!$H$1+2,SUM(INDIRECT("B$39:"&amp;SUBSTITUTE(ADDRESS(1,COLUMN()-1,4),"1","")&amp;"$39")),""))</f>
        <v/>
      </c>
      <c r="AU39" t="str">
        <f ca="1">IF(COLUMN()&lt;DATA!$H$1+2,SUM(VSETKY_PODIELY!AU$54:'VSETKY_PODIELY'!AU$55),IF(COLUMN()=DATA!$H$1+2,SUM(INDIRECT("B$39:"&amp;SUBSTITUTE(ADDRESS(1,COLUMN()-1,4),"1","")&amp;"$39")),""))</f>
        <v/>
      </c>
      <c r="AV39" t="str">
        <f ca="1">IF(COLUMN()&lt;DATA!$H$1+2,SUM(VSETKY_PODIELY!AV$54:'VSETKY_PODIELY'!AV$55),IF(COLUMN()=DATA!$H$1+2,SUM(INDIRECT("B$39:"&amp;SUBSTITUTE(ADDRESS(1,COLUMN()-1,4),"1","")&amp;"$39")),""))</f>
        <v/>
      </c>
      <c r="AW39" t="str">
        <f ca="1">IF(COLUMN()&lt;DATA!$H$1+2,SUM(VSETKY_PODIELY!AW$54:'VSETKY_PODIELY'!AW$55),IF(COLUMN()=DATA!$H$1+2,SUM(INDIRECT("B$39:"&amp;SUBSTITUTE(ADDRESS(1,COLUMN()-1,4),"1","")&amp;"$39")),""))</f>
        <v/>
      </c>
      <c r="AX39" t="str">
        <f ca="1">IF(COLUMN()&lt;DATA!$H$1+2,SUM(VSETKY_PODIELY!AX$54:'VSETKY_PODIELY'!AX$55),IF(COLUMN()=DATA!$H$1+2,SUM(INDIRECT("B$39:"&amp;SUBSTITUTE(ADDRESS(1,COLUMN()-1,4),"1","")&amp;"$39")),""))</f>
        <v/>
      </c>
      <c r="AY39" t="str">
        <f ca="1">IF(COLUMN()&lt;DATA!$H$1+2,SUM(VSETKY_PODIELY!AY$54:'VSETKY_PODIELY'!AY$55),IF(COLUMN()=DATA!$H$1+2,SUM(INDIRECT("B$39:"&amp;SUBSTITUTE(ADDRESS(1,COLUMN()-1,4),"1","")&amp;"$39")),""))</f>
        <v/>
      </c>
      <c r="AZ39" t="str">
        <f ca="1">IF(COLUMN()&lt;DATA!$H$1+2,SUM(VSETKY_PODIELY!AZ$54:'VSETKY_PODIELY'!AZ$55),IF(COLUMN()=DATA!$H$1+2,SUM(INDIRECT("B$39:"&amp;SUBSTITUTE(ADDRESS(1,COLUMN()-1,4),"1","")&amp;"$39")),""))</f>
        <v/>
      </c>
      <c r="BA39" t="str">
        <f ca="1">IF(COLUMN()&lt;DATA!$H$1+2,SUM(VSETKY_PODIELY!BA$54:'VSETKY_PODIELY'!BA$55),IF(COLUMN()=DATA!$H$1+2,SUM(INDIRECT("B$39:"&amp;SUBSTITUTE(ADDRESS(1,COLUMN()-1,4),"1","")&amp;"$39")),""))</f>
        <v/>
      </c>
      <c r="BB39" t="str">
        <f ca="1">IF(COLUMN()&lt;DATA!$H$1+2,SUM(VSETKY_PODIELY!BB$54:'VSETKY_PODIELY'!BB$55),IF(COLUMN()=DATA!$H$1+2,SUM(INDIRECT("B$39:"&amp;SUBSTITUTE(ADDRESS(1,COLUMN()-1,4),"1","")&amp;"$39")),""))</f>
        <v/>
      </c>
      <c r="BC39" t="str">
        <f ca="1">IF(COLUMN()&lt;DATA!$H$1+2,SUM(VSETKY_PODIELY!BC$54:'VSETKY_PODIELY'!BC$55),IF(COLUMN()=DATA!$H$1+2,SUM(INDIRECT("B$39:"&amp;SUBSTITUTE(ADDRESS(1,COLUMN()-1,4),"1","")&amp;"$39")),""))</f>
        <v/>
      </c>
      <c r="BD39" t="str">
        <f ca="1">IF(COLUMN()&lt;DATA!$H$1+2,SUM(VSETKY_PODIELY!BD$54:'VSETKY_PODIELY'!BD$55),IF(COLUMN()=DATA!$H$1+2,SUM(INDIRECT("B$39:"&amp;SUBSTITUTE(ADDRESS(1,COLUMN()-1,4),"1","")&amp;"$39")),""))</f>
        <v/>
      </c>
      <c r="BE39" t="str">
        <f ca="1">IF(COLUMN()&lt;DATA!$H$1+2,SUM(VSETKY_PODIELY!BE$54:'VSETKY_PODIELY'!BE$55),IF(COLUMN()=DATA!$H$1+2,SUM(INDIRECT("B$39:"&amp;SUBSTITUTE(ADDRESS(1,COLUMN()-1,4),"1","")&amp;"$39")),""))</f>
        <v/>
      </c>
      <c r="BF39" t="str">
        <f ca="1">IF(COLUMN()&lt;DATA!$H$1+2,SUM(VSETKY_PODIELY!BF$54:'VSETKY_PODIELY'!BF$55),IF(COLUMN()=DATA!$H$1+2,SUM(INDIRECT("B$39:"&amp;SUBSTITUTE(ADDRESS(1,COLUMN()-1,4),"1","")&amp;"$39")),""))</f>
        <v/>
      </c>
      <c r="BG39" t="str">
        <f ca="1">IF(COLUMN()&lt;DATA!$H$1+2,SUM(VSETKY_PODIELY!BG$54:'VSETKY_PODIELY'!BG$55),IF(COLUMN()=DATA!$H$1+2,SUM(INDIRECT("B$39:"&amp;SUBSTITUTE(ADDRESS(1,COLUMN()-1,4),"1","")&amp;"$39")),""))</f>
        <v/>
      </c>
      <c r="BH39" t="str">
        <f ca="1">IF(COLUMN()&lt;DATA!$H$1+2,SUM(VSETKY_PODIELY!BH$54:'VSETKY_PODIELY'!BH$55),IF(COLUMN()=DATA!$H$1+2,SUM(INDIRECT("B$39:"&amp;SUBSTITUTE(ADDRESS(1,COLUMN()-1,4),"1","")&amp;"$39")),""))</f>
        <v/>
      </c>
      <c r="BI39" t="str">
        <f ca="1">IF(COLUMN()&lt;DATA!$H$1+2,SUM(VSETKY_PODIELY!BI$54:'VSETKY_PODIELY'!BI$55),IF(COLUMN()=DATA!$H$1+2,SUM(INDIRECT("B$39:"&amp;SUBSTITUTE(ADDRESS(1,COLUMN()-1,4),"1","")&amp;"$39")),""))</f>
        <v/>
      </c>
      <c r="BJ39" t="str">
        <f ca="1">IF(COLUMN()&lt;DATA!$H$1+2,SUM(VSETKY_PODIELY!BJ$54:'VSETKY_PODIELY'!BJ$55),IF(COLUMN()=DATA!$H$1+2,SUM(INDIRECT("B$39:"&amp;SUBSTITUTE(ADDRESS(1,COLUMN()-1,4),"1","")&amp;"$39")),""))</f>
        <v/>
      </c>
      <c r="BK39" t="str">
        <f ca="1">IF(COLUMN()&lt;DATA!$H$1+2,SUM(VSETKY_PODIELY!BK$54:'VSETKY_PODIELY'!BK$55),IF(COLUMN()=DATA!$H$1+2,SUM(INDIRECT("B$39:"&amp;SUBSTITUTE(ADDRESS(1,COLUMN()-1,4),"1","")&amp;"$39")),""))</f>
        <v/>
      </c>
      <c r="BL39" t="str">
        <f ca="1">IF(COLUMN()&lt;DATA!$H$1+2,SUM(VSETKY_PODIELY!BL$54:'VSETKY_PODIELY'!BL$55),IF(COLUMN()=DATA!$H$1+2,SUM(INDIRECT("B$39:"&amp;SUBSTITUTE(ADDRESS(1,COLUMN()-1,4),"1","")&amp;"$39")),""))</f>
        <v/>
      </c>
      <c r="BM39" t="str">
        <f ca="1">IF(COLUMN()&lt;DATA!$H$1+2,SUM(VSETKY_PODIELY!BM$54:'VSETKY_PODIELY'!BM$55),IF(COLUMN()=DATA!$H$1+2,SUM(INDIRECT("B$39:"&amp;SUBSTITUTE(ADDRESS(1,COLUMN()-1,4),"1","")&amp;"$39")),""))</f>
        <v/>
      </c>
      <c r="BN39" t="str">
        <f ca="1">IF(COLUMN()&lt;DATA!$H$1+2,SUM(VSETKY_PODIELY!BN$54:'VSETKY_PODIELY'!BN$55),IF(COLUMN()=DATA!$H$1+2,SUM(INDIRECT("B$39:"&amp;SUBSTITUTE(ADDRESS(1,COLUMN()-1,4),"1","")&amp;"$39")),""))</f>
        <v/>
      </c>
      <c r="BO39" t="str">
        <f ca="1">IF(COLUMN()&lt;DATA!$H$1+2,SUM(VSETKY_PODIELY!BO$54:'VSETKY_PODIELY'!BO$55),IF(COLUMN()=DATA!$H$1+2,SUM(INDIRECT("B$39:"&amp;SUBSTITUTE(ADDRESS(1,COLUMN()-1,4),"1","")&amp;"$39")),""))</f>
        <v/>
      </c>
      <c r="BP39" t="str">
        <f ca="1">IF(COLUMN()&lt;DATA!$H$1+2,SUM(VSETKY_PODIELY!BP$54:'VSETKY_PODIELY'!BP$55),IF(COLUMN()=DATA!$H$1+2,SUM(INDIRECT("B$39:"&amp;SUBSTITUTE(ADDRESS(1,COLUMN()-1,4),"1","")&amp;"$39")),""))</f>
        <v/>
      </c>
      <c r="BQ39" t="str">
        <f ca="1">IF(COLUMN()&lt;DATA!$H$1+2,SUM(VSETKY_PODIELY!BQ$54:'VSETKY_PODIELY'!BQ$55),IF(COLUMN()=DATA!$H$1+2,SUM(INDIRECT("B$39:"&amp;SUBSTITUTE(ADDRESS(1,COLUMN()-1,4),"1","")&amp;"$39")),""))</f>
        <v/>
      </c>
      <c r="BR39" t="str">
        <f ca="1">IF(COLUMN()&lt;DATA!$H$1+2,SUM(VSETKY_PODIELY!BR$54:'VSETKY_PODIELY'!BR$55),IF(COLUMN()=DATA!$H$1+2,SUM(INDIRECT("B$39:"&amp;SUBSTITUTE(ADDRESS(1,COLUMN()-1,4),"1","")&amp;"$39")),""))</f>
        <v/>
      </c>
      <c r="BS39" t="str">
        <f ca="1">IF(COLUMN()&lt;DATA!$H$1+2,SUM(VSETKY_PODIELY!BS$54:'VSETKY_PODIELY'!BS$55),IF(COLUMN()=DATA!$H$1+2,SUM(INDIRECT("B$39:"&amp;SUBSTITUTE(ADDRESS(1,COLUMN()-1,4),"1","")&amp;"$39")),""))</f>
        <v/>
      </c>
      <c r="BT39" t="str">
        <f ca="1">IF(COLUMN()&lt;DATA!$H$1+2,SUM(VSETKY_PODIELY!BT$54:'VSETKY_PODIELY'!BT$55),IF(COLUMN()=DATA!$H$1+2,SUM(INDIRECT("B$39:"&amp;SUBSTITUTE(ADDRESS(1,COLUMN()-1,4),"1","")&amp;"$39")),""))</f>
        <v/>
      </c>
      <c r="BU39" t="str">
        <f ca="1">IF(COLUMN()&lt;DATA!$H$1+2,SUM(VSETKY_PODIELY!BU$54:'VSETKY_PODIELY'!BU$55),IF(COLUMN()=DATA!$H$1+2,SUM(INDIRECT("B$39:"&amp;SUBSTITUTE(ADDRESS(1,COLUMN()-1,4),"1","")&amp;"$39")),""))</f>
        <v/>
      </c>
      <c r="BV39" t="str">
        <f ca="1">IF(COLUMN()&lt;DATA!$H$1+2,SUM(VSETKY_PODIELY!BV$54:'VSETKY_PODIELY'!BV$55),IF(COLUMN()=DATA!$H$1+2,SUM(INDIRECT("B$39:"&amp;SUBSTITUTE(ADDRESS(1,COLUMN()-1,4),"1","")&amp;"$39")),""))</f>
        <v/>
      </c>
      <c r="BW39" t="str">
        <f ca="1">IF(COLUMN()&lt;DATA!$H$1+2,SUM(VSETKY_PODIELY!BW$54:'VSETKY_PODIELY'!BW$55),IF(COLUMN()=DATA!$H$1+2,SUM(INDIRECT("B$39:"&amp;SUBSTITUTE(ADDRESS(1,COLUMN()-1,4),"1","")&amp;"$39")),""))</f>
        <v/>
      </c>
      <c r="BX39" t="str">
        <f ca="1">IF(COLUMN()&lt;DATA!$H$1+2,SUM(VSETKY_PODIELY!BX$54:'VSETKY_PODIELY'!BX$55),IF(COLUMN()=DATA!$H$1+2,SUM(INDIRECT("B$39:"&amp;SUBSTITUTE(ADDRESS(1,COLUMN()-1,4),"1","")&amp;"$39")),""))</f>
        <v/>
      </c>
      <c r="BY39" t="str">
        <f ca="1">IF(COLUMN()&lt;DATA!$H$1+2,SUM(VSETKY_PODIELY!BY$54:'VSETKY_PODIELY'!BY$55),IF(COLUMN()=DATA!$H$1+2,SUM(INDIRECT("B$39:"&amp;SUBSTITUTE(ADDRESS(1,COLUMN()-1,4),"1","")&amp;"$39")),""))</f>
        <v/>
      </c>
      <c r="BZ39" t="str">
        <f ca="1">IF(COLUMN()&lt;DATA!$H$1+2,SUM(VSETKY_PODIELY!BZ$54:'VSETKY_PODIELY'!BZ$55),IF(COLUMN()=DATA!$H$1+2,SUM(INDIRECT("B$39:"&amp;SUBSTITUTE(ADDRESS(1,COLUMN()-1,4),"1","")&amp;"$39")),""))</f>
        <v/>
      </c>
    </row>
    <row r="40" spans="1:78" ht="15.75" x14ac:dyDescent="0.25">
      <c r="A40" s="43" t="s">
        <v>174</v>
      </c>
      <c r="B40" s="34">
        <f ca="1">IF(COLUMN()&lt;DATA!$H$1+2,VSETKY_PODIELY!B$56,IF(COLUMN()=DATA!$H$1+2,SUM(INDIRECT("B$40:"&amp;SUBSTITUTE(ADDRESS(1,COLUMN()-1,4),"1","")&amp;"$40")),""))</f>
        <v>0</v>
      </c>
      <c r="C40" s="34">
        <f ca="1">IF(COLUMN()&lt;DATA!$H$1+2,VSETKY_PODIELY!C$56,IF(COLUMN()=DATA!$H$1+2,SUM(INDIRECT("B$40:"&amp;SUBSTITUTE(ADDRESS(1,COLUMN()-1,4),"1","")&amp;"$40")),""))</f>
        <v>0</v>
      </c>
      <c r="D40" s="34">
        <f ca="1">IF(COLUMN()&lt;DATA!$H$1+2,VSETKY_PODIELY!D$56,IF(COLUMN()=DATA!$H$1+2,SUM(INDIRECT("B$40:"&amp;SUBSTITUTE(ADDRESS(1,COLUMN()-1,4),"1","")&amp;"$40")),""))</f>
        <v>0</v>
      </c>
      <c r="E40" s="34">
        <f ca="1">IF(COLUMN()&lt;DATA!$H$1+2,VSETKY_PODIELY!E$56,IF(COLUMN()=DATA!$H$1+2,SUM(INDIRECT("B$40:"&amp;SUBSTITUTE(ADDRESS(1,COLUMN()-1,4),"1","")&amp;"$40")),""))</f>
        <v>0</v>
      </c>
      <c r="F40" s="34">
        <f ca="1">IF(COLUMN()&lt;DATA!$H$1+2,VSETKY_PODIELY!F$56,IF(COLUMN()=DATA!$H$1+2,SUM(INDIRECT("B$40:"&amp;SUBSTITUTE(ADDRESS(1,COLUMN()-1,4),"1","")&amp;"$40")),""))</f>
        <v>0</v>
      </c>
      <c r="G40" s="34">
        <f ca="1">IF(COLUMN()&lt;DATA!$H$1+2,VSETKY_PODIELY!G$56,IF(COLUMN()=DATA!$H$1+2,SUM(INDIRECT("B$40:"&amp;SUBSTITUTE(ADDRESS(1,COLUMN()-1,4),"1","")&amp;"$40")),""))</f>
        <v>0</v>
      </c>
      <c r="H40" s="34">
        <f ca="1">IF(COLUMN()&lt;DATA!$H$1+2,VSETKY_PODIELY!H$56,IF(COLUMN()=DATA!$H$1+2,SUM(INDIRECT("B$40:"&amp;SUBSTITUTE(ADDRESS(1,COLUMN()-1,4),"1","")&amp;"$40")),""))</f>
        <v>0</v>
      </c>
      <c r="I40" s="34">
        <f ca="1">IF(COLUMN()&lt;DATA!$H$1+2,VSETKY_PODIELY!I$56,IF(COLUMN()=DATA!$H$1+2,SUM(INDIRECT("B$40:"&amp;SUBSTITUTE(ADDRESS(1,COLUMN()-1,4),"1","")&amp;"$40")),""))</f>
        <v>0</v>
      </c>
      <c r="J40" s="34">
        <f ca="1">IF(COLUMN()&lt;DATA!$H$1+2,VSETKY_PODIELY!J$56,IF(COLUMN()=DATA!$H$1+2,SUM(INDIRECT("B$40:"&amp;SUBSTITUTE(ADDRESS(1,COLUMN()-1,4),"1","")&amp;"$40")),""))</f>
        <v>0</v>
      </c>
      <c r="K40" s="34">
        <f ca="1">IF(COLUMN()&lt;DATA!$H$1+2,VSETKY_PODIELY!K$56,IF(COLUMN()=DATA!$H$1+2,SUM(INDIRECT("B$40:"&amp;SUBSTITUTE(ADDRESS(1,COLUMN()-1,4),"1","")&amp;"$40")),""))</f>
        <v>0</v>
      </c>
      <c r="L40" s="34">
        <f ca="1">IF(COLUMN()&lt;DATA!$H$1+2,VSETKY_PODIELY!L$56,IF(COLUMN()=DATA!$H$1+2,SUM(INDIRECT("B$40:"&amp;SUBSTITUTE(ADDRESS(1,COLUMN()-1,4),"1","")&amp;"$40")),""))</f>
        <v>0</v>
      </c>
      <c r="M40" s="34">
        <f ca="1">IF(COLUMN()&lt;DATA!$H$1+2,VSETKY_PODIELY!M$56,IF(COLUMN()=DATA!$H$1+2,SUM(INDIRECT("B$40:"&amp;SUBSTITUTE(ADDRESS(1,COLUMN()-1,4),"1","")&amp;"$40")),""))</f>
        <v>0</v>
      </c>
      <c r="N40" s="34">
        <f ca="1">IF(COLUMN()&lt;DATA!$H$1+2,VSETKY_PODIELY!N$56,IF(COLUMN()=DATA!$H$1+2,SUM(INDIRECT("B$40:"&amp;SUBSTITUTE(ADDRESS(1,COLUMN()-1,4),"1","")&amp;"$40")),""))</f>
        <v>0</v>
      </c>
      <c r="O40" s="34">
        <f ca="1">IF(COLUMN()&lt;DATA!$H$1+2,VSETKY_PODIELY!O$56,IF(COLUMN()=DATA!$H$1+2,SUM(INDIRECT("B$40:"&amp;SUBSTITUTE(ADDRESS(1,COLUMN()-1,4),"1","")&amp;"$40")),""))</f>
        <v>0</v>
      </c>
      <c r="P40" s="34">
        <f ca="1">IF(COLUMN()&lt;DATA!$H$1+2,VSETKY_PODIELY!P$56,IF(COLUMN()=DATA!$H$1+2,SUM(INDIRECT("B$40:"&amp;SUBSTITUTE(ADDRESS(1,COLUMN()-1,4),"1","")&amp;"$40")),""))</f>
        <v>0</v>
      </c>
      <c r="Q40" s="34">
        <f ca="1">IF(COLUMN()&lt;DATA!$H$1+2,VSETKY_PODIELY!Q$56,IF(COLUMN()=DATA!$H$1+2,SUM(INDIRECT("B$40:"&amp;SUBSTITUTE(ADDRESS(1,COLUMN()-1,4),"1","")&amp;"$40")),""))</f>
        <v>0</v>
      </c>
      <c r="R40" s="34">
        <f ca="1">IF(COLUMN()&lt;DATA!$H$1+2,VSETKY_PODIELY!R$56,IF(COLUMN()=DATA!$H$1+2,SUM(INDIRECT("B$40:"&amp;SUBSTITUTE(ADDRESS(1,COLUMN()-1,4),"1","")&amp;"$40")),""))</f>
        <v>0</v>
      </c>
      <c r="S40" s="34">
        <f ca="1">IF(COLUMN()&lt;DATA!$H$1+2,VSETKY_PODIELY!S$56,IF(COLUMN()=DATA!$H$1+2,SUM(INDIRECT("B$40:"&amp;SUBSTITUTE(ADDRESS(1,COLUMN()-1,4),"1","")&amp;"$40")),""))</f>
        <v>0</v>
      </c>
      <c r="T40" s="34">
        <f ca="1">IF(COLUMN()&lt;DATA!$H$1+2,VSETKY_PODIELY!T$56,IF(COLUMN()=DATA!$H$1+2,SUM(INDIRECT("B$40:"&amp;SUBSTITUTE(ADDRESS(1,COLUMN()-1,4),"1","")&amp;"$40")),""))</f>
        <v>0</v>
      </c>
      <c r="U40" s="34">
        <f ca="1">IF(COLUMN()&lt;DATA!$H$1+2,VSETKY_PODIELY!U$56,IF(COLUMN()=DATA!$H$1+2,SUM(INDIRECT("B$40:"&amp;SUBSTITUTE(ADDRESS(1,COLUMN()-1,4),"1","")&amp;"$40")),""))</f>
        <v>0</v>
      </c>
      <c r="V40" s="34">
        <f ca="1">IF(COLUMN()&lt;DATA!$H$1+2,VSETKY_PODIELY!V$56,IF(COLUMN()=DATA!$H$1+2,SUM(INDIRECT("B$40:"&amp;SUBSTITUTE(ADDRESS(1,COLUMN()-1,4),"1","")&amp;"$40")),""))</f>
        <v>0</v>
      </c>
      <c r="W40" s="34">
        <f ca="1">IF(COLUMN()&lt;DATA!$H$1+2,VSETKY_PODIELY!W$56,IF(COLUMN()=DATA!$H$1+2,SUM(INDIRECT("B$40:"&amp;SUBSTITUTE(ADDRESS(1,COLUMN()-1,4),"1","")&amp;"$40")),""))</f>
        <v>0</v>
      </c>
      <c r="X40" s="34">
        <f ca="1">IF(COLUMN()&lt;DATA!$H$1+2,VSETKY_PODIELY!X$56,IF(COLUMN()=DATA!$H$1+2,SUM(INDIRECT("B$40:"&amp;SUBSTITUTE(ADDRESS(1,COLUMN()-1,4),"1","")&amp;"$40")),""))</f>
        <v>0</v>
      </c>
      <c r="Y40" s="34">
        <f ca="1">IF(COLUMN()&lt;DATA!$H$1+2,VSETKY_PODIELY!Y$56,IF(COLUMN()=DATA!$H$1+2,SUM(INDIRECT("B$40:"&amp;SUBSTITUTE(ADDRESS(1,COLUMN()-1,4),"1","")&amp;"$40")),""))</f>
        <v>0</v>
      </c>
      <c r="Z40" s="34">
        <f ca="1">IF(COLUMN()&lt;DATA!$H$1+2,VSETKY_PODIELY!Z$56,IF(COLUMN()=DATA!$H$1+2,SUM(INDIRECT("B$40:"&amp;SUBSTITUTE(ADDRESS(1,COLUMN()-1,4),"1","")&amp;"$40")),""))</f>
        <v>0</v>
      </c>
      <c r="AA40" s="34">
        <f ca="1">IF(COLUMN()&lt;DATA!$H$1+2,VSETKY_PODIELY!AA$56,IF(COLUMN()=DATA!$H$1+2,SUM(INDIRECT("B$40:"&amp;SUBSTITUTE(ADDRESS(1,COLUMN()-1,4),"1","")&amp;"$40")),""))</f>
        <v>0</v>
      </c>
      <c r="AB40" s="34">
        <f ca="1">IF(COLUMN()&lt;DATA!$H$1+2,VSETKY_PODIELY!AB$56,IF(COLUMN()=DATA!$H$1+2,SUM(INDIRECT("B$40:"&amp;SUBSTITUTE(ADDRESS(1,COLUMN()-1,4),"1","")&amp;"$40")),""))</f>
        <v>0</v>
      </c>
      <c r="AC40" s="34">
        <f ca="1">IF(COLUMN()&lt;DATA!$H$1+2,VSETKY_PODIELY!AC$56,IF(COLUMN()=DATA!$H$1+2,SUM(INDIRECT("B$40:"&amp;SUBSTITUTE(ADDRESS(1,COLUMN()-1,4),"1","")&amp;"$40")),""))</f>
        <v>0</v>
      </c>
      <c r="AD40" s="34">
        <f ca="1">IF(COLUMN()&lt;DATA!$H$1+2,VSETKY_PODIELY!AD$56,IF(COLUMN()=DATA!$H$1+2,SUM(INDIRECT("B$40:"&amp;SUBSTITUTE(ADDRESS(1,COLUMN()-1,4),"1","")&amp;"$40")),""))</f>
        <v>0</v>
      </c>
      <c r="AE40" s="34">
        <f ca="1">IF(COLUMN()&lt;DATA!$H$1+2,VSETKY_PODIELY!AE$56,IF(COLUMN()=DATA!$H$1+2,SUM(INDIRECT("B$40:"&amp;SUBSTITUTE(ADDRESS(1,COLUMN()-1,4),"1","")&amp;"$40")),""))</f>
        <v>0</v>
      </c>
      <c r="AF40" s="34">
        <f ca="1">IF(COLUMN()&lt;DATA!$H$1+2,VSETKY_PODIELY!AF$56,IF(COLUMN()=DATA!$H$1+2,SUM(INDIRECT("B$40:"&amp;SUBSTITUTE(ADDRESS(1,COLUMN()-1,4),"1","")&amp;"$40")),""))</f>
        <v>0</v>
      </c>
      <c r="AG40" s="34">
        <f ca="1">IF(COLUMN()&lt;DATA!$H$1+2,VSETKY_PODIELY!AG$56,IF(COLUMN()=DATA!$H$1+2,SUM(INDIRECT("B$40:"&amp;SUBSTITUTE(ADDRESS(1,COLUMN()-1,4),"1","")&amp;"$40")),""))</f>
        <v>0</v>
      </c>
      <c r="AH40" s="34">
        <f ca="1">IF(COLUMN()&lt;DATA!$H$1+2,VSETKY_PODIELY!AH$56,IF(COLUMN()=DATA!$H$1+2,SUM(INDIRECT("B$40:"&amp;SUBSTITUTE(ADDRESS(1,COLUMN()-1,4),"1","")&amp;"$40")),""))</f>
        <v>0</v>
      </c>
      <c r="AI40" s="34">
        <f ca="1">IF(COLUMN()&lt;DATA!$H$1+2,VSETKY_PODIELY!AI$56,IF(COLUMN()=DATA!$H$1+2,SUM(INDIRECT("B$40:"&amp;SUBSTITUTE(ADDRESS(1,COLUMN()-1,4),"1","")&amp;"$40")),""))</f>
        <v>0</v>
      </c>
      <c r="AJ40" s="34">
        <f ca="1">IF(COLUMN()&lt;DATA!$H$1+2,VSETKY_PODIELY!AJ$56,IF(COLUMN()=DATA!$H$1+2,SUM(INDIRECT("B$40:"&amp;SUBSTITUTE(ADDRESS(1,COLUMN()-1,4),"1","")&amp;"$40")),""))</f>
        <v>0</v>
      </c>
      <c r="AK40" s="34">
        <f ca="1">IF(COLUMN()&lt;DATA!$H$1+2,VSETKY_PODIELY!AK$56,IF(COLUMN()=DATA!$H$1+2,SUM(INDIRECT("B$40:"&amp;SUBSTITUTE(ADDRESS(1,COLUMN()-1,4),"1","")&amp;"$40")),""))</f>
        <v>0</v>
      </c>
      <c r="AL40" s="34">
        <f ca="1">IF(COLUMN()&lt;DATA!$H$1+2,VSETKY_PODIELY!AL$56,IF(COLUMN()=DATA!$H$1+2,SUM(INDIRECT("B$40:"&amp;SUBSTITUTE(ADDRESS(1,COLUMN()-1,4),"1","")&amp;"$40")),""))</f>
        <v>0</v>
      </c>
      <c r="AM40" s="34">
        <f ca="1">IF(COLUMN()&lt;DATA!$H$1+2,VSETKY_PODIELY!AM$56,IF(COLUMN()=DATA!$H$1+2,SUM(INDIRECT("B$40:"&amp;SUBSTITUTE(ADDRESS(1,COLUMN()-1,4),"1","")&amp;"$40")),""))</f>
        <v>0</v>
      </c>
      <c r="AN40" s="44">
        <f ca="1">IF(COLUMN()&lt;DATA!$H$1+2,VSETKY_PODIELY!AN$56,IF(COLUMN()=DATA!$H$1+2,SUM(INDIRECT("B$40:"&amp;SUBSTITUTE(ADDRESS(1,COLUMN()-1,4),"1","")&amp;"$40")),""))</f>
        <v>0</v>
      </c>
      <c r="AO40" t="str">
        <f ca="1">IF(COLUMN()&lt;DATA!$H$1+2,VSETKY_PODIELY!AO$56,IF(COLUMN()=DATA!$H$1+2,SUM(INDIRECT("B$40:"&amp;SUBSTITUTE(ADDRESS(1,COLUMN()-1,4),"1","")&amp;"$40")),""))</f>
        <v/>
      </c>
      <c r="AP40" t="str">
        <f ca="1">IF(COLUMN()&lt;DATA!$H$1+2,VSETKY_PODIELY!AP$56,IF(COLUMN()=DATA!$H$1+2,SUM(INDIRECT("B$40:"&amp;SUBSTITUTE(ADDRESS(1,COLUMN()-1,4),"1","")&amp;"$40")),""))</f>
        <v/>
      </c>
      <c r="AQ40" t="str">
        <f ca="1">IF(COLUMN()&lt;DATA!$H$1+2,VSETKY_PODIELY!AQ$56,IF(COLUMN()=DATA!$H$1+2,SUM(INDIRECT("B$40:"&amp;SUBSTITUTE(ADDRESS(1,COLUMN()-1,4),"1","")&amp;"$40")),""))</f>
        <v/>
      </c>
      <c r="AR40" t="str">
        <f ca="1">IF(COLUMN()&lt;DATA!$H$1+2,VSETKY_PODIELY!AR$56,IF(COLUMN()=DATA!$H$1+2,SUM(INDIRECT("B$40:"&amp;SUBSTITUTE(ADDRESS(1,COLUMN()-1,4),"1","")&amp;"$40")),""))</f>
        <v/>
      </c>
      <c r="AS40" t="str">
        <f ca="1">IF(COLUMN()&lt;DATA!$H$1+2,VSETKY_PODIELY!AS$56,IF(COLUMN()=DATA!$H$1+2,SUM(INDIRECT("B$40:"&amp;SUBSTITUTE(ADDRESS(1,COLUMN()-1,4),"1","")&amp;"$40")),""))</f>
        <v/>
      </c>
      <c r="AT40" t="str">
        <f ca="1">IF(COLUMN()&lt;DATA!$H$1+2,VSETKY_PODIELY!AT$56,IF(COLUMN()=DATA!$H$1+2,SUM(INDIRECT("B$40:"&amp;SUBSTITUTE(ADDRESS(1,COLUMN()-1,4),"1","")&amp;"$40")),""))</f>
        <v/>
      </c>
      <c r="AU40" t="str">
        <f ca="1">IF(COLUMN()&lt;DATA!$H$1+2,VSETKY_PODIELY!AU$56,IF(COLUMN()=DATA!$H$1+2,SUM(INDIRECT("B$40:"&amp;SUBSTITUTE(ADDRESS(1,COLUMN()-1,4),"1","")&amp;"$40")),""))</f>
        <v/>
      </c>
      <c r="AV40" t="str">
        <f ca="1">IF(COLUMN()&lt;DATA!$H$1+2,VSETKY_PODIELY!AV$56,IF(COLUMN()=DATA!$H$1+2,SUM(INDIRECT("B$40:"&amp;SUBSTITUTE(ADDRESS(1,COLUMN()-1,4),"1","")&amp;"$40")),""))</f>
        <v/>
      </c>
      <c r="AW40" t="str">
        <f ca="1">IF(COLUMN()&lt;DATA!$H$1+2,VSETKY_PODIELY!AW$56,IF(COLUMN()=DATA!$H$1+2,SUM(INDIRECT("B$40:"&amp;SUBSTITUTE(ADDRESS(1,COLUMN()-1,4),"1","")&amp;"$40")),""))</f>
        <v/>
      </c>
      <c r="AX40" t="str">
        <f ca="1">IF(COLUMN()&lt;DATA!$H$1+2,VSETKY_PODIELY!AX$56,IF(COLUMN()=DATA!$H$1+2,SUM(INDIRECT("B$40:"&amp;SUBSTITUTE(ADDRESS(1,COLUMN()-1,4),"1","")&amp;"$40")),""))</f>
        <v/>
      </c>
      <c r="AY40" t="str">
        <f ca="1">IF(COLUMN()&lt;DATA!$H$1+2,VSETKY_PODIELY!AY$56,IF(COLUMN()=DATA!$H$1+2,SUM(INDIRECT("B$40:"&amp;SUBSTITUTE(ADDRESS(1,COLUMN()-1,4),"1","")&amp;"$40")),""))</f>
        <v/>
      </c>
      <c r="AZ40" t="str">
        <f ca="1">IF(COLUMN()&lt;DATA!$H$1+2,VSETKY_PODIELY!AZ$56,IF(COLUMN()=DATA!$H$1+2,SUM(INDIRECT("B$40:"&amp;SUBSTITUTE(ADDRESS(1,COLUMN()-1,4),"1","")&amp;"$40")),""))</f>
        <v/>
      </c>
      <c r="BA40" t="str">
        <f ca="1">IF(COLUMN()&lt;DATA!$H$1+2,VSETKY_PODIELY!BA$56,IF(COLUMN()=DATA!$H$1+2,SUM(INDIRECT("B$40:"&amp;SUBSTITUTE(ADDRESS(1,COLUMN()-1,4),"1","")&amp;"$40")),""))</f>
        <v/>
      </c>
      <c r="BB40" t="str">
        <f ca="1">IF(COLUMN()&lt;DATA!$H$1+2,VSETKY_PODIELY!BB$56,IF(COLUMN()=DATA!$H$1+2,SUM(INDIRECT("B$40:"&amp;SUBSTITUTE(ADDRESS(1,COLUMN()-1,4),"1","")&amp;"$40")),""))</f>
        <v/>
      </c>
      <c r="BC40" t="str">
        <f ca="1">IF(COLUMN()&lt;DATA!$H$1+2,VSETKY_PODIELY!BC$56,IF(COLUMN()=DATA!$H$1+2,SUM(INDIRECT("B$40:"&amp;SUBSTITUTE(ADDRESS(1,COLUMN()-1,4),"1","")&amp;"$40")),""))</f>
        <v/>
      </c>
      <c r="BD40" t="str">
        <f ca="1">IF(COLUMN()&lt;DATA!$H$1+2,VSETKY_PODIELY!BD$56,IF(COLUMN()=DATA!$H$1+2,SUM(INDIRECT("B$40:"&amp;SUBSTITUTE(ADDRESS(1,COLUMN()-1,4),"1","")&amp;"$40")),""))</f>
        <v/>
      </c>
      <c r="BE40" t="str">
        <f ca="1">IF(COLUMN()&lt;DATA!$H$1+2,VSETKY_PODIELY!BE$56,IF(COLUMN()=DATA!$H$1+2,SUM(INDIRECT("B$40:"&amp;SUBSTITUTE(ADDRESS(1,COLUMN()-1,4),"1","")&amp;"$40")),""))</f>
        <v/>
      </c>
      <c r="BF40" t="str">
        <f ca="1">IF(COLUMN()&lt;DATA!$H$1+2,VSETKY_PODIELY!BF$56,IF(COLUMN()=DATA!$H$1+2,SUM(INDIRECT("B$40:"&amp;SUBSTITUTE(ADDRESS(1,COLUMN()-1,4),"1","")&amp;"$40")),""))</f>
        <v/>
      </c>
      <c r="BG40" t="str">
        <f ca="1">IF(COLUMN()&lt;DATA!$H$1+2,VSETKY_PODIELY!BG$56,IF(COLUMN()=DATA!$H$1+2,SUM(INDIRECT("B$40:"&amp;SUBSTITUTE(ADDRESS(1,COLUMN()-1,4),"1","")&amp;"$40")),""))</f>
        <v/>
      </c>
      <c r="BH40" t="str">
        <f ca="1">IF(COLUMN()&lt;DATA!$H$1+2,VSETKY_PODIELY!BH$56,IF(COLUMN()=DATA!$H$1+2,SUM(INDIRECT("B$40:"&amp;SUBSTITUTE(ADDRESS(1,COLUMN()-1,4),"1","")&amp;"$40")),""))</f>
        <v/>
      </c>
      <c r="BI40" t="str">
        <f ca="1">IF(COLUMN()&lt;DATA!$H$1+2,VSETKY_PODIELY!BI$56,IF(COLUMN()=DATA!$H$1+2,SUM(INDIRECT("B$40:"&amp;SUBSTITUTE(ADDRESS(1,COLUMN()-1,4),"1","")&amp;"$40")),""))</f>
        <v/>
      </c>
      <c r="BJ40" t="str">
        <f ca="1">IF(COLUMN()&lt;DATA!$H$1+2,VSETKY_PODIELY!BJ$56,IF(COLUMN()=DATA!$H$1+2,SUM(INDIRECT("B$40:"&amp;SUBSTITUTE(ADDRESS(1,COLUMN()-1,4),"1","")&amp;"$40")),""))</f>
        <v/>
      </c>
      <c r="BK40" t="str">
        <f ca="1">IF(COLUMN()&lt;DATA!$H$1+2,VSETKY_PODIELY!BK$56,IF(COLUMN()=DATA!$H$1+2,SUM(INDIRECT("B$40:"&amp;SUBSTITUTE(ADDRESS(1,COLUMN()-1,4),"1","")&amp;"$40")),""))</f>
        <v/>
      </c>
      <c r="BL40" t="str">
        <f ca="1">IF(COLUMN()&lt;DATA!$H$1+2,VSETKY_PODIELY!BL$56,IF(COLUMN()=DATA!$H$1+2,SUM(INDIRECT("B$40:"&amp;SUBSTITUTE(ADDRESS(1,COLUMN()-1,4),"1","")&amp;"$40")),""))</f>
        <v/>
      </c>
      <c r="BM40" t="str">
        <f ca="1">IF(COLUMN()&lt;DATA!$H$1+2,VSETKY_PODIELY!BM$56,IF(COLUMN()=DATA!$H$1+2,SUM(INDIRECT("B$40:"&amp;SUBSTITUTE(ADDRESS(1,COLUMN()-1,4),"1","")&amp;"$40")),""))</f>
        <v/>
      </c>
      <c r="BN40" t="str">
        <f ca="1">IF(COLUMN()&lt;DATA!$H$1+2,VSETKY_PODIELY!BN$56,IF(COLUMN()=DATA!$H$1+2,SUM(INDIRECT("B$40:"&amp;SUBSTITUTE(ADDRESS(1,COLUMN()-1,4),"1","")&amp;"$40")),""))</f>
        <v/>
      </c>
      <c r="BO40" t="str">
        <f ca="1">IF(COLUMN()&lt;DATA!$H$1+2,VSETKY_PODIELY!BO$56,IF(COLUMN()=DATA!$H$1+2,SUM(INDIRECT("B$40:"&amp;SUBSTITUTE(ADDRESS(1,COLUMN()-1,4),"1","")&amp;"$40")),""))</f>
        <v/>
      </c>
      <c r="BP40" t="str">
        <f ca="1">IF(COLUMN()&lt;DATA!$H$1+2,VSETKY_PODIELY!BP$56,IF(COLUMN()=DATA!$H$1+2,SUM(INDIRECT("B$40:"&amp;SUBSTITUTE(ADDRESS(1,COLUMN()-1,4),"1","")&amp;"$40")),""))</f>
        <v/>
      </c>
      <c r="BQ40" t="str">
        <f ca="1">IF(COLUMN()&lt;DATA!$H$1+2,VSETKY_PODIELY!BQ$56,IF(COLUMN()=DATA!$H$1+2,SUM(INDIRECT("B$40:"&amp;SUBSTITUTE(ADDRESS(1,COLUMN()-1,4),"1","")&amp;"$40")),""))</f>
        <v/>
      </c>
      <c r="BR40" t="str">
        <f ca="1">IF(COLUMN()&lt;DATA!$H$1+2,VSETKY_PODIELY!BR$56,IF(COLUMN()=DATA!$H$1+2,SUM(INDIRECT("B$40:"&amp;SUBSTITUTE(ADDRESS(1,COLUMN()-1,4),"1","")&amp;"$40")),""))</f>
        <v/>
      </c>
      <c r="BS40" t="str">
        <f ca="1">IF(COLUMN()&lt;DATA!$H$1+2,VSETKY_PODIELY!BS$56,IF(COLUMN()=DATA!$H$1+2,SUM(INDIRECT("B$40:"&amp;SUBSTITUTE(ADDRESS(1,COLUMN()-1,4),"1","")&amp;"$40")),""))</f>
        <v/>
      </c>
      <c r="BT40" t="str">
        <f ca="1">IF(COLUMN()&lt;DATA!$H$1+2,VSETKY_PODIELY!BT$56,IF(COLUMN()=DATA!$H$1+2,SUM(INDIRECT("B$40:"&amp;SUBSTITUTE(ADDRESS(1,COLUMN()-1,4),"1","")&amp;"$40")),""))</f>
        <v/>
      </c>
      <c r="BU40" t="str">
        <f ca="1">IF(COLUMN()&lt;DATA!$H$1+2,VSETKY_PODIELY!BU$56,IF(COLUMN()=DATA!$H$1+2,SUM(INDIRECT("B$40:"&amp;SUBSTITUTE(ADDRESS(1,COLUMN()-1,4),"1","")&amp;"$40")),""))</f>
        <v/>
      </c>
      <c r="BV40" t="str">
        <f ca="1">IF(COLUMN()&lt;DATA!$H$1+2,VSETKY_PODIELY!BV$56,IF(COLUMN()=DATA!$H$1+2,SUM(INDIRECT("B$40:"&amp;SUBSTITUTE(ADDRESS(1,COLUMN()-1,4),"1","")&amp;"$40")),""))</f>
        <v/>
      </c>
      <c r="BW40" t="str">
        <f ca="1">IF(COLUMN()&lt;DATA!$H$1+2,VSETKY_PODIELY!BW$56,IF(COLUMN()=DATA!$H$1+2,SUM(INDIRECT("B$40:"&amp;SUBSTITUTE(ADDRESS(1,COLUMN()-1,4),"1","")&amp;"$40")),""))</f>
        <v/>
      </c>
      <c r="BX40" t="str">
        <f ca="1">IF(COLUMN()&lt;DATA!$H$1+2,VSETKY_PODIELY!BX$56,IF(COLUMN()=DATA!$H$1+2,SUM(INDIRECT("B$40:"&amp;SUBSTITUTE(ADDRESS(1,COLUMN()-1,4),"1","")&amp;"$40")),""))</f>
        <v/>
      </c>
      <c r="BY40" t="str">
        <f ca="1">IF(COLUMN()&lt;DATA!$H$1+2,VSETKY_PODIELY!BY$56,IF(COLUMN()=DATA!$H$1+2,SUM(INDIRECT("B$40:"&amp;SUBSTITUTE(ADDRESS(1,COLUMN()-1,4),"1","")&amp;"$40")),""))</f>
        <v/>
      </c>
      <c r="BZ40" t="str">
        <f ca="1">IF(COLUMN()&lt;DATA!$H$1+2,VSETKY_PODIELY!BZ$56,IF(COLUMN()=DATA!$H$1+2,SUM(INDIRECT("B$40:"&amp;SUBSTITUTE(ADDRESS(1,COLUMN()-1,4),"1","")&amp;"$40")),""))</f>
        <v/>
      </c>
    </row>
    <row r="41" spans="1:78" ht="31.5" x14ac:dyDescent="0.25">
      <c r="A41" s="43" t="s">
        <v>207</v>
      </c>
      <c r="B41" s="34">
        <f ca="1">IF(COLUMN()&lt;DATA!$H$1+2,SUM(VSETKY_PODIELY!B$59:'VSETKY_PODIELY'!B$60),IF(COLUMN()=DATA!$H$1+2,SUM(INDIRECT("B$41:"&amp;SUBSTITUTE(ADDRESS(1,COLUMN()-1,4),"1","")&amp;"$41")),""))</f>
        <v>1</v>
      </c>
      <c r="C41" s="34">
        <f ca="1">IF(COLUMN()&lt;DATA!$H$1+2,SUM(VSETKY_PODIELY!C$59:'VSETKY_PODIELY'!C$60),IF(COLUMN()=DATA!$H$1+2,SUM(INDIRECT("B$41:"&amp;SUBSTITUTE(ADDRESS(1,COLUMN()-1,4),"1","")&amp;"$41")),""))</f>
        <v>0</v>
      </c>
      <c r="D41" s="34">
        <f ca="1">IF(COLUMN()&lt;DATA!$H$1+2,SUM(VSETKY_PODIELY!D$59:'VSETKY_PODIELY'!D$60),IF(COLUMN()=DATA!$H$1+2,SUM(INDIRECT("B$41:"&amp;SUBSTITUTE(ADDRESS(1,COLUMN()-1,4),"1","")&amp;"$41")),""))</f>
        <v>0</v>
      </c>
      <c r="E41" s="34">
        <f ca="1">IF(COLUMN()&lt;DATA!$H$1+2,SUM(VSETKY_PODIELY!E$59:'VSETKY_PODIELY'!E$60),IF(COLUMN()=DATA!$H$1+2,SUM(INDIRECT("B$41:"&amp;SUBSTITUTE(ADDRESS(1,COLUMN()-1,4),"1","")&amp;"$41")),""))</f>
        <v>0</v>
      </c>
      <c r="F41" s="34">
        <f ca="1">IF(COLUMN()&lt;DATA!$H$1+2,SUM(VSETKY_PODIELY!F$59:'VSETKY_PODIELY'!F$60),IF(COLUMN()=DATA!$H$1+2,SUM(INDIRECT("B$41:"&amp;SUBSTITUTE(ADDRESS(1,COLUMN()-1,4),"1","")&amp;"$41")),""))</f>
        <v>0</v>
      </c>
      <c r="G41" s="34">
        <f ca="1">IF(COLUMN()&lt;DATA!$H$1+2,SUM(VSETKY_PODIELY!G$59:'VSETKY_PODIELY'!G$60),IF(COLUMN()=DATA!$H$1+2,SUM(INDIRECT("B$41:"&amp;SUBSTITUTE(ADDRESS(1,COLUMN()-1,4),"1","")&amp;"$41")),""))</f>
        <v>0</v>
      </c>
      <c r="H41" s="34">
        <f ca="1">IF(COLUMN()&lt;DATA!$H$1+2,SUM(VSETKY_PODIELY!H$59:'VSETKY_PODIELY'!H$60),IF(COLUMN()=DATA!$H$1+2,SUM(INDIRECT("B$41:"&amp;SUBSTITUTE(ADDRESS(1,COLUMN()-1,4),"1","")&amp;"$41")),""))</f>
        <v>0</v>
      </c>
      <c r="I41" s="34">
        <f ca="1">IF(COLUMN()&lt;DATA!$H$1+2,SUM(VSETKY_PODIELY!I$59:'VSETKY_PODIELY'!I$60),IF(COLUMN()=DATA!$H$1+2,SUM(INDIRECT("B$41:"&amp;SUBSTITUTE(ADDRESS(1,COLUMN()-1,4),"1","")&amp;"$41")),""))</f>
        <v>0</v>
      </c>
      <c r="J41" s="34">
        <f ca="1">IF(COLUMN()&lt;DATA!$H$1+2,SUM(VSETKY_PODIELY!J$59:'VSETKY_PODIELY'!J$60),IF(COLUMN()=DATA!$H$1+2,SUM(INDIRECT("B$41:"&amp;SUBSTITUTE(ADDRESS(1,COLUMN()-1,4),"1","")&amp;"$41")),""))</f>
        <v>0</v>
      </c>
      <c r="K41" s="34">
        <f ca="1">IF(COLUMN()&lt;DATA!$H$1+2,SUM(VSETKY_PODIELY!K$59:'VSETKY_PODIELY'!K$60),IF(COLUMN()=DATA!$H$1+2,SUM(INDIRECT("B$41:"&amp;SUBSTITUTE(ADDRESS(1,COLUMN()-1,4),"1","")&amp;"$41")),""))</f>
        <v>0</v>
      </c>
      <c r="L41" s="34">
        <f ca="1">IF(COLUMN()&lt;DATA!$H$1+2,SUM(VSETKY_PODIELY!L$59:'VSETKY_PODIELY'!L$60),IF(COLUMN()=DATA!$H$1+2,SUM(INDIRECT("B$41:"&amp;SUBSTITUTE(ADDRESS(1,COLUMN()-1,4),"1","")&amp;"$41")),""))</f>
        <v>0</v>
      </c>
      <c r="M41" s="34">
        <f ca="1">IF(COLUMN()&lt;DATA!$H$1+2,SUM(VSETKY_PODIELY!M$59:'VSETKY_PODIELY'!M$60),IF(COLUMN()=DATA!$H$1+2,SUM(INDIRECT("B$41:"&amp;SUBSTITUTE(ADDRESS(1,COLUMN()-1,4),"1","")&amp;"$41")),""))</f>
        <v>0</v>
      </c>
      <c r="N41" s="34">
        <f ca="1">IF(COLUMN()&lt;DATA!$H$1+2,SUM(VSETKY_PODIELY!N$59:'VSETKY_PODIELY'!N$60),IF(COLUMN()=DATA!$H$1+2,SUM(INDIRECT("B$41:"&amp;SUBSTITUTE(ADDRESS(1,COLUMN()-1,4),"1","")&amp;"$41")),""))</f>
        <v>0</v>
      </c>
      <c r="O41" s="34">
        <f ca="1">IF(COLUMN()&lt;DATA!$H$1+2,SUM(VSETKY_PODIELY!O$59:'VSETKY_PODIELY'!O$60),IF(COLUMN()=DATA!$H$1+2,SUM(INDIRECT("B$41:"&amp;SUBSTITUTE(ADDRESS(1,COLUMN()-1,4),"1","")&amp;"$41")),""))</f>
        <v>0</v>
      </c>
      <c r="P41" s="34">
        <f ca="1">IF(COLUMN()&lt;DATA!$H$1+2,SUM(VSETKY_PODIELY!P$59:'VSETKY_PODIELY'!P$60),IF(COLUMN()=DATA!$H$1+2,SUM(INDIRECT("B$41:"&amp;SUBSTITUTE(ADDRESS(1,COLUMN()-1,4),"1","")&amp;"$41")),""))</f>
        <v>0</v>
      </c>
      <c r="Q41" s="34">
        <f ca="1">IF(COLUMN()&lt;DATA!$H$1+2,SUM(VSETKY_PODIELY!Q$59:'VSETKY_PODIELY'!Q$60),IF(COLUMN()=DATA!$H$1+2,SUM(INDIRECT("B$41:"&amp;SUBSTITUTE(ADDRESS(1,COLUMN()-1,4),"1","")&amp;"$41")),""))</f>
        <v>0</v>
      </c>
      <c r="R41" s="34">
        <f ca="1">IF(COLUMN()&lt;DATA!$H$1+2,SUM(VSETKY_PODIELY!R$59:'VSETKY_PODIELY'!R$60),IF(COLUMN()=DATA!$H$1+2,SUM(INDIRECT("B$41:"&amp;SUBSTITUTE(ADDRESS(1,COLUMN()-1,4),"1","")&amp;"$41")),""))</f>
        <v>0</v>
      </c>
      <c r="S41" s="34">
        <f ca="1">IF(COLUMN()&lt;DATA!$H$1+2,SUM(VSETKY_PODIELY!S$59:'VSETKY_PODIELY'!S$60),IF(COLUMN()=DATA!$H$1+2,SUM(INDIRECT("B$41:"&amp;SUBSTITUTE(ADDRESS(1,COLUMN()-1,4),"1","")&amp;"$41")),""))</f>
        <v>0</v>
      </c>
      <c r="T41" s="34">
        <f ca="1">IF(COLUMN()&lt;DATA!$H$1+2,SUM(VSETKY_PODIELY!T$59:'VSETKY_PODIELY'!T$60),IF(COLUMN()=DATA!$H$1+2,SUM(INDIRECT("B$41:"&amp;SUBSTITUTE(ADDRESS(1,COLUMN()-1,4),"1","")&amp;"$41")),""))</f>
        <v>0</v>
      </c>
      <c r="U41" s="34">
        <f ca="1">IF(COLUMN()&lt;DATA!$H$1+2,SUM(VSETKY_PODIELY!U$59:'VSETKY_PODIELY'!U$60),IF(COLUMN()=DATA!$H$1+2,SUM(INDIRECT("B$41:"&amp;SUBSTITUTE(ADDRESS(1,COLUMN()-1,4),"1","")&amp;"$41")),""))</f>
        <v>0</v>
      </c>
      <c r="V41" s="34">
        <f ca="1">IF(COLUMN()&lt;DATA!$H$1+2,SUM(VSETKY_PODIELY!V$59:'VSETKY_PODIELY'!V$60),IF(COLUMN()=DATA!$H$1+2,SUM(INDIRECT("B$41:"&amp;SUBSTITUTE(ADDRESS(1,COLUMN()-1,4),"1","")&amp;"$41")),""))</f>
        <v>0</v>
      </c>
      <c r="W41" s="34">
        <f ca="1">IF(COLUMN()&lt;DATA!$H$1+2,SUM(VSETKY_PODIELY!W$59:'VSETKY_PODIELY'!W$60),IF(COLUMN()=DATA!$H$1+2,SUM(INDIRECT("B$41:"&amp;SUBSTITUTE(ADDRESS(1,COLUMN()-1,4),"1","")&amp;"$41")),""))</f>
        <v>0</v>
      </c>
      <c r="X41" s="34">
        <f ca="1">IF(COLUMN()&lt;DATA!$H$1+2,SUM(VSETKY_PODIELY!X$59:'VSETKY_PODIELY'!X$60),IF(COLUMN()=DATA!$H$1+2,SUM(INDIRECT("B$41:"&amp;SUBSTITUTE(ADDRESS(1,COLUMN()-1,4),"1","")&amp;"$41")),""))</f>
        <v>0</v>
      </c>
      <c r="Y41" s="34">
        <f ca="1">IF(COLUMN()&lt;DATA!$H$1+2,SUM(VSETKY_PODIELY!Y$59:'VSETKY_PODIELY'!Y$60),IF(COLUMN()=DATA!$H$1+2,SUM(INDIRECT("B$41:"&amp;SUBSTITUTE(ADDRESS(1,COLUMN()-1,4),"1","")&amp;"$41")),""))</f>
        <v>0</v>
      </c>
      <c r="Z41" s="34">
        <f ca="1">IF(COLUMN()&lt;DATA!$H$1+2,SUM(VSETKY_PODIELY!Z$59:'VSETKY_PODIELY'!Z$60),IF(COLUMN()=DATA!$H$1+2,SUM(INDIRECT("B$41:"&amp;SUBSTITUTE(ADDRESS(1,COLUMN()-1,4),"1","")&amp;"$41")),""))</f>
        <v>0</v>
      </c>
      <c r="AA41" s="34">
        <f ca="1">IF(COLUMN()&lt;DATA!$H$1+2,SUM(VSETKY_PODIELY!AA$59:'VSETKY_PODIELY'!AA$60),IF(COLUMN()=DATA!$H$1+2,SUM(INDIRECT("B$41:"&amp;SUBSTITUTE(ADDRESS(1,COLUMN()-1,4),"1","")&amp;"$41")),""))</f>
        <v>0</v>
      </c>
      <c r="AB41" s="34">
        <f ca="1">IF(COLUMN()&lt;DATA!$H$1+2,SUM(VSETKY_PODIELY!AB$59:'VSETKY_PODIELY'!AB$60),IF(COLUMN()=DATA!$H$1+2,SUM(INDIRECT("B$41:"&amp;SUBSTITUTE(ADDRESS(1,COLUMN()-1,4),"1","")&amp;"$41")),""))</f>
        <v>0</v>
      </c>
      <c r="AC41" s="34">
        <f ca="1">IF(COLUMN()&lt;DATA!$H$1+2,SUM(VSETKY_PODIELY!AC$59:'VSETKY_PODIELY'!AC$60),IF(COLUMN()=DATA!$H$1+2,SUM(INDIRECT("B$41:"&amp;SUBSTITUTE(ADDRESS(1,COLUMN()-1,4),"1","")&amp;"$41")),""))</f>
        <v>0</v>
      </c>
      <c r="AD41" s="34">
        <f ca="1">IF(COLUMN()&lt;DATA!$H$1+2,SUM(VSETKY_PODIELY!AD$59:'VSETKY_PODIELY'!AD$60),IF(COLUMN()=DATA!$H$1+2,SUM(INDIRECT("B$41:"&amp;SUBSTITUTE(ADDRESS(1,COLUMN()-1,4),"1","")&amp;"$41")),""))</f>
        <v>0</v>
      </c>
      <c r="AE41" s="34">
        <f ca="1">IF(COLUMN()&lt;DATA!$H$1+2,SUM(VSETKY_PODIELY!AE$59:'VSETKY_PODIELY'!AE$60),IF(COLUMN()=DATA!$H$1+2,SUM(INDIRECT("B$41:"&amp;SUBSTITUTE(ADDRESS(1,COLUMN()-1,4),"1","")&amp;"$41")),""))</f>
        <v>0</v>
      </c>
      <c r="AF41" s="34">
        <f ca="1">IF(COLUMN()&lt;DATA!$H$1+2,SUM(VSETKY_PODIELY!AF$59:'VSETKY_PODIELY'!AF$60),IF(COLUMN()=DATA!$H$1+2,SUM(INDIRECT("B$41:"&amp;SUBSTITUTE(ADDRESS(1,COLUMN()-1,4),"1","")&amp;"$41")),""))</f>
        <v>0</v>
      </c>
      <c r="AG41" s="34">
        <f ca="1">IF(COLUMN()&lt;DATA!$H$1+2,SUM(VSETKY_PODIELY!AG$59:'VSETKY_PODIELY'!AG$60),IF(COLUMN()=DATA!$H$1+2,SUM(INDIRECT("B$41:"&amp;SUBSTITUTE(ADDRESS(1,COLUMN()-1,4),"1","")&amp;"$41")),""))</f>
        <v>0</v>
      </c>
      <c r="AH41" s="34">
        <f ca="1">IF(COLUMN()&lt;DATA!$H$1+2,SUM(VSETKY_PODIELY!AH$59:'VSETKY_PODIELY'!AH$60),IF(COLUMN()=DATA!$H$1+2,SUM(INDIRECT("B$41:"&amp;SUBSTITUTE(ADDRESS(1,COLUMN()-1,4),"1","")&amp;"$41")),""))</f>
        <v>0</v>
      </c>
      <c r="AI41" s="34">
        <f ca="1">IF(COLUMN()&lt;DATA!$H$1+2,SUM(VSETKY_PODIELY!AI$59:'VSETKY_PODIELY'!AI$60),IF(COLUMN()=DATA!$H$1+2,SUM(INDIRECT("B$41:"&amp;SUBSTITUTE(ADDRESS(1,COLUMN()-1,4),"1","")&amp;"$41")),""))</f>
        <v>0</v>
      </c>
      <c r="AJ41" s="34">
        <f ca="1">IF(COLUMN()&lt;DATA!$H$1+2,SUM(VSETKY_PODIELY!AJ$59:'VSETKY_PODIELY'!AJ$60),IF(COLUMN()=DATA!$H$1+2,SUM(INDIRECT("B$41:"&amp;SUBSTITUTE(ADDRESS(1,COLUMN()-1,4),"1","")&amp;"$41")),""))</f>
        <v>0</v>
      </c>
      <c r="AK41" s="34">
        <f ca="1">IF(COLUMN()&lt;DATA!$H$1+2,SUM(VSETKY_PODIELY!AK$59:'VSETKY_PODIELY'!AK$60),IF(COLUMN()=DATA!$H$1+2,SUM(INDIRECT("B$41:"&amp;SUBSTITUTE(ADDRESS(1,COLUMN()-1,4),"1","")&amp;"$41")),""))</f>
        <v>0</v>
      </c>
      <c r="AL41" s="34">
        <f ca="1">IF(COLUMN()&lt;DATA!$H$1+2,SUM(VSETKY_PODIELY!AL$59:'VSETKY_PODIELY'!AL$60),IF(COLUMN()=DATA!$H$1+2,SUM(INDIRECT("B$41:"&amp;SUBSTITUTE(ADDRESS(1,COLUMN()-1,4),"1","")&amp;"$41")),""))</f>
        <v>0</v>
      </c>
      <c r="AM41" s="34">
        <f ca="1">IF(COLUMN()&lt;DATA!$H$1+2,SUM(VSETKY_PODIELY!AM$59:'VSETKY_PODIELY'!AM$60),IF(COLUMN()=DATA!$H$1+2,SUM(INDIRECT("B$41:"&amp;SUBSTITUTE(ADDRESS(1,COLUMN()-1,4),"1","")&amp;"$41")),""))</f>
        <v>0</v>
      </c>
      <c r="AN41" s="44">
        <f ca="1">IF(COLUMN()&lt;DATA!$H$1+2,SUM(VSETKY_PODIELY!AN$59:'VSETKY_PODIELY'!AN$60),IF(COLUMN()=DATA!$H$1+2,SUM(INDIRECT("B$41:"&amp;SUBSTITUTE(ADDRESS(1,COLUMN()-1,4),"1","")&amp;"$41")),""))</f>
        <v>1</v>
      </c>
      <c r="AO41" t="str">
        <f ca="1">IF(COLUMN()&lt;DATA!$H$1+2,SUM(VSETKY_PODIELY!AO$59:'VSETKY_PODIELY'!AO$60),IF(COLUMN()=DATA!$H$1+2,SUM(INDIRECT("B$41:"&amp;SUBSTITUTE(ADDRESS(1,COLUMN()-1,4),"1","")&amp;"$41")),""))</f>
        <v/>
      </c>
      <c r="AP41" t="str">
        <f ca="1">IF(COLUMN()&lt;DATA!$H$1+2,SUM(VSETKY_PODIELY!AP$59:'VSETKY_PODIELY'!AP$60),IF(COLUMN()=DATA!$H$1+2,SUM(INDIRECT("B$41:"&amp;SUBSTITUTE(ADDRESS(1,COLUMN()-1,4),"1","")&amp;"$41")),""))</f>
        <v/>
      </c>
      <c r="AQ41" t="str">
        <f ca="1">IF(COLUMN()&lt;DATA!$H$1+2,SUM(VSETKY_PODIELY!AQ$59:'VSETKY_PODIELY'!AQ$60),IF(COLUMN()=DATA!$H$1+2,SUM(INDIRECT("B$41:"&amp;SUBSTITUTE(ADDRESS(1,COLUMN()-1,4),"1","")&amp;"$41")),""))</f>
        <v/>
      </c>
      <c r="AR41" t="str">
        <f ca="1">IF(COLUMN()&lt;DATA!$H$1+2,SUM(VSETKY_PODIELY!AR$59:'VSETKY_PODIELY'!AR$60),IF(COLUMN()=DATA!$H$1+2,SUM(INDIRECT("B$41:"&amp;SUBSTITUTE(ADDRESS(1,COLUMN()-1,4),"1","")&amp;"$41")),""))</f>
        <v/>
      </c>
      <c r="AS41" t="str">
        <f ca="1">IF(COLUMN()&lt;DATA!$H$1+2,SUM(VSETKY_PODIELY!AS$59:'VSETKY_PODIELY'!AS$60),IF(COLUMN()=DATA!$H$1+2,SUM(INDIRECT("B$41:"&amp;SUBSTITUTE(ADDRESS(1,COLUMN()-1,4),"1","")&amp;"$41")),""))</f>
        <v/>
      </c>
      <c r="AT41" t="str">
        <f ca="1">IF(COLUMN()&lt;DATA!$H$1+2,SUM(VSETKY_PODIELY!AT$59:'VSETKY_PODIELY'!AT$60),IF(COLUMN()=DATA!$H$1+2,SUM(INDIRECT("B$41:"&amp;SUBSTITUTE(ADDRESS(1,COLUMN()-1,4),"1","")&amp;"$41")),""))</f>
        <v/>
      </c>
      <c r="AU41" t="str">
        <f ca="1">IF(COLUMN()&lt;DATA!$H$1+2,SUM(VSETKY_PODIELY!AU$59:'VSETKY_PODIELY'!AU$60),IF(COLUMN()=DATA!$H$1+2,SUM(INDIRECT("B$41:"&amp;SUBSTITUTE(ADDRESS(1,COLUMN()-1,4),"1","")&amp;"$41")),""))</f>
        <v/>
      </c>
      <c r="AV41" t="str">
        <f ca="1">IF(COLUMN()&lt;DATA!$H$1+2,SUM(VSETKY_PODIELY!AV$59:'VSETKY_PODIELY'!AV$60),IF(COLUMN()=DATA!$H$1+2,SUM(INDIRECT("B$41:"&amp;SUBSTITUTE(ADDRESS(1,COLUMN()-1,4),"1","")&amp;"$41")),""))</f>
        <v/>
      </c>
      <c r="AW41" t="str">
        <f ca="1">IF(COLUMN()&lt;DATA!$H$1+2,SUM(VSETKY_PODIELY!AW$59:'VSETKY_PODIELY'!AW$60),IF(COLUMN()=DATA!$H$1+2,SUM(INDIRECT("B$41:"&amp;SUBSTITUTE(ADDRESS(1,COLUMN()-1,4),"1","")&amp;"$41")),""))</f>
        <v/>
      </c>
      <c r="AX41" t="str">
        <f ca="1">IF(COLUMN()&lt;DATA!$H$1+2,SUM(VSETKY_PODIELY!AX$59:'VSETKY_PODIELY'!AX$60),IF(COLUMN()=DATA!$H$1+2,SUM(INDIRECT("B$41:"&amp;SUBSTITUTE(ADDRESS(1,COLUMN()-1,4),"1","")&amp;"$41")),""))</f>
        <v/>
      </c>
      <c r="AY41" t="str">
        <f ca="1">IF(COLUMN()&lt;DATA!$H$1+2,SUM(VSETKY_PODIELY!AY$59:'VSETKY_PODIELY'!AY$60),IF(COLUMN()=DATA!$H$1+2,SUM(INDIRECT("B$41:"&amp;SUBSTITUTE(ADDRESS(1,COLUMN()-1,4),"1","")&amp;"$41")),""))</f>
        <v/>
      </c>
      <c r="AZ41" t="str">
        <f ca="1">IF(COLUMN()&lt;DATA!$H$1+2,SUM(VSETKY_PODIELY!AZ$59:'VSETKY_PODIELY'!AZ$60),IF(COLUMN()=DATA!$H$1+2,SUM(INDIRECT("B$41:"&amp;SUBSTITUTE(ADDRESS(1,COLUMN()-1,4),"1","")&amp;"$41")),""))</f>
        <v/>
      </c>
      <c r="BA41" t="str">
        <f ca="1">IF(COLUMN()&lt;DATA!$H$1+2,SUM(VSETKY_PODIELY!BA$59:'VSETKY_PODIELY'!BA$60),IF(COLUMN()=DATA!$H$1+2,SUM(INDIRECT("B$41:"&amp;SUBSTITUTE(ADDRESS(1,COLUMN()-1,4),"1","")&amp;"$41")),""))</f>
        <v/>
      </c>
      <c r="BB41" t="str">
        <f ca="1">IF(COLUMN()&lt;DATA!$H$1+2,SUM(VSETKY_PODIELY!BB$59:'VSETKY_PODIELY'!BB$60),IF(COLUMN()=DATA!$H$1+2,SUM(INDIRECT("B$41:"&amp;SUBSTITUTE(ADDRESS(1,COLUMN()-1,4),"1","")&amp;"$41")),""))</f>
        <v/>
      </c>
      <c r="BC41" t="str">
        <f ca="1">IF(COLUMN()&lt;DATA!$H$1+2,SUM(VSETKY_PODIELY!BC$59:'VSETKY_PODIELY'!BC$60),IF(COLUMN()=DATA!$H$1+2,SUM(INDIRECT("B$41:"&amp;SUBSTITUTE(ADDRESS(1,COLUMN()-1,4),"1","")&amp;"$41")),""))</f>
        <v/>
      </c>
      <c r="BD41" t="str">
        <f ca="1">IF(COLUMN()&lt;DATA!$H$1+2,SUM(VSETKY_PODIELY!BD$59:'VSETKY_PODIELY'!BD$60),IF(COLUMN()=DATA!$H$1+2,SUM(INDIRECT("B$41:"&amp;SUBSTITUTE(ADDRESS(1,COLUMN()-1,4),"1","")&amp;"$41")),""))</f>
        <v/>
      </c>
      <c r="BE41" t="str">
        <f ca="1">IF(COLUMN()&lt;DATA!$H$1+2,SUM(VSETKY_PODIELY!BE$59:'VSETKY_PODIELY'!BE$60),IF(COLUMN()=DATA!$H$1+2,SUM(INDIRECT("B$41:"&amp;SUBSTITUTE(ADDRESS(1,COLUMN()-1,4),"1","")&amp;"$41")),""))</f>
        <v/>
      </c>
      <c r="BF41" t="str">
        <f ca="1">IF(COLUMN()&lt;DATA!$H$1+2,SUM(VSETKY_PODIELY!BF$59:'VSETKY_PODIELY'!BF$60),IF(COLUMN()=DATA!$H$1+2,SUM(INDIRECT("B$41:"&amp;SUBSTITUTE(ADDRESS(1,COLUMN()-1,4),"1","")&amp;"$41")),""))</f>
        <v/>
      </c>
      <c r="BG41" t="str">
        <f ca="1">IF(COLUMN()&lt;DATA!$H$1+2,SUM(VSETKY_PODIELY!BG$59:'VSETKY_PODIELY'!BG$60),IF(COLUMN()=DATA!$H$1+2,SUM(INDIRECT("B$41:"&amp;SUBSTITUTE(ADDRESS(1,COLUMN()-1,4),"1","")&amp;"$41")),""))</f>
        <v/>
      </c>
      <c r="BH41" t="str">
        <f ca="1">IF(COLUMN()&lt;DATA!$H$1+2,SUM(VSETKY_PODIELY!BH$59:'VSETKY_PODIELY'!BH$60),IF(COLUMN()=DATA!$H$1+2,SUM(INDIRECT("B$41:"&amp;SUBSTITUTE(ADDRESS(1,COLUMN()-1,4),"1","")&amp;"$41")),""))</f>
        <v/>
      </c>
      <c r="BI41" t="str">
        <f ca="1">IF(COLUMN()&lt;DATA!$H$1+2,SUM(VSETKY_PODIELY!BI$59:'VSETKY_PODIELY'!BI$60),IF(COLUMN()=DATA!$H$1+2,SUM(INDIRECT("B$41:"&amp;SUBSTITUTE(ADDRESS(1,COLUMN()-1,4),"1","")&amp;"$41")),""))</f>
        <v/>
      </c>
      <c r="BJ41" t="str">
        <f ca="1">IF(COLUMN()&lt;DATA!$H$1+2,SUM(VSETKY_PODIELY!BJ$59:'VSETKY_PODIELY'!BJ$60),IF(COLUMN()=DATA!$H$1+2,SUM(INDIRECT("B$41:"&amp;SUBSTITUTE(ADDRESS(1,COLUMN()-1,4),"1","")&amp;"$41")),""))</f>
        <v/>
      </c>
      <c r="BK41" t="str">
        <f ca="1">IF(COLUMN()&lt;DATA!$H$1+2,SUM(VSETKY_PODIELY!BK$59:'VSETKY_PODIELY'!BK$60),IF(COLUMN()=DATA!$H$1+2,SUM(INDIRECT("B$41:"&amp;SUBSTITUTE(ADDRESS(1,COLUMN()-1,4),"1","")&amp;"$41")),""))</f>
        <v/>
      </c>
      <c r="BL41" t="str">
        <f ca="1">IF(COLUMN()&lt;DATA!$H$1+2,SUM(VSETKY_PODIELY!BL$59:'VSETKY_PODIELY'!BL$60),IF(COLUMN()=DATA!$H$1+2,SUM(INDIRECT("B$41:"&amp;SUBSTITUTE(ADDRESS(1,COLUMN()-1,4),"1","")&amp;"$41")),""))</f>
        <v/>
      </c>
      <c r="BM41" t="str">
        <f ca="1">IF(COLUMN()&lt;DATA!$H$1+2,SUM(VSETKY_PODIELY!BM$59:'VSETKY_PODIELY'!BM$60),IF(COLUMN()=DATA!$H$1+2,SUM(INDIRECT("B$41:"&amp;SUBSTITUTE(ADDRESS(1,COLUMN()-1,4),"1","")&amp;"$41")),""))</f>
        <v/>
      </c>
      <c r="BN41" t="str">
        <f ca="1">IF(COLUMN()&lt;DATA!$H$1+2,SUM(VSETKY_PODIELY!BN$59:'VSETKY_PODIELY'!BN$60),IF(COLUMN()=DATA!$H$1+2,SUM(INDIRECT("B$41:"&amp;SUBSTITUTE(ADDRESS(1,COLUMN()-1,4),"1","")&amp;"$41")),""))</f>
        <v/>
      </c>
      <c r="BO41" t="str">
        <f ca="1">IF(COLUMN()&lt;DATA!$H$1+2,SUM(VSETKY_PODIELY!BO$59:'VSETKY_PODIELY'!BO$60),IF(COLUMN()=DATA!$H$1+2,SUM(INDIRECT("B$41:"&amp;SUBSTITUTE(ADDRESS(1,COLUMN()-1,4),"1","")&amp;"$41")),""))</f>
        <v/>
      </c>
      <c r="BP41" t="str">
        <f ca="1">IF(COLUMN()&lt;DATA!$H$1+2,SUM(VSETKY_PODIELY!BP$59:'VSETKY_PODIELY'!BP$60),IF(COLUMN()=DATA!$H$1+2,SUM(INDIRECT("B$41:"&amp;SUBSTITUTE(ADDRESS(1,COLUMN()-1,4),"1","")&amp;"$41")),""))</f>
        <v/>
      </c>
      <c r="BQ41" t="str">
        <f ca="1">IF(COLUMN()&lt;DATA!$H$1+2,SUM(VSETKY_PODIELY!BQ$59:'VSETKY_PODIELY'!BQ$60),IF(COLUMN()=DATA!$H$1+2,SUM(INDIRECT("B$41:"&amp;SUBSTITUTE(ADDRESS(1,COLUMN()-1,4),"1","")&amp;"$41")),""))</f>
        <v/>
      </c>
      <c r="BR41" t="str">
        <f ca="1">IF(COLUMN()&lt;DATA!$H$1+2,SUM(VSETKY_PODIELY!BR$59:'VSETKY_PODIELY'!BR$60),IF(COLUMN()=DATA!$H$1+2,SUM(INDIRECT("B$41:"&amp;SUBSTITUTE(ADDRESS(1,COLUMN()-1,4),"1","")&amp;"$41")),""))</f>
        <v/>
      </c>
      <c r="BS41" t="str">
        <f ca="1">IF(COLUMN()&lt;DATA!$H$1+2,SUM(VSETKY_PODIELY!BS$59:'VSETKY_PODIELY'!BS$60),IF(COLUMN()=DATA!$H$1+2,SUM(INDIRECT("B$41:"&amp;SUBSTITUTE(ADDRESS(1,COLUMN()-1,4),"1","")&amp;"$41")),""))</f>
        <v/>
      </c>
      <c r="BT41" t="str">
        <f ca="1">IF(COLUMN()&lt;DATA!$H$1+2,SUM(VSETKY_PODIELY!BT$59:'VSETKY_PODIELY'!BT$60),IF(COLUMN()=DATA!$H$1+2,SUM(INDIRECT("B$41:"&amp;SUBSTITUTE(ADDRESS(1,COLUMN()-1,4),"1","")&amp;"$41")),""))</f>
        <v/>
      </c>
      <c r="BU41" t="str">
        <f ca="1">IF(COLUMN()&lt;DATA!$H$1+2,SUM(VSETKY_PODIELY!BU$59:'VSETKY_PODIELY'!BU$60),IF(COLUMN()=DATA!$H$1+2,SUM(INDIRECT("B$41:"&amp;SUBSTITUTE(ADDRESS(1,COLUMN()-1,4),"1","")&amp;"$41")),""))</f>
        <v/>
      </c>
      <c r="BV41" t="str">
        <f ca="1">IF(COLUMN()&lt;DATA!$H$1+2,SUM(VSETKY_PODIELY!BV$59:'VSETKY_PODIELY'!BV$60),IF(COLUMN()=DATA!$H$1+2,SUM(INDIRECT("B$41:"&amp;SUBSTITUTE(ADDRESS(1,COLUMN()-1,4),"1","")&amp;"$41")),""))</f>
        <v/>
      </c>
      <c r="BW41" t="str">
        <f ca="1">IF(COLUMN()&lt;DATA!$H$1+2,SUM(VSETKY_PODIELY!BW$59:'VSETKY_PODIELY'!BW$60),IF(COLUMN()=DATA!$H$1+2,SUM(INDIRECT("B$41:"&amp;SUBSTITUTE(ADDRESS(1,COLUMN()-1,4),"1","")&amp;"$41")),""))</f>
        <v/>
      </c>
      <c r="BX41" t="str">
        <f ca="1">IF(COLUMN()&lt;DATA!$H$1+2,SUM(VSETKY_PODIELY!BX$59:'VSETKY_PODIELY'!BX$60),IF(COLUMN()=DATA!$H$1+2,SUM(INDIRECT("B$41:"&amp;SUBSTITUTE(ADDRESS(1,COLUMN()-1,4),"1","")&amp;"$41")),""))</f>
        <v/>
      </c>
      <c r="BY41" t="str">
        <f ca="1">IF(COLUMN()&lt;DATA!$H$1+2,SUM(VSETKY_PODIELY!BY$59:'VSETKY_PODIELY'!BY$60),IF(COLUMN()=DATA!$H$1+2,SUM(INDIRECT("B$41:"&amp;SUBSTITUTE(ADDRESS(1,COLUMN()-1,4),"1","")&amp;"$41")),""))</f>
        <v/>
      </c>
      <c r="BZ41" t="str">
        <f ca="1">IF(COLUMN()&lt;DATA!$H$1+2,SUM(VSETKY_PODIELY!BZ$59:'VSETKY_PODIELY'!BZ$60),IF(COLUMN()=DATA!$H$1+2,SUM(INDIRECT("B$41:"&amp;SUBSTITUTE(ADDRESS(1,COLUMN()-1,4),"1","")&amp;"$41")),""))</f>
        <v/>
      </c>
    </row>
    <row r="42" spans="1:78" ht="32.25" thickBot="1" x14ac:dyDescent="0.3">
      <c r="A42" s="43" t="s">
        <v>232</v>
      </c>
      <c r="B42" s="34">
        <f ca="1">IF(COLUMN()&lt;DATA!$H$1+2,SUM(VSETKY_PODIELY!B$63:'VSETKY_PODIELY'!B$64),IF(COLUMN()=DATA!$H$1+2,SUM(INDIRECT("B$42:"&amp;SUBSTITUTE(ADDRESS(1,COLUMN()-1,4),"1","")&amp;"$42")),""))</f>
        <v>27</v>
      </c>
      <c r="C42" s="34">
        <f ca="1">IF(COLUMN()&lt;DATA!$H$1+2,SUM(VSETKY_PODIELY!C$63:'VSETKY_PODIELY'!C$64),IF(COLUMN()=DATA!$H$1+2,SUM(INDIRECT("B$42:"&amp;SUBSTITUTE(ADDRESS(1,COLUMN()-1,4),"1","")&amp;"$42")),""))</f>
        <v>0</v>
      </c>
      <c r="D42" s="34">
        <f ca="1">IF(COLUMN()&lt;DATA!$H$1+2,SUM(VSETKY_PODIELY!D$63:'VSETKY_PODIELY'!D$64),IF(COLUMN()=DATA!$H$1+2,SUM(INDIRECT("B$42:"&amp;SUBSTITUTE(ADDRESS(1,COLUMN()-1,4),"1","")&amp;"$42")),""))</f>
        <v>15</v>
      </c>
      <c r="E42" s="34">
        <f ca="1">IF(COLUMN()&lt;DATA!$H$1+2,SUM(VSETKY_PODIELY!E$63:'VSETKY_PODIELY'!E$64),IF(COLUMN()=DATA!$H$1+2,SUM(INDIRECT("B$42:"&amp;SUBSTITUTE(ADDRESS(1,COLUMN()-1,4),"1","")&amp;"$42")),""))</f>
        <v>0</v>
      </c>
      <c r="F42" s="34">
        <f ca="1">IF(COLUMN()&lt;DATA!$H$1+2,SUM(VSETKY_PODIELY!F$63:'VSETKY_PODIELY'!F$64),IF(COLUMN()=DATA!$H$1+2,SUM(INDIRECT("B$42:"&amp;SUBSTITUTE(ADDRESS(1,COLUMN()-1,4),"1","")&amp;"$42")),""))</f>
        <v>0</v>
      </c>
      <c r="G42" s="34">
        <f ca="1">IF(COLUMN()&lt;DATA!$H$1+2,SUM(VSETKY_PODIELY!G$63:'VSETKY_PODIELY'!G$64),IF(COLUMN()=DATA!$H$1+2,SUM(INDIRECT("B$42:"&amp;SUBSTITUTE(ADDRESS(1,COLUMN()-1,4),"1","")&amp;"$42")),""))</f>
        <v>3</v>
      </c>
      <c r="H42" s="34">
        <f ca="1">IF(COLUMN()&lt;DATA!$H$1+2,SUM(VSETKY_PODIELY!H$63:'VSETKY_PODIELY'!H$64),IF(COLUMN()=DATA!$H$1+2,SUM(INDIRECT("B$42:"&amp;SUBSTITUTE(ADDRESS(1,COLUMN()-1,4),"1","")&amp;"$42")),""))</f>
        <v>1</v>
      </c>
      <c r="I42" s="34">
        <f ca="1">IF(COLUMN()&lt;DATA!$H$1+2,SUM(VSETKY_PODIELY!I$63:'VSETKY_PODIELY'!I$64),IF(COLUMN()=DATA!$H$1+2,SUM(INDIRECT("B$42:"&amp;SUBSTITUTE(ADDRESS(1,COLUMN()-1,4),"1","")&amp;"$42")),""))</f>
        <v>0</v>
      </c>
      <c r="J42" s="34">
        <f ca="1">IF(COLUMN()&lt;DATA!$H$1+2,SUM(VSETKY_PODIELY!J$63:'VSETKY_PODIELY'!J$64),IF(COLUMN()=DATA!$H$1+2,SUM(INDIRECT("B$42:"&amp;SUBSTITUTE(ADDRESS(1,COLUMN()-1,4),"1","")&amp;"$42")),""))</f>
        <v>7</v>
      </c>
      <c r="K42" s="34">
        <f ca="1">IF(COLUMN()&lt;DATA!$H$1+2,SUM(VSETKY_PODIELY!K$63:'VSETKY_PODIELY'!K$64),IF(COLUMN()=DATA!$H$1+2,SUM(INDIRECT("B$42:"&amp;SUBSTITUTE(ADDRESS(1,COLUMN()-1,4),"1","")&amp;"$42")),""))</f>
        <v>0</v>
      </c>
      <c r="L42" s="34">
        <f ca="1">IF(COLUMN()&lt;DATA!$H$1+2,SUM(VSETKY_PODIELY!L$63:'VSETKY_PODIELY'!L$64),IF(COLUMN()=DATA!$H$1+2,SUM(INDIRECT("B$42:"&amp;SUBSTITUTE(ADDRESS(1,COLUMN()-1,4),"1","")&amp;"$42")),""))</f>
        <v>0</v>
      </c>
      <c r="M42" s="34">
        <f ca="1">IF(COLUMN()&lt;DATA!$H$1+2,SUM(VSETKY_PODIELY!M$63:'VSETKY_PODIELY'!M$64),IF(COLUMN()=DATA!$H$1+2,SUM(INDIRECT("B$42:"&amp;SUBSTITUTE(ADDRESS(1,COLUMN()-1,4),"1","")&amp;"$42")),""))</f>
        <v>0</v>
      </c>
      <c r="N42" s="34">
        <f ca="1">IF(COLUMN()&lt;DATA!$H$1+2,SUM(VSETKY_PODIELY!N$63:'VSETKY_PODIELY'!N$64),IF(COLUMN()=DATA!$H$1+2,SUM(INDIRECT("B$42:"&amp;SUBSTITUTE(ADDRESS(1,COLUMN()-1,4),"1","")&amp;"$42")),""))</f>
        <v>0</v>
      </c>
      <c r="O42" s="34">
        <f ca="1">IF(COLUMN()&lt;DATA!$H$1+2,SUM(VSETKY_PODIELY!O$63:'VSETKY_PODIELY'!O$64),IF(COLUMN()=DATA!$H$1+2,SUM(INDIRECT("B$42:"&amp;SUBSTITUTE(ADDRESS(1,COLUMN()-1,4),"1","")&amp;"$42")),""))</f>
        <v>0</v>
      </c>
      <c r="P42" s="34">
        <f ca="1">IF(COLUMN()&lt;DATA!$H$1+2,SUM(VSETKY_PODIELY!P$63:'VSETKY_PODIELY'!P$64),IF(COLUMN()=DATA!$H$1+2,SUM(INDIRECT("B$42:"&amp;SUBSTITUTE(ADDRESS(1,COLUMN()-1,4),"1","")&amp;"$42")),""))</f>
        <v>0</v>
      </c>
      <c r="Q42" s="34">
        <f ca="1">IF(COLUMN()&lt;DATA!$H$1+2,SUM(VSETKY_PODIELY!Q$63:'VSETKY_PODIELY'!Q$64),IF(COLUMN()=DATA!$H$1+2,SUM(INDIRECT("B$42:"&amp;SUBSTITUTE(ADDRESS(1,COLUMN()-1,4),"1","")&amp;"$42")),""))</f>
        <v>0</v>
      </c>
      <c r="R42" s="34">
        <f ca="1">IF(COLUMN()&lt;DATA!$H$1+2,SUM(VSETKY_PODIELY!R$63:'VSETKY_PODIELY'!R$64),IF(COLUMN()=DATA!$H$1+2,SUM(INDIRECT("B$42:"&amp;SUBSTITUTE(ADDRESS(1,COLUMN()-1,4),"1","")&amp;"$42")),""))</f>
        <v>0</v>
      </c>
      <c r="S42" s="34">
        <f ca="1">IF(COLUMN()&lt;DATA!$H$1+2,SUM(VSETKY_PODIELY!S$63:'VSETKY_PODIELY'!S$64),IF(COLUMN()=DATA!$H$1+2,SUM(INDIRECT("B$42:"&amp;SUBSTITUTE(ADDRESS(1,COLUMN()-1,4),"1","")&amp;"$42")),""))</f>
        <v>2</v>
      </c>
      <c r="T42" s="34">
        <f ca="1">IF(COLUMN()&lt;DATA!$H$1+2,SUM(VSETKY_PODIELY!T$63:'VSETKY_PODIELY'!T$64),IF(COLUMN()=DATA!$H$1+2,SUM(INDIRECT("B$42:"&amp;SUBSTITUTE(ADDRESS(1,COLUMN()-1,4),"1","")&amp;"$42")),""))</f>
        <v>0</v>
      </c>
      <c r="U42" s="34">
        <f ca="1">IF(COLUMN()&lt;DATA!$H$1+2,SUM(VSETKY_PODIELY!U$63:'VSETKY_PODIELY'!U$64),IF(COLUMN()=DATA!$H$1+2,SUM(INDIRECT("B$42:"&amp;SUBSTITUTE(ADDRESS(1,COLUMN()-1,4),"1","")&amp;"$42")),""))</f>
        <v>0</v>
      </c>
      <c r="V42" s="34">
        <f ca="1">IF(COLUMN()&lt;DATA!$H$1+2,SUM(VSETKY_PODIELY!V$63:'VSETKY_PODIELY'!V$64),IF(COLUMN()=DATA!$H$1+2,SUM(INDIRECT("B$42:"&amp;SUBSTITUTE(ADDRESS(1,COLUMN()-1,4),"1","")&amp;"$42")),""))</f>
        <v>0</v>
      </c>
      <c r="W42" s="34">
        <f ca="1">IF(COLUMN()&lt;DATA!$H$1+2,SUM(VSETKY_PODIELY!W$63:'VSETKY_PODIELY'!W$64),IF(COLUMN()=DATA!$H$1+2,SUM(INDIRECT("B$42:"&amp;SUBSTITUTE(ADDRESS(1,COLUMN()-1,4),"1","")&amp;"$42")),""))</f>
        <v>0</v>
      </c>
      <c r="X42" s="34">
        <f ca="1">IF(COLUMN()&lt;DATA!$H$1+2,SUM(VSETKY_PODIELY!X$63:'VSETKY_PODIELY'!X$64),IF(COLUMN()=DATA!$H$1+2,SUM(INDIRECT("B$42:"&amp;SUBSTITUTE(ADDRESS(1,COLUMN()-1,4),"1","")&amp;"$42")),""))</f>
        <v>0</v>
      </c>
      <c r="Y42" s="34">
        <f ca="1">IF(COLUMN()&lt;DATA!$H$1+2,SUM(VSETKY_PODIELY!Y$63:'VSETKY_PODIELY'!Y$64),IF(COLUMN()=DATA!$H$1+2,SUM(INDIRECT("B$42:"&amp;SUBSTITUTE(ADDRESS(1,COLUMN()-1,4),"1","")&amp;"$42")),""))</f>
        <v>0</v>
      </c>
      <c r="Z42" s="34">
        <f ca="1">IF(COLUMN()&lt;DATA!$H$1+2,SUM(VSETKY_PODIELY!Z$63:'VSETKY_PODIELY'!Z$64),IF(COLUMN()=DATA!$H$1+2,SUM(INDIRECT("B$42:"&amp;SUBSTITUTE(ADDRESS(1,COLUMN()-1,4),"1","")&amp;"$42")),""))</f>
        <v>0</v>
      </c>
      <c r="AA42" s="34">
        <f ca="1">IF(COLUMN()&lt;DATA!$H$1+2,SUM(VSETKY_PODIELY!AA$63:'VSETKY_PODIELY'!AA$64),IF(COLUMN()=DATA!$H$1+2,SUM(INDIRECT("B$42:"&amp;SUBSTITUTE(ADDRESS(1,COLUMN()-1,4),"1","")&amp;"$42")),""))</f>
        <v>0</v>
      </c>
      <c r="AB42" s="34">
        <f ca="1">IF(COLUMN()&lt;DATA!$H$1+2,SUM(VSETKY_PODIELY!AB$63:'VSETKY_PODIELY'!AB$64),IF(COLUMN()=DATA!$H$1+2,SUM(INDIRECT("B$42:"&amp;SUBSTITUTE(ADDRESS(1,COLUMN()-1,4),"1","")&amp;"$42")),""))</f>
        <v>0</v>
      </c>
      <c r="AC42" s="34">
        <f ca="1">IF(COLUMN()&lt;DATA!$H$1+2,SUM(VSETKY_PODIELY!AC$63:'VSETKY_PODIELY'!AC$64),IF(COLUMN()=DATA!$H$1+2,SUM(INDIRECT("B$42:"&amp;SUBSTITUTE(ADDRESS(1,COLUMN()-1,4),"1","")&amp;"$42")),""))</f>
        <v>0</v>
      </c>
      <c r="AD42" s="34">
        <f ca="1">IF(COLUMN()&lt;DATA!$H$1+2,SUM(VSETKY_PODIELY!AD$63:'VSETKY_PODIELY'!AD$64),IF(COLUMN()=DATA!$H$1+2,SUM(INDIRECT("B$42:"&amp;SUBSTITUTE(ADDRESS(1,COLUMN()-1,4),"1","")&amp;"$42")),""))</f>
        <v>0</v>
      </c>
      <c r="AE42" s="34">
        <f ca="1">IF(COLUMN()&lt;DATA!$H$1+2,SUM(VSETKY_PODIELY!AE$63:'VSETKY_PODIELY'!AE$64),IF(COLUMN()=DATA!$H$1+2,SUM(INDIRECT("B$42:"&amp;SUBSTITUTE(ADDRESS(1,COLUMN()-1,4),"1","")&amp;"$42")),""))</f>
        <v>0</v>
      </c>
      <c r="AF42" s="34">
        <f ca="1">IF(COLUMN()&lt;DATA!$H$1+2,SUM(VSETKY_PODIELY!AF$63:'VSETKY_PODIELY'!AF$64),IF(COLUMN()=DATA!$H$1+2,SUM(INDIRECT("B$42:"&amp;SUBSTITUTE(ADDRESS(1,COLUMN()-1,4),"1","")&amp;"$42")),""))</f>
        <v>0</v>
      </c>
      <c r="AG42" s="34">
        <f ca="1">IF(COLUMN()&lt;DATA!$H$1+2,SUM(VSETKY_PODIELY!AG$63:'VSETKY_PODIELY'!AG$64),IF(COLUMN()=DATA!$H$1+2,SUM(INDIRECT("B$42:"&amp;SUBSTITUTE(ADDRESS(1,COLUMN()-1,4),"1","")&amp;"$42")),""))</f>
        <v>0</v>
      </c>
      <c r="AH42" s="34">
        <f ca="1">IF(COLUMN()&lt;DATA!$H$1+2,SUM(VSETKY_PODIELY!AH$63:'VSETKY_PODIELY'!AH$64),IF(COLUMN()=DATA!$H$1+2,SUM(INDIRECT("B$42:"&amp;SUBSTITUTE(ADDRESS(1,COLUMN()-1,4),"1","")&amp;"$42")),""))</f>
        <v>0</v>
      </c>
      <c r="AI42" s="34">
        <f ca="1">IF(COLUMN()&lt;DATA!$H$1+2,SUM(VSETKY_PODIELY!AI$63:'VSETKY_PODIELY'!AI$64),IF(COLUMN()=DATA!$H$1+2,SUM(INDIRECT("B$42:"&amp;SUBSTITUTE(ADDRESS(1,COLUMN()-1,4),"1","")&amp;"$42")),""))</f>
        <v>0</v>
      </c>
      <c r="AJ42" s="34">
        <f ca="1">IF(COLUMN()&lt;DATA!$H$1+2,SUM(VSETKY_PODIELY!AJ$63:'VSETKY_PODIELY'!AJ$64),IF(COLUMN()=DATA!$H$1+2,SUM(INDIRECT("B$42:"&amp;SUBSTITUTE(ADDRESS(1,COLUMN()-1,4),"1","")&amp;"$42")),""))</f>
        <v>0</v>
      </c>
      <c r="AK42" s="34">
        <f ca="1">IF(COLUMN()&lt;DATA!$H$1+2,SUM(VSETKY_PODIELY!AK$63:'VSETKY_PODIELY'!AK$64),IF(COLUMN()=DATA!$H$1+2,SUM(INDIRECT("B$42:"&amp;SUBSTITUTE(ADDRESS(1,COLUMN()-1,4),"1","")&amp;"$42")),""))</f>
        <v>0</v>
      </c>
      <c r="AL42" s="34">
        <f ca="1">IF(COLUMN()&lt;DATA!$H$1+2,SUM(VSETKY_PODIELY!AL$63:'VSETKY_PODIELY'!AL$64),IF(COLUMN()=DATA!$H$1+2,SUM(INDIRECT("B$42:"&amp;SUBSTITUTE(ADDRESS(1,COLUMN()-1,4),"1","")&amp;"$42")),""))</f>
        <v>0</v>
      </c>
      <c r="AM42" s="34">
        <f ca="1">IF(COLUMN()&lt;DATA!$H$1+2,SUM(VSETKY_PODIELY!AM$63:'VSETKY_PODIELY'!AM$64),IF(COLUMN()=DATA!$H$1+2,SUM(INDIRECT("B$42:"&amp;SUBSTITUTE(ADDRESS(1,COLUMN()-1,4),"1","")&amp;"$42")),""))</f>
        <v>0</v>
      </c>
      <c r="AN42" s="44">
        <f ca="1">IF(COLUMN()&lt;DATA!$H$1+2,SUM(VSETKY_PODIELY!AN$63:'VSETKY_PODIELY'!AN$64),IF(COLUMN()=DATA!$H$1+2,SUM(INDIRECT("B$42:"&amp;SUBSTITUTE(ADDRESS(1,COLUMN()-1,4),"1","")&amp;"$42")),""))</f>
        <v>55</v>
      </c>
      <c r="AO42" t="str">
        <f ca="1">IF(COLUMN()&lt;DATA!$H$1+2,SUM(VSETKY_PODIELY!AO$63:'VSETKY_PODIELY'!AO$64),IF(COLUMN()=DATA!$H$1+2,SUM(INDIRECT("B$42:"&amp;SUBSTITUTE(ADDRESS(1,COLUMN()-1,4),"1","")&amp;"$42")),""))</f>
        <v/>
      </c>
      <c r="AP42" t="str">
        <f ca="1">IF(COLUMN()&lt;DATA!$H$1+2,SUM(VSETKY_PODIELY!AP$63:'VSETKY_PODIELY'!AP$64),IF(COLUMN()=DATA!$H$1+2,SUM(INDIRECT("B$42:"&amp;SUBSTITUTE(ADDRESS(1,COLUMN()-1,4),"1","")&amp;"$42")),""))</f>
        <v/>
      </c>
      <c r="AQ42" t="str">
        <f ca="1">IF(COLUMN()&lt;DATA!$H$1+2,SUM(VSETKY_PODIELY!AQ$63:'VSETKY_PODIELY'!AQ$64),IF(COLUMN()=DATA!$H$1+2,SUM(INDIRECT("B$42:"&amp;SUBSTITUTE(ADDRESS(1,COLUMN()-1,4),"1","")&amp;"$42")),""))</f>
        <v/>
      </c>
      <c r="AR42" t="str">
        <f ca="1">IF(COLUMN()&lt;DATA!$H$1+2,SUM(VSETKY_PODIELY!AR$63:'VSETKY_PODIELY'!AR$64),IF(COLUMN()=DATA!$H$1+2,SUM(INDIRECT("B$42:"&amp;SUBSTITUTE(ADDRESS(1,COLUMN()-1,4),"1","")&amp;"$42")),""))</f>
        <v/>
      </c>
      <c r="AS42" t="str">
        <f ca="1">IF(COLUMN()&lt;DATA!$H$1+2,SUM(VSETKY_PODIELY!AS$63:'VSETKY_PODIELY'!AS$64),IF(COLUMN()=DATA!$H$1+2,SUM(INDIRECT("B$42:"&amp;SUBSTITUTE(ADDRESS(1,COLUMN()-1,4),"1","")&amp;"$42")),""))</f>
        <v/>
      </c>
      <c r="AT42" t="str">
        <f ca="1">IF(COLUMN()&lt;DATA!$H$1+2,SUM(VSETKY_PODIELY!AT$63:'VSETKY_PODIELY'!AT$64),IF(COLUMN()=DATA!$H$1+2,SUM(INDIRECT("B$42:"&amp;SUBSTITUTE(ADDRESS(1,COLUMN()-1,4),"1","")&amp;"$42")),""))</f>
        <v/>
      </c>
      <c r="AU42" t="str">
        <f ca="1">IF(COLUMN()&lt;DATA!$H$1+2,SUM(VSETKY_PODIELY!AU$63:'VSETKY_PODIELY'!AU$64),IF(COLUMN()=DATA!$H$1+2,SUM(INDIRECT("B$42:"&amp;SUBSTITUTE(ADDRESS(1,COLUMN()-1,4),"1","")&amp;"$42")),""))</f>
        <v/>
      </c>
      <c r="AV42" t="str">
        <f ca="1">IF(COLUMN()&lt;DATA!$H$1+2,SUM(VSETKY_PODIELY!AV$63:'VSETKY_PODIELY'!AV$64),IF(COLUMN()=DATA!$H$1+2,SUM(INDIRECT("B$42:"&amp;SUBSTITUTE(ADDRESS(1,COLUMN()-1,4),"1","")&amp;"$42")),""))</f>
        <v/>
      </c>
      <c r="AW42" t="str">
        <f ca="1">IF(COLUMN()&lt;DATA!$H$1+2,SUM(VSETKY_PODIELY!AW$63:'VSETKY_PODIELY'!AW$64),IF(COLUMN()=DATA!$H$1+2,SUM(INDIRECT("B$42:"&amp;SUBSTITUTE(ADDRESS(1,COLUMN()-1,4),"1","")&amp;"$42")),""))</f>
        <v/>
      </c>
      <c r="AX42" t="str">
        <f ca="1">IF(COLUMN()&lt;DATA!$H$1+2,SUM(VSETKY_PODIELY!AX$63:'VSETKY_PODIELY'!AX$64),IF(COLUMN()=DATA!$H$1+2,SUM(INDIRECT("B$42:"&amp;SUBSTITUTE(ADDRESS(1,COLUMN()-1,4),"1","")&amp;"$42")),""))</f>
        <v/>
      </c>
      <c r="AY42" t="str">
        <f ca="1">IF(COLUMN()&lt;DATA!$H$1+2,SUM(VSETKY_PODIELY!AY$63:'VSETKY_PODIELY'!AY$64),IF(COLUMN()=DATA!$H$1+2,SUM(INDIRECT("B$42:"&amp;SUBSTITUTE(ADDRESS(1,COLUMN()-1,4),"1","")&amp;"$42")),""))</f>
        <v/>
      </c>
      <c r="AZ42" t="str">
        <f ca="1">IF(COLUMN()&lt;DATA!$H$1+2,SUM(VSETKY_PODIELY!AZ$63:'VSETKY_PODIELY'!AZ$64),IF(COLUMN()=DATA!$H$1+2,SUM(INDIRECT("B$42:"&amp;SUBSTITUTE(ADDRESS(1,COLUMN()-1,4),"1","")&amp;"$42")),""))</f>
        <v/>
      </c>
      <c r="BA42" t="str">
        <f ca="1">IF(COLUMN()&lt;DATA!$H$1+2,SUM(VSETKY_PODIELY!BA$63:'VSETKY_PODIELY'!BA$64),IF(COLUMN()=DATA!$H$1+2,SUM(INDIRECT("B$42:"&amp;SUBSTITUTE(ADDRESS(1,COLUMN()-1,4),"1","")&amp;"$42")),""))</f>
        <v/>
      </c>
      <c r="BB42" t="str">
        <f ca="1">IF(COLUMN()&lt;DATA!$H$1+2,SUM(VSETKY_PODIELY!BB$63:'VSETKY_PODIELY'!BB$64),IF(COLUMN()=DATA!$H$1+2,SUM(INDIRECT("B$42:"&amp;SUBSTITUTE(ADDRESS(1,COLUMN()-1,4),"1","")&amp;"$42")),""))</f>
        <v/>
      </c>
      <c r="BC42" t="str">
        <f ca="1">IF(COLUMN()&lt;DATA!$H$1+2,SUM(VSETKY_PODIELY!BC$63:'VSETKY_PODIELY'!BC$64),IF(COLUMN()=DATA!$H$1+2,SUM(INDIRECT("B$42:"&amp;SUBSTITUTE(ADDRESS(1,COLUMN()-1,4),"1","")&amp;"$42")),""))</f>
        <v/>
      </c>
      <c r="BD42" t="str">
        <f ca="1">IF(COLUMN()&lt;DATA!$H$1+2,SUM(VSETKY_PODIELY!BD$63:'VSETKY_PODIELY'!BD$64),IF(COLUMN()=DATA!$H$1+2,SUM(INDIRECT("B$42:"&amp;SUBSTITUTE(ADDRESS(1,COLUMN()-1,4),"1","")&amp;"$42")),""))</f>
        <v/>
      </c>
      <c r="BE42" t="str">
        <f ca="1">IF(COLUMN()&lt;DATA!$H$1+2,SUM(VSETKY_PODIELY!BE$63:'VSETKY_PODIELY'!BE$64),IF(COLUMN()=DATA!$H$1+2,SUM(INDIRECT("B$42:"&amp;SUBSTITUTE(ADDRESS(1,COLUMN()-1,4),"1","")&amp;"$42")),""))</f>
        <v/>
      </c>
      <c r="BF42" t="str">
        <f ca="1">IF(COLUMN()&lt;DATA!$H$1+2,SUM(VSETKY_PODIELY!BF$63:'VSETKY_PODIELY'!BF$64),IF(COLUMN()=DATA!$H$1+2,SUM(INDIRECT("B$42:"&amp;SUBSTITUTE(ADDRESS(1,COLUMN()-1,4),"1","")&amp;"$42")),""))</f>
        <v/>
      </c>
      <c r="BG42" t="str">
        <f ca="1">IF(COLUMN()&lt;DATA!$H$1+2,SUM(VSETKY_PODIELY!BG$63:'VSETKY_PODIELY'!BG$64),IF(COLUMN()=DATA!$H$1+2,SUM(INDIRECT("B$42:"&amp;SUBSTITUTE(ADDRESS(1,COLUMN()-1,4),"1","")&amp;"$42")),""))</f>
        <v/>
      </c>
      <c r="BH42" t="str">
        <f ca="1">IF(COLUMN()&lt;DATA!$H$1+2,SUM(VSETKY_PODIELY!BH$63:'VSETKY_PODIELY'!BH$64),IF(COLUMN()=DATA!$H$1+2,SUM(INDIRECT("B$42:"&amp;SUBSTITUTE(ADDRESS(1,COLUMN()-1,4),"1","")&amp;"$42")),""))</f>
        <v/>
      </c>
      <c r="BI42" t="str">
        <f ca="1">IF(COLUMN()&lt;DATA!$H$1+2,SUM(VSETKY_PODIELY!BI$63:'VSETKY_PODIELY'!BI$64),IF(COLUMN()=DATA!$H$1+2,SUM(INDIRECT("B$42:"&amp;SUBSTITUTE(ADDRESS(1,COLUMN()-1,4),"1","")&amp;"$42")),""))</f>
        <v/>
      </c>
      <c r="BJ42" t="str">
        <f ca="1">IF(COLUMN()&lt;DATA!$H$1+2,SUM(VSETKY_PODIELY!BJ$63:'VSETKY_PODIELY'!BJ$64),IF(COLUMN()=DATA!$H$1+2,SUM(INDIRECT("B$42:"&amp;SUBSTITUTE(ADDRESS(1,COLUMN()-1,4),"1","")&amp;"$42")),""))</f>
        <v/>
      </c>
      <c r="BK42" t="str">
        <f ca="1">IF(COLUMN()&lt;DATA!$H$1+2,SUM(VSETKY_PODIELY!BK$63:'VSETKY_PODIELY'!BK$64),IF(COLUMN()=DATA!$H$1+2,SUM(INDIRECT("B$42:"&amp;SUBSTITUTE(ADDRESS(1,COLUMN()-1,4),"1","")&amp;"$42")),""))</f>
        <v/>
      </c>
      <c r="BL42" t="str">
        <f ca="1">IF(COLUMN()&lt;DATA!$H$1+2,SUM(VSETKY_PODIELY!BL$63:'VSETKY_PODIELY'!BL$64),IF(COLUMN()=DATA!$H$1+2,SUM(INDIRECT("B$42:"&amp;SUBSTITUTE(ADDRESS(1,COLUMN()-1,4),"1","")&amp;"$42")),""))</f>
        <v/>
      </c>
      <c r="BM42" t="str">
        <f ca="1">IF(COLUMN()&lt;DATA!$H$1+2,SUM(VSETKY_PODIELY!BM$63:'VSETKY_PODIELY'!BM$64),IF(COLUMN()=DATA!$H$1+2,SUM(INDIRECT("B$42:"&amp;SUBSTITUTE(ADDRESS(1,COLUMN()-1,4),"1","")&amp;"$42")),""))</f>
        <v/>
      </c>
      <c r="BN42" t="str">
        <f ca="1">IF(COLUMN()&lt;DATA!$H$1+2,SUM(VSETKY_PODIELY!BN$63:'VSETKY_PODIELY'!BN$64),IF(COLUMN()=DATA!$H$1+2,SUM(INDIRECT("B$42:"&amp;SUBSTITUTE(ADDRESS(1,COLUMN()-1,4),"1","")&amp;"$42")),""))</f>
        <v/>
      </c>
      <c r="BO42" t="str">
        <f ca="1">IF(COLUMN()&lt;DATA!$H$1+2,SUM(VSETKY_PODIELY!BO$63:'VSETKY_PODIELY'!BO$64),IF(COLUMN()=DATA!$H$1+2,SUM(INDIRECT("B$42:"&amp;SUBSTITUTE(ADDRESS(1,COLUMN()-1,4),"1","")&amp;"$42")),""))</f>
        <v/>
      </c>
      <c r="BP42" t="str">
        <f ca="1">IF(COLUMN()&lt;DATA!$H$1+2,SUM(VSETKY_PODIELY!BP$63:'VSETKY_PODIELY'!BP$64),IF(COLUMN()=DATA!$H$1+2,SUM(INDIRECT("B$42:"&amp;SUBSTITUTE(ADDRESS(1,COLUMN()-1,4),"1","")&amp;"$42")),""))</f>
        <v/>
      </c>
      <c r="BQ42" t="str">
        <f ca="1">IF(COLUMN()&lt;DATA!$H$1+2,SUM(VSETKY_PODIELY!BQ$63:'VSETKY_PODIELY'!BQ$64),IF(COLUMN()=DATA!$H$1+2,SUM(INDIRECT("B$42:"&amp;SUBSTITUTE(ADDRESS(1,COLUMN()-1,4),"1","")&amp;"$42")),""))</f>
        <v/>
      </c>
      <c r="BR42" t="str">
        <f ca="1">IF(COLUMN()&lt;DATA!$H$1+2,SUM(VSETKY_PODIELY!BR$63:'VSETKY_PODIELY'!BR$64),IF(COLUMN()=DATA!$H$1+2,SUM(INDIRECT("B$42:"&amp;SUBSTITUTE(ADDRESS(1,COLUMN()-1,4),"1","")&amp;"$42")),""))</f>
        <v/>
      </c>
      <c r="BS42" t="str">
        <f ca="1">IF(COLUMN()&lt;DATA!$H$1+2,SUM(VSETKY_PODIELY!BS$63:'VSETKY_PODIELY'!BS$64),IF(COLUMN()=DATA!$H$1+2,SUM(INDIRECT("B$42:"&amp;SUBSTITUTE(ADDRESS(1,COLUMN()-1,4),"1","")&amp;"$42")),""))</f>
        <v/>
      </c>
      <c r="BT42" t="str">
        <f ca="1">IF(COLUMN()&lt;DATA!$H$1+2,SUM(VSETKY_PODIELY!BT$63:'VSETKY_PODIELY'!BT$64),IF(COLUMN()=DATA!$H$1+2,SUM(INDIRECT("B$42:"&amp;SUBSTITUTE(ADDRESS(1,COLUMN()-1,4),"1","")&amp;"$42")),""))</f>
        <v/>
      </c>
      <c r="BU42" t="str">
        <f ca="1">IF(COLUMN()&lt;DATA!$H$1+2,SUM(VSETKY_PODIELY!BU$63:'VSETKY_PODIELY'!BU$64),IF(COLUMN()=DATA!$H$1+2,SUM(INDIRECT("B$42:"&amp;SUBSTITUTE(ADDRESS(1,COLUMN()-1,4),"1","")&amp;"$42")),""))</f>
        <v/>
      </c>
      <c r="BV42" t="str">
        <f ca="1">IF(COLUMN()&lt;DATA!$H$1+2,SUM(VSETKY_PODIELY!BV$63:'VSETKY_PODIELY'!BV$64),IF(COLUMN()=DATA!$H$1+2,SUM(INDIRECT("B$42:"&amp;SUBSTITUTE(ADDRESS(1,COLUMN()-1,4),"1","")&amp;"$42")),""))</f>
        <v/>
      </c>
      <c r="BW42" t="str">
        <f ca="1">IF(COLUMN()&lt;DATA!$H$1+2,SUM(VSETKY_PODIELY!BW$63:'VSETKY_PODIELY'!BW$64),IF(COLUMN()=DATA!$H$1+2,SUM(INDIRECT("B$42:"&amp;SUBSTITUTE(ADDRESS(1,COLUMN()-1,4),"1","")&amp;"$42")),""))</f>
        <v/>
      </c>
      <c r="BX42" t="str">
        <f ca="1">IF(COLUMN()&lt;DATA!$H$1+2,SUM(VSETKY_PODIELY!BX$63:'VSETKY_PODIELY'!BX$64),IF(COLUMN()=DATA!$H$1+2,SUM(INDIRECT("B$42:"&amp;SUBSTITUTE(ADDRESS(1,COLUMN()-1,4),"1","")&amp;"$42")),""))</f>
        <v/>
      </c>
      <c r="BY42" t="str">
        <f ca="1">IF(COLUMN()&lt;DATA!$H$1+2,SUM(VSETKY_PODIELY!BY$63:'VSETKY_PODIELY'!BY$64),IF(COLUMN()=DATA!$H$1+2,SUM(INDIRECT("B$42:"&amp;SUBSTITUTE(ADDRESS(1,COLUMN()-1,4),"1","")&amp;"$42")),""))</f>
        <v/>
      </c>
      <c r="BZ42" t="str">
        <f ca="1">IF(COLUMN()&lt;DATA!$H$1+2,SUM(VSETKY_PODIELY!BZ$63:'VSETKY_PODIELY'!BZ$64),IF(COLUMN()=DATA!$H$1+2,SUM(INDIRECT("B$42:"&amp;SUBSTITUTE(ADDRESS(1,COLUMN()-1,4),"1","")&amp;"$42")),""))</f>
        <v/>
      </c>
    </row>
    <row r="43" spans="1:78" ht="15.75" thickBot="1" x14ac:dyDescent="0.3">
      <c r="A43" s="35" t="s">
        <v>175</v>
      </c>
      <c r="B43" s="35">
        <f ca="1">IF(COLUMN()&lt;DATA!$H$1+2,VSETKY_PODIELY!B$101,IF(COLUMN()=DATA!$H$1+2,SUM(INDIRECT("B$43:"&amp;SUBSTITUTE(ADDRESS(1,COLUMN()-1,4),"1","")&amp;"$43")),""))</f>
        <v>0</v>
      </c>
      <c r="C43" s="35">
        <f ca="1">IF(COLUMN()&lt;DATA!$H$1+2,VSETKY_PODIELY!C$101,IF(COLUMN()=DATA!$H$1+2,SUM(INDIRECT("B$43:"&amp;SUBSTITUTE(ADDRESS(1,COLUMN()-1,4),"1","")&amp;"$43")),""))</f>
        <v>0</v>
      </c>
      <c r="D43" s="35">
        <f ca="1">IF(COLUMN()&lt;DATA!$H$1+2,VSETKY_PODIELY!D$101,IF(COLUMN()=DATA!$H$1+2,SUM(INDIRECT("B$43:"&amp;SUBSTITUTE(ADDRESS(1,COLUMN()-1,4),"1","")&amp;"$43")),""))</f>
        <v>0</v>
      </c>
      <c r="E43" s="35">
        <f ca="1">IF(COLUMN()&lt;DATA!$H$1+2,VSETKY_PODIELY!E$101,IF(COLUMN()=DATA!$H$1+2,SUM(INDIRECT("B$43:"&amp;SUBSTITUTE(ADDRESS(1,COLUMN()-1,4),"1","")&amp;"$43")),""))</f>
        <v>0</v>
      </c>
      <c r="F43" s="35">
        <f ca="1">IF(COLUMN()&lt;DATA!$H$1+2,VSETKY_PODIELY!F$101,IF(COLUMN()=DATA!$H$1+2,SUM(INDIRECT("B$43:"&amp;SUBSTITUTE(ADDRESS(1,COLUMN()-1,4),"1","")&amp;"$43")),""))</f>
        <v>0</v>
      </c>
      <c r="G43" s="35">
        <f ca="1">IF(COLUMN()&lt;DATA!$H$1+2,VSETKY_PODIELY!G$101,IF(COLUMN()=DATA!$H$1+2,SUM(INDIRECT("B$43:"&amp;SUBSTITUTE(ADDRESS(1,COLUMN()-1,4),"1","")&amp;"$43")),""))</f>
        <v>0</v>
      </c>
      <c r="H43" s="35">
        <f ca="1">IF(COLUMN()&lt;DATA!$H$1+2,VSETKY_PODIELY!H$101,IF(COLUMN()=DATA!$H$1+2,SUM(INDIRECT("B$43:"&amp;SUBSTITUTE(ADDRESS(1,COLUMN()-1,4),"1","")&amp;"$43")),""))</f>
        <v>0</v>
      </c>
      <c r="I43" s="35">
        <f ca="1">IF(COLUMN()&lt;DATA!$H$1+2,VSETKY_PODIELY!I$101,IF(COLUMN()=DATA!$H$1+2,SUM(INDIRECT("B$43:"&amp;SUBSTITUTE(ADDRESS(1,COLUMN()-1,4),"1","")&amp;"$43")),""))</f>
        <v>0</v>
      </c>
      <c r="J43" s="35">
        <f ca="1">IF(COLUMN()&lt;DATA!$H$1+2,VSETKY_PODIELY!J$101,IF(COLUMN()=DATA!$H$1+2,SUM(INDIRECT("B$43:"&amp;SUBSTITUTE(ADDRESS(1,COLUMN()-1,4),"1","")&amp;"$43")),""))</f>
        <v>0</v>
      </c>
      <c r="K43" s="35">
        <f ca="1">IF(COLUMN()&lt;DATA!$H$1+2,VSETKY_PODIELY!K$101,IF(COLUMN()=DATA!$H$1+2,SUM(INDIRECT("B$43:"&amp;SUBSTITUTE(ADDRESS(1,COLUMN()-1,4),"1","")&amp;"$43")),""))</f>
        <v>0</v>
      </c>
      <c r="L43" s="35">
        <f ca="1">IF(COLUMN()&lt;DATA!$H$1+2,VSETKY_PODIELY!L$101,IF(COLUMN()=DATA!$H$1+2,SUM(INDIRECT("B$43:"&amp;SUBSTITUTE(ADDRESS(1,COLUMN()-1,4),"1","")&amp;"$43")),""))</f>
        <v>0</v>
      </c>
      <c r="M43" s="35">
        <f ca="1">IF(COLUMN()&lt;DATA!$H$1+2,VSETKY_PODIELY!M$101,IF(COLUMN()=DATA!$H$1+2,SUM(INDIRECT("B$43:"&amp;SUBSTITUTE(ADDRESS(1,COLUMN()-1,4),"1","")&amp;"$43")),""))</f>
        <v>0</v>
      </c>
      <c r="N43" s="35">
        <f ca="1">IF(COLUMN()&lt;DATA!$H$1+2,VSETKY_PODIELY!N$101,IF(COLUMN()=DATA!$H$1+2,SUM(INDIRECT("B$43:"&amp;SUBSTITUTE(ADDRESS(1,COLUMN()-1,4),"1","")&amp;"$43")),""))</f>
        <v>0</v>
      </c>
      <c r="O43" s="35">
        <f ca="1">IF(COLUMN()&lt;DATA!$H$1+2,VSETKY_PODIELY!O$101,IF(COLUMN()=DATA!$H$1+2,SUM(INDIRECT("B$43:"&amp;SUBSTITUTE(ADDRESS(1,COLUMN()-1,4),"1","")&amp;"$43")),""))</f>
        <v>0</v>
      </c>
      <c r="P43" s="35">
        <f ca="1">IF(COLUMN()&lt;DATA!$H$1+2,VSETKY_PODIELY!P$101,IF(COLUMN()=DATA!$H$1+2,SUM(INDIRECT("B$43:"&amp;SUBSTITUTE(ADDRESS(1,COLUMN()-1,4),"1","")&amp;"$43")),""))</f>
        <v>0</v>
      </c>
      <c r="Q43" s="35">
        <f ca="1">IF(COLUMN()&lt;DATA!$H$1+2,VSETKY_PODIELY!Q$101,IF(COLUMN()=DATA!$H$1+2,SUM(INDIRECT("B$43:"&amp;SUBSTITUTE(ADDRESS(1,COLUMN()-1,4),"1","")&amp;"$43")),""))</f>
        <v>0</v>
      </c>
      <c r="R43" s="35">
        <f ca="1">IF(COLUMN()&lt;DATA!$H$1+2,VSETKY_PODIELY!R$101,IF(COLUMN()=DATA!$H$1+2,SUM(INDIRECT("B$43:"&amp;SUBSTITUTE(ADDRESS(1,COLUMN()-1,4),"1","")&amp;"$43")),""))</f>
        <v>0</v>
      </c>
      <c r="S43" s="35">
        <f ca="1">IF(COLUMN()&lt;DATA!$H$1+2,VSETKY_PODIELY!S$101,IF(COLUMN()=DATA!$H$1+2,SUM(INDIRECT("B$43:"&amp;SUBSTITUTE(ADDRESS(1,COLUMN()-1,4),"1","")&amp;"$43")),""))</f>
        <v>0</v>
      </c>
      <c r="T43" s="35">
        <f ca="1">IF(COLUMN()&lt;DATA!$H$1+2,VSETKY_PODIELY!T$101,IF(COLUMN()=DATA!$H$1+2,SUM(INDIRECT("B$43:"&amp;SUBSTITUTE(ADDRESS(1,COLUMN()-1,4),"1","")&amp;"$43")),""))</f>
        <v>0</v>
      </c>
      <c r="U43" s="35">
        <f ca="1">IF(COLUMN()&lt;DATA!$H$1+2,VSETKY_PODIELY!U$101,IF(COLUMN()=DATA!$H$1+2,SUM(INDIRECT("B$43:"&amp;SUBSTITUTE(ADDRESS(1,COLUMN()-1,4),"1","")&amp;"$43")),""))</f>
        <v>0</v>
      </c>
      <c r="V43" s="35">
        <f ca="1">IF(COLUMN()&lt;DATA!$H$1+2,VSETKY_PODIELY!V$101,IF(COLUMN()=DATA!$H$1+2,SUM(INDIRECT("B$43:"&amp;SUBSTITUTE(ADDRESS(1,COLUMN()-1,4),"1","")&amp;"$43")),""))</f>
        <v>0</v>
      </c>
      <c r="W43" s="35">
        <f ca="1">IF(COLUMN()&lt;DATA!$H$1+2,VSETKY_PODIELY!W$101,IF(COLUMN()=DATA!$H$1+2,SUM(INDIRECT("B$43:"&amp;SUBSTITUTE(ADDRESS(1,COLUMN()-1,4),"1","")&amp;"$43")),""))</f>
        <v>0</v>
      </c>
      <c r="X43" s="35">
        <f ca="1">IF(COLUMN()&lt;DATA!$H$1+2,VSETKY_PODIELY!X$101,IF(COLUMN()=DATA!$H$1+2,SUM(INDIRECT("B$43:"&amp;SUBSTITUTE(ADDRESS(1,COLUMN()-1,4),"1","")&amp;"$43")),""))</f>
        <v>0</v>
      </c>
      <c r="Y43" s="35">
        <f ca="1">IF(COLUMN()&lt;DATA!$H$1+2,VSETKY_PODIELY!Y$101,IF(COLUMN()=DATA!$H$1+2,SUM(INDIRECT("B$43:"&amp;SUBSTITUTE(ADDRESS(1,COLUMN()-1,4),"1","")&amp;"$43")),""))</f>
        <v>0</v>
      </c>
      <c r="Z43" s="35">
        <f ca="1">IF(COLUMN()&lt;DATA!$H$1+2,VSETKY_PODIELY!Z$101,IF(COLUMN()=DATA!$H$1+2,SUM(INDIRECT("B$43:"&amp;SUBSTITUTE(ADDRESS(1,COLUMN()-1,4),"1","")&amp;"$43")),""))</f>
        <v>0</v>
      </c>
      <c r="AA43" s="35">
        <f ca="1">IF(COLUMN()&lt;DATA!$H$1+2,VSETKY_PODIELY!AA$101,IF(COLUMN()=DATA!$H$1+2,SUM(INDIRECT("B$43:"&amp;SUBSTITUTE(ADDRESS(1,COLUMN()-1,4),"1","")&amp;"$43")),""))</f>
        <v>0</v>
      </c>
      <c r="AB43" s="35">
        <f ca="1">IF(COLUMN()&lt;DATA!$H$1+2,VSETKY_PODIELY!AB$101,IF(COLUMN()=DATA!$H$1+2,SUM(INDIRECT("B$43:"&amp;SUBSTITUTE(ADDRESS(1,COLUMN()-1,4),"1","")&amp;"$43")),""))</f>
        <v>0</v>
      </c>
      <c r="AC43" s="35">
        <f ca="1">IF(COLUMN()&lt;DATA!$H$1+2,VSETKY_PODIELY!AC$101,IF(COLUMN()=DATA!$H$1+2,SUM(INDIRECT("B$43:"&amp;SUBSTITUTE(ADDRESS(1,COLUMN()-1,4),"1","")&amp;"$43")),""))</f>
        <v>0</v>
      </c>
      <c r="AD43" s="35">
        <f ca="1">IF(COLUMN()&lt;DATA!$H$1+2,VSETKY_PODIELY!AD$101,IF(COLUMN()=DATA!$H$1+2,SUM(INDIRECT("B$43:"&amp;SUBSTITUTE(ADDRESS(1,COLUMN()-1,4),"1","")&amp;"$43")),""))</f>
        <v>0</v>
      </c>
      <c r="AE43" s="35">
        <f ca="1">IF(COLUMN()&lt;DATA!$H$1+2,VSETKY_PODIELY!AE$101,IF(COLUMN()=DATA!$H$1+2,SUM(INDIRECT("B$43:"&amp;SUBSTITUTE(ADDRESS(1,COLUMN()-1,4),"1","")&amp;"$43")),""))</f>
        <v>0</v>
      </c>
      <c r="AF43" s="35">
        <f ca="1">IF(COLUMN()&lt;DATA!$H$1+2,VSETKY_PODIELY!AF$101,IF(COLUMN()=DATA!$H$1+2,SUM(INDIRECT("B$43:"&amp;SUBSTITUTE(ADDRESS(1,COLUMN()-1,4),"1","")&amp;"$43")),""))</f>
        <v>0</v>
      </c>
      <c r="AG43" s="35">
        <f ca="1">IF(COLUMN()&lt;DATA!$H$1+2,VSETKY_PODIELY!AG$101,IF(COLUMN()=DATA!$H$1+2,SUM(INDIRECT("B$43:"&amp;SUBSTITUTE(ADDRESS(1,COLUMN()-1,4),"1","")&amp;"$43")),""))</f>
        <v>0</v>
      </c>
      <c r="AH43" s="35">
        <f ca="1">IF(COLUMN()&lt;DATA!$H$1+2,VSETKY_PODIELY!AH$101,IF(COLUMN()=DATA!$H$1+2,SUM(INDIRECT("B$43:"&amp;SUBSTITUTE(ADDRESS(1,COLUMN()-1,4),"1","")&amp;"$43")),""))</f>
        <v>0</v>
      </c>
      <c r="AI43" s="35">
        <f ca="1">IF(COLUMN()&lt;DATA!$H$1+2,VSETKY_PODIELY!AI$101,IF(COLUMN()=DATA!$H$1+2,SUM(INDIRECT("B$43:"&amp;SUBSTITUTE(ADDRESS(1,COLUMN()-1,4),"1","")&amp;"$43")),""))</f>
        <v>0</v>
      </c>
      <c r="AJ43" s="35">
        <f ca="1">IF(COLUMN()&lt;DATA!$H$1+2,VSETKY_PODIELY!AJ$101,IF(COLUMN()=DATA!$H$1+2,SUM(INDIRECT("B$43:"&amp;SUBSTITUTE(ADDRESS(1,COLUMN()-1,4),"1","")&amp;"$43")),""))</f>
        <v>0</v>
      </c>
      <c r="AK43" s="35">
        <f ca="1">IF(COLUMN()&lt;DATA!$H$1+2,VSETKY_PODIELY!AK$101,IF(COLUMN()=DATA!$H$1+2,SUM(INDIRECT("B$43:"&amp;SUBSTITUTE(ADDRESS(1,COLUMN()-1,4),"1","")&amp;"$43")),""))</f>
        <v>0</v>
      </c>
      <c r="AL43" s="35">
        <f ca="1">IF(COLUMN()&lt;DATA!$H$1+2,VSETKY_PODIELY!AL$101,IF(COLUMN()=DATA!$H$1+2,SUM(INDIRECT("B$43:"&amp;SUBSTITUTE(ADDRESS(1,COLUMN()-1,4),"1","")&amp;"$43")),""))</f>
        <v>0</v>
      </c>
      <c r="AM43" s="35">
        <f ca="1">IF(COLUMN()&lt;DATA!$H$1+2,VSETKY_PODIELY!AM$101,IF(COLUMN()=DATA!$H$1+2,SUM(INDIRECT("B$43:"&amp;SUBSTITUTE(ADDRESS(1,COLUMN()-1,4),"1","")&amp;"$43")),""))</f>
        <v>0</v>
      </c>
      <c r="AN43" s="35">
        <f ca="1">IF(COLUMN()&lt;DATA!$H$1+2,VSETKY_PODIELY!AN$101,IF(COLUMN()=DATA!$H$1+2,SUM(INDIRECT("B$43:"&amp;SUBSTITUTE(ADDRESS(1,COLUMN()-1,4),"1","")&amp;"$43")),""))</f>
        <v>0</v>
      </c>
      <c r="AO43" t="str">
        <f ca="1">IF(COLUMN()&lt;DATA!$H$1+2,VSETKY_PODIELY!AO$101,IF(COLUMN()=DATA!$H$1+2,SUM(INDIRECT("B$43:"&amp;SUBSTITUTE(ADDRESS(1,COLUMN()-1,4),"1","")&amp;"$43")),""))</f>
        <v/>
      </c>
      <c r="AP43" t="str">
        <f ca="1">IF(COLUMN()&lt;DATA!$H$1+2,VSETKY_PODIELY!AP$101,IF(COLUMN()=DATA!$H$1+2,SUM(INDIRECT("B$43:"&amp;SUBSTITUTE(ADDRESS(1,COLUMN()-1,4),"1","")&amp;"$43")),""))</f>
        <v/>
      </c>
      <c r="AQ43" t="str">
        <f ca="1">IF(COLUMN()&lt;DATA!$H$1+2,VSETKY_PODIELY!AQ$101,IF(COLUMN()=DATA!$H$1+2,SUM(INDIRECT("B$43:"&amp;SUBSTITUTE(ADDRESS(1,COLUMN()-1,4),"1","")&amp;"$43")),""))</f>
        <v/>
      </c>
      <c r="AR43" t="str">
        <f ca="1">IF(COLUMN()&lt;DATA!$H$1+2,VSETKY_PODIELY!AR$101,IF(COLUMN()=DATA!$H$1+2,SUM(INDIRECT("B$43:"&amp;SUBSTITUTE(ADDRESS(1,COLUMN()-1,4),"1","")&amp;"$43")),""))</f>
        <v/>
      </c>
      <c r="AS43" t="str">
        <f ca="1">IF(COLUMN()&lt;DATA!$H$1+2,VSETKY_PODIELY!AS$101,IF(COLUMN()=DATA!$H$1+2,SUM(INDIRECT("B$43:"&amp;SUBSTITUTE(ADDRESS(1,COLUMN()-1,4),"1","")&amp;"$43")),""))</f>
        <v/>
      </c>
      <c r="AT43" t="str">
        <f ca="1">IF(COLUMN()&lt;DATA!$H$1+2,VSETKY_PODIELY!AT$101,IF(COLUMN()=DATA!$H$1+2,SUM(INDIRECT("B$43:"&amp;SUBSTITUTE(ADDRESS(1,COLUMN()-1,4),"1","")&amp;"$43")),""))</f>
        <v/>
      </c>
      <c r="AU43" t="str">
        <f ca="1">IF(COLUMN()&lt;DATA!$H$1+2,VSETKY_PODIELY!AU$101,IF(COLUMN()=DATA!$H$1+2,SUM(INDIRECT("B$43:"&amp;SUBSTITUTE(ADDRESS(1,COLUMN()-1,4),"1","")&amp;"$43")),""))</f>
        <v/>
      </c>
      <c r="AV43" t="str">
        <f ca="1">IF(COLUMN()&lt;DATA!$H$1+2,VSETKY_PODIELY!AV$101,IF(COLUMN()=DATA!$H$1+2,SUM(INDIRECT("B$43:"&amp;SUBSTITUTE(ADDRESS(1,COLUMN()-1,4),"1","")&amp;"$43")),""))</f>
        <v/>
      </c>
      <c r="AW43" t="str">
        <f ca="1">IF(COLUMN()&lt;DATA!$H$1+2,VSETKY_PODIELY!AW$101,IF(COLUMN()=DATA!$H$1+2,SUM(INDIRECT("B$43:"&amp;SUBSTITUTE(ADDRESS(1,COLUMN()-1,4),"1","")&amp;"$43")),""))</f>
        <v/>
      </c>
      <c r="AX43" t="str">
        <f ca="1">IF(COLUMN()&lt;DATA!$H$1+2,VSETKY_PODIELY!AX$101,IF(COLUMN()=DATA!$H$1+2,SUM(INDIRECT("B$43:"&amp;SUBSTITUTE(ADDRESS(1,COLUMN()-1,4),"1","")&amp;"$43")),""))</f>
        <v/>
      </c>
      <c r="AY43" t="str">
        <f ca="1">IF(COLUMN()&lt;DATA!$H$1+2,VSETKY_PODIELY!AY$101,IF(COLUMN()=DATA!$H$1+2,SUM(INDIRECT("B$43:"&amp;SUBSTITUTE(ADDRESS(1,COLUMN()-1,4),"1","")&amp;"$43")),""))</f>
        <v/>
      </c>
      <c r="AZ43" t="str">
        <f ca="1">IF(COLUMN()&lt;DATA!$H$1+2,VSETKY_PODIELY!AZ$101,IF(COLUMN()=DATA!$H$1+2,SUM(INDIRECT("B$43:"&amp;SUBSTITUTE(ADDRESS(1,COLUMN()-1,4),"1","")&amp;"$43")),""))</f>
        <v/>
      </c>
      <c r="BA43" t="str">
        <f ca="1">IF(COLUMN()&lt;DATA!$H$1+2,VSETKY_PODIELY!BA$101,IF(COLUMN()=DATA!$H$1+2,SUM(INDIRECT("B$43:"&amp;SUBSTITUTE(ADDRESS(1,COLUMN()-1,4),"1","")&amp;"$43")),""))</f>
        <v/>
      </c>
      <c r="BB43" t="str">
        <f ca="1">IF(COLUMN()&lt;DATA!$H$1+2,VSETKY_PODIELY!BB$101,IF(COLUMN()=DATA!$H$1+2,SUM(INDIRECT("B$43:"&amp;SUBSTITUTE(ADDRESS(1,COLUMN()-1,4),"1","")&amp;"$43")),""))</f>
        <v/>
      </c>
      <c r="BC43" t="str">
        <f ca="1">IF(COLUMN()&lt;DATA!$H$1+2,VSETKY_PODIELY!BC$101,IF(COLUMN()=DATA!$H$1+2,SUM(INDIRECT("B$43:"&amp;SUBSTITUTE(ADDRESS(1,COLUMN()-1,4),"1","")&amp;"$43")),""))</f>
        <v/>
      </c>
      <c r="BD43" t="str">
        <f ca="1">IF(COLUMN()&lt;DATA!$H$1+2,VSETKY_PODIELY!BD$101,IF(COLUMN()=DATA!$H$1+2,SUM(INDIRECT("B$43:"&amp;SUBSTITUTE(ADDRESS(1,COLUMN()-1,4),"1","")&amp;"$43")),""))</f>
        <v/>
      </c>
      <c r="BE43" t="str">
        <f ca="1">IF(COLUMN()&lt;DATA!$H$1+2,VSETKY_PODIELY!BE$101,IF(COLUMN()=DATA!$H$1+2,SUM(INDIRECT("B$43:"&amp;SUBSTITUTE(ADDRESS(1,COLUMN()-1,4),"1","")&amp;"$43")),""))</f>
        <v/>
      </c>
      <c r="BF43" t="str">
        <f ca="1">IF(COLUMN()&lt;DATA!$H$1+2,VSETKY_PODIELY!BF$101,IF(COLUMN()=DATA!$H$1+2,SUM(INDIRECT("B$43:"&amp;SUBSTITUTE(ADDRESS(1,COLUMN()-1,4),"1","")&amp;"$43")),""))</f>
        <v/>
      </c>
      <c r="BG43" t="str">
        <f ca="1">IF(COLUMN()&lt;DATA!$H$1+2,VSETKY_PODIELY!BG$101,IF(COLUMN()=DATA!$H$1+2,SUM(INDIRECT("B$43:"&amp;SUBSTITUTE(ADDRESS(1,COLUMN()-1,4),"1","")&amp;"$43")),""))</f>
        <v/>
      </c>
      <c r="BH43" t="str">
        <f ca="1">IF(COLUMN()&lt;DATA!$H$1+2,VSETKY_PODIELY!BH$101,IF(COLUMN()=DATA!$H$1+2,SUM(INDIRECT("B$43:"&amp;SUBSTITUTE(ADDRESS(1,COLUMN()-1,4),"1","")&amp;"$43")),""))</f>
        <v/>
      </c>
      <c r="BI43" t="str">
        <f ca="1">IF(COLUMN()&lt;DATA!$H$1+2,VSETKY_PODIELY!BI$101,IF(COLUMN()=DATA!$H$1+2,SUM(INDIRECT("B$43:"&amp;SUBSTITUTE(ADDRESS(1,COLUMN()-1,4),"1","")&amp;"$43")),""))</f>
        <v/>
      </c>
      <c r="BJ43" t="str">
        <f ca="1">IF(COLUMN()&lt;DATA!$H$1+2,VSETKY_PODIELY!BJ$101,IF(COLUMN()=DATA!$H$1+2,SUM(INDIRECT("B$43:"&amp;SUBSTITUTE(ADDRESS(1,COLUMN()-1,4),"1","")&amp;"$43")),""))</f>
        <v/>
      </c>
      <c r="BK43" t="str">
        <f ca="1">IF(COLUMN()&lt;DATA!$H$1+2,VSETKY_PODIELY!BK$101,IF(COLUMN()=DATA!$H$1+2,SUM(INDIRECT("B$43:"&amp;SUBSTITUTE(ADDRESS(1,COLUMN()-1,4),"1","")&amp;"$43")),""))</f>
        <v/>
      </c>
      <c r="BL43" t="str">
        <f ca="1">IF(COLUMN()&lt;DATA!$H$1+2,VSETKY_PODIELY!BL$101,IF(COLUMN()=DATA!$H$1+2,SUM(INDIRECT("B$43:"&amp;SUBSTITUTE(ADDRESS(1,COLUMN()-1,4),"1","")&amp;"$43")),""))</f>
        <v/>
      </c>
      <c r="BM43" t="str">
        <f ca="1">IF(COLUMN()&lt;DATA!$H$1+2,VSETKY_PODIELY!BM$101,IF(COLUMN()=DATA!$H$1+2,SUM(INDIRECT("B$43:"&amp;SUBSTITUTE(ADDRESS(1,COLUMN()-1,4),"1","")&amp;"$43")),""))</f>
        <v/>
      </c>
      <c r="BN43" t="str">
        <f ca="1">IF(COLUMN()&lt;DATA!$H$1+2,VSETKY_PODIELY!BN$101,IF(COLUMN()=DATA!$H$1+2,SUM(INDIRECT("B$43:"&amp;SUBSTITUTE(ADDRESS(1,COLUMN()-1,4),"1","")&amp;"$43")),""))</f>
        <v/>
      </c>
      <c r="BO43" t="str">
        <f ca="1">IF(COLUMN()&lt;DATA!$H$1+2,VSETKY_PODIELY!BO$101,IF(COLUMN()=DATA!$H$1+2,SUM(INDIRECT("B$43:"&amp;SUBSTITUTE(ADDRESS(1,COLUMN()-1,4),"1","")&amp;"$43")),""))</f>
        <v/>
      </c>
      <c r="BP43" t="str">
        <f ca="1">IF(COLUMN()&lt;DATA!$H$1+2,VSETKY_PODIELY!BP$101,IF(COLUMN()=DATA!$H$1+2,SUM(INDIRECT("B$43:"&amp;SUBSTITUTE(ADDRESS(1,COLUMN()-1,4),"1","")&amp;"$43")),""))</f>
        <v/>
      </c>
      <c r="BQ43" t="str">
        <f ca="1">IF(COLUMN()&lt;DATA!$H$1+2,VSETKY_PODIELY!BQ$101,IF(COLUMN()=DATA!$H$1+2,SUM(INDIRECT("B$43:"&amp;SUBSTITUTE(ADDRESS(1,COLUMN()-1,4),"1","")&amp;"$43")),""))</f>
        <v/>
      </c>
      <c r="BR43" t="str">
        <f ca="1">IF(COLUMN()&lt;DATA!$H$1+2,VSETKY_PODIELY!BR$101,IF(COLUMN()=DATA!$H$1+2,SUM(INDIRECT("B$43:"&amp;SUBSTITUTE(ADDRESS(1,COLUMN()-1,4),"1","")&amp;"$43")),""))</f>
        <v/>
      </c>
      <c r="BS43" t="str">
        <f ca="1">IF(COLUMN()&lt;DATA!$H$1+2,VSETKY_PODIELY!BS$101,IF(COLUMN()=DATA!$H$1+2,SUM(INDIRECT("B$43:"&amp;SUBSTITUTE(ADDRESS(1,COLUMN()-1,4),"1","")&amp;"$43")),""))</f>
        <v/>
      </c>
      <c r="BT43" t="str">
        <f ca="1">IF(COLUMN()&lt;DATA!$H$1+2,VSETKY_PODIELY!BT$101,IF(COLUMN()=DATA!$H$1+2,SUM(INDIRECT("B$43:"&amp;SUBSTITUTE(ADDRESS(1,COLUMN()-1,4),"1","")&amp;"$43")),""))</f>
        <v/>
      </c>
      <c r="BU43" t="str">
        <f ca="1">IF(COLUMN()&lt;DATA!$H$1+2,VSETKY_PODIELY!BU$101,IF(COLUMN()=DATA!$H$1+2,SUM(INDIRECT("B$43:"&amp;SUBSTITUTE(ADDRESS(1,COLUMN()-1,4),"1","")&amp;"$43")),""))</f>
        <v/>
      </c>
      <c r="BV43" t="str">
        <f ca="1">IF(COLUMN()&lt;DATA!$H$1+2,VSETKY_PODIELY!BV$101,IF(COLUMN()=DATA!$H$1+2,SUM(INDIRECT("B$43:"&amp;SUBSTITUTE(ADDRESS(1,COLUMN()-1,4),"1","")&amp;"$43")),""))</f>
        <v/>
      </c>
      <c r="BW43" t="str">
        <f ca="1">IF(COLUMN()&lt;DATA!$H$1+2,VSETKY_PODIELY!BW$101,IF(COLUMN()=DATA!$H$1+2,SUM(INDIRECT("B$43:"&amp;SUBSTITUTE(ADDRESS(1,COLUMN()-1,4),"1","")&amp;"$43")),""))</f>
        <v/>
      </c>
      <c r="BX43" t="str">
        <f ca="1">IF(COLUMN()&lt;DATA!$H$1+2,VSETKY_PODIELY!BX$101,IF(COLUMN()=DATA!$H$1+2,SUM(INDIRECT("B$43:"&amp;SUBSTITUTE(ADDRESS(1,COLUMN()-1,4),"1","")&amp;"$43")),""))</f>
        <v/>
      </c>
      <c r="BY43" t="str">
        <f ca="1">IF(COLUMN()&lt;DATA!$H$1+2,VSETKY_PODIELY!BY$101,IF(COLUMN()=DATA!$H$1+2,SUM(INDIRECT("B$43:"&amp;SUBSTITUTE(ADDRESS(1,COLUMN()-1,4),"1","")&amp;"$43")),""))</f>
        <v/>
      </c>
      <c r="BZ43" t="str">
        <f ca="1">IF(COLUMN()&lt;DATA!$H$1+2,VSETKY_PODIELY!BZ$101,IF(COLUMN()=DATA!$H$1+2,SUM(INDIRECT("B$43:"&amp;SUBSTITUTE(ADDRESS(1,COLUMN()-1,4),"1","")&amp;"$43")),""))</f>
        <v/>
      </c>
    </row>
    <row r="44" spans="1:78" ht="16.5" thickTop="1" thickBot="1" x14ac:dyDescent="0.3">
      <c r="A44" s="47" t="s">
        <v>201</v>
      </c>
      <c r="B44" s="47">
        <f ca="1">IF(COLUMN()&lt;DATA!$H$1+3,B$3+B$7+B$16+B$21+B$24,"")</f>
        <v>5427.2411400000001</v>
      </c>
      <c r="C44" s="47">
        <f ca="1">IF(COLUMN()&lt;DATA!$H$1+3,C$3+C$7+C$16+C$21+C$24,"")</f>
        <v>1540.36519</v>
      </c>
      <c r="D44" s="47">
        <f ca="1">IF(COLUMN()&lt;DATA!$H$1+3,D$3+D$7+D$16+D$21+D$24,"")</f>
        <v>2000.8897899999999</v>
      </c>
      <c r="E44" s="47">
        <f ca="1">IF(COLUMN()&lt;DATA!$H$1+3,E$3+E$7+E$16+E$21+E$24,"")</f>
        <v>1033.7815900000001</v>
      </c>
      <c r="F44" s="47">
        <f ca="1">IF(COLUMN()&lt;DATA!$H$1+3,F$3+F$7+F$16+F$21+F$24,"")</f>
        <v>541.94666000000007</v>
      </c>
      <c r="G44" s="47">
        <f ca="1">IF(COLUMN()&lt;DATA!$H$1+3,G$3+G$7+G$16+G$21+G$24,"")</f>
        <v>1457.85779</v>
      </c>
      <c r="H44" s="47">
        <f ca="1">IF(COLUMN()&lt;DATA!$H$1+3,H$3+H$7+H$16+H$21+H$24,"")</f>
        <v>1397.3682800000001</v>
      </c>
      <c r="I44" s="47">
        <f ca="1">IF(COLUMN()&lt;DATA!$H$1+3,I$3+I$7+I$16+I$21+I$24,"")</f>
        <v>1084.7873</v>
      </c>
      <c r="J44" s="47">
        <f ca="1">IF(COLUMN()&lt;DATA!$H$1+3,J$3+J$7+J$16+J$21+J$24,"")</f>
        <v>2508.0370200000002</v>
      </c>
      <c r="K44" s="47">
        <f ca="1">IF(COLUMN()&lt;DATA!$H$1+3,K$3+K$7+K$16+K$21+K$24,"")</f>
        <v>1918.1149700000001</v>
      </c>
      <c r="L44" s="47">
        <f ca="1">IF(COLUMN()&lt;DATA!$H$1+3,L$3+L$7+L$16+L$21+L$24,"")</f>
        <v>309.13911999999999</v>
      </c>
      <c r="M44" s="47">
        <f ca="1">IF(COLUMN()&lt;DATA!$H$1+3,M$3+M$7+M$16+M$21+M$24,"")</f>
        <v>2084.0344099999998</v>
      </c>
      <c r="N44" s="47">
        <f ca="1">IF(COLUMN()&lt;DATA!$H$1+3,N$3+N$7+N$16+N$21+N$24,"")</f>
        <v>1298.3586</v>
      </c>
      <c r="O44" s="47">
        <f ca="1">IF(COLUMN()&lt;DATA!$H$1+3,O$3+O$7+O$16+O$21+O$24,"")</f>
        <v>454.76111000000003</v>
      </c>
      <c r="P44" s="47">
        <f ca="1">IF(COLUMN()&lt;DATA!$H$1+3,P$3+P$7+P$16+P$21+P$24,"")</f>
        <v>95.05</v>
      </c>
      <c r="Q44" s="47">
        <f ca="1">IF(COLUMN()&lt;DATA!$H$1+3,Q$3+Q$7+Q$16+Q$21+Q$24,"")</f>
        <v>71.008229999999998</v>
      </c>
      <c r="R44" s="47">
        <f ca="1">IF(COLUMN()&lt;DATA!$H$1+3,R$3+R$7+R$16+R$21+R$24,"")</f>
        <v>114.18</v>
      </c>
      <c r="S44" s="47">
        <f ca="1">IF(COLUMN()&lt;DATA!$H$1+3,S$3+S$7+S$16+S$21+S$24,"")</f>
        <v>630.98982999999998</v>
      </c>
      <c r="T44" s="47">
        <f ca="1">IF(COLUMN()&lt;DATA!$H$1+3,T$3+T$7+T$16+T$21+T$24,"")</f>
        <v>353.97827999999998</v>
      </c>
      <c r="U44" s="47">
        <f ca="1">IF(COLUMN()&lt;DATA!$H$1+3,U$3+U$7+U$16+U$21+U$24,"")</f>
        <v>2350.6149700000001</v>
      </c>
      <c r="V44" s="47">
        <f ca="1">IF(COLUMN()&lt;DATA!$H$1+3,V$3+V$7+V$16+V$21+V$24,"")</f>
        <v>81.399999999999991</v>
      </c>
      <c r="W44" s="47">
        <f ca="1">IF(COLUMN()&lt;DATA!$H$1+3,W$3+W$7+W$16+W$21+W$24,"")</f>
        <v>0</v>
      </c>
      <c r="X44" s="47">
        <f ca="1">IF(COLUMN()&lt;DATA!$H$1+3,X$3+X$7+X$16+X$21+X$24,"")</f>
        <v>2.4899999999999998</v>
      </c>
      <c r="Y44" s="47">
        <f ca="1">IF(COLUMN()&lt;DATA!$H$1+3,Y$3+Y$7+Y$16+Y$21+Y$24,"")</f>
        <v>428.97333000000003</v>
      </c>
      <c r="Z44" s="47">
        <f ca="1">IF(COLUMN()&lt;DATA!$H$1+3,Z$3+Z$7+Z$16+Z$21+Z$24,"")</f>
        <v>220.95049</v>
      </c>
      <c r="AA44" s="47">
        <f ca="1">IF(COLUMN()&lt;DATA!$H$1+3,AA$3+AA$7+AA$16+AA$21+AA$24,"")</f>
        <v>154.84540999999999</v>
      </c>
      <c r="AB44" s="47">
        <f ca="1">IF(COLUMN()&lt;DATA!$H$1+3,AB$3+AB$7+AB$16+AB$21+AB$24,"")</f>
        <v>11.058999999999999</v>
      </c>
      <c r="AC44" s="47">
        <f ca="1">IF(COLUMN()&lt;DATA!$H$1+3,AC$3+AC$7+AC$16+AC$21+AC$24,"")</f>
        <v>0</v>
      </c>
      <c r="AD44" s="47">
        <f ca="1">IF(COLUMN()&lt;DATA!$H$1+3,AD$3+AD$7+AD$16+AD$21+AD$24,"")</f>
        <v>14.72001</v>
      </c>
      <c r="AE44" s="47">
        <f ca="1">IF(COLUMN()&lt;DATA!$H$1+3,AE$3+AE$7+AE$16+AE$21+AE$24,"")</f>
        <v>26.6</v>
      </c>
      <c r="AF44" s="47">
        <f ca="1">IF(COLUMN()&lt;DATA!$H$1+3,AF$3+AF$7+AF$16+AF$21+AF$24,"")</f>
        <v>82.817299999999989</v>
      </c>
      <c r="AG44" s="47">
        <f ca="1">IF(COLUMN()&lt;DATA!$H$1+3,AG$3+AG$7+AG$16+AG$21+AG$24,"")</f>
        <v>129.57891999999998</v>
      </c>
      <c r="AH44" s="47">
        <f ca="1">IF(COLUMN()&lt;DATA!$H$1+3,AH$3+AH$7+AH$16+AH$21+AH$24,"")</f>
        <v>66.91</v>
      </c>
      <c r="AI44" s="47">
        <f ca="1">IF(COLUMN()&lt;DATA!$H$1+3,AI$3+AI$7+AI$16+AI$21+AI$24,"")</f>
        <v>0</v>
      </c>
      <c r="AJ44" s="47">
        <f ca="1">IF(COLUMN()&lt;DATA!$H$1+3,AJ$3+AJ$7+AJ$16+AJ$21+AJ$24,"")</f>
        <v>0</v>
      </c>
      <c r="AK44" s="47">
        <f ca="1">IF(COLUMN()&lt;DATA!$H$1+3,AK$3+AK$7+AK$16+AK$21+AK$24,"")</f>
        <v>0</v>
      </c>
      <c r="AL44" s="47">
        <f ca="1">IF(COLUMN()&lt;DATA!$H$1+3,AL$3+AL$7+AL$16+AL$21+AL$24,"")</f>
        <v>0</v>
      </c>
      <c r="AM44" s="47">
        <f ca="1">IF(COLUMN()&lt;DATA!$H$1+3,AM$3+AM$7+AM$16+AM$21+AM$24,"")</f>
        <v>0</v>
      </c>
      <c r="AN44" s="47">
        <f ca="1">IF(COLUMN()&lt;DATA!$H$1+3,AN$3+AN$7+AN$16+AN$21+AN$24,"")</f>
        <v>27892.848739999994</v>
      </c>
      <c r="AO44" t="str">
        <f>IF(COLUMN()&lt;DATA!$H$1+3,AO$3+AO$7+AO$16+AO$21+AO$24,"")</f>
        <v/>
      </c>
      <c r="AP44" t="str">
        <f>IF(COLUMN()&lt;DATA!$H$1+3,AP$3+AP$7+AP$16+AP$21+AP$24,"")</f>
        <v/>
      </c>
      <c r="AQ44" t="str">
        <f>IF(COLUMN()&lt;DATA!$H$1+3,AQ$3+AQ$7+AQ$16+AQ$21+AQ$24,"")</f>
        <v/>
      </c>
      <c r="AR44" t="str">
        <f>IF(COLUMN()&lt;DATA!$H$1+3,AR$3+AR$7+AR$16+AR$21+AR$24,"")</f>
        <v/>
      </c>
      <c r="AS44" t="str">
        <f>IF(COLUMN()&lt;DATA!$H$1+3,AS$3+AS$7+AS$16+AS$21+AS$24,"")</f>
        <v/>
      </c>
      <c r="AT44" t="str">
        <f>IF(COLUMN()&lt;DATA!$H$1+3,AT$3+AT$7+AT$16+AT$21+AT$24,"")</f>
        <v/>
      </c>
      <c r="AU44" t="str">
        <f>IF(COLUMN()&lt;DATA!$H$1+3,AU$3+AU$7+AU$16+AU$21+AU$24,"")</f>
        <v/>
      </c>
      <c r="AV44" t="str">
        <f>IF(COLUMN()&lt;DATA!$H$1+3,AV$3+AV$7+AV$16+AV$21+AV$24,"")</f>
        <v/>
      </c>
      <c r="AW44" t="str">
        <f>IF(COLUMN()&lt;DATA!$H$1+3,AW$3+AW$7+AW$16+AW$21+AW$24,"")</f>
        <v/>
      </c>
      <c r="AX44" t="str">
        <f>IF(COLUMN()&lt;DATA!$H$1+3,AX$3+AX$7+AX$16+AX$21+AX$24,"")</f>
        <v/>
      </c>
      <c r="AY44" t="str">
        <f>IF(COLUMN()&lt;DATA!$H$1+3,AY$3+AY$7+AY$16+AY$21+AY$24,"")</f>
        <v/>
      </c>
      <c r="AZ44" t="str">
        <f>IF(COLUMN()&lt;DATA!$H$1+3,AZ$3+AZ$7+AZ$16+AZ$21+AZ$24,"")</f>
        <v/>
      </c>
      <c r="BA44" t="str">
        <f>IF(COLUMN()&lt;DATA!$H$1+3,BA$3+BA$7+BA$16+BA$21+BA$24,"")</f>
        <v/>
      </c>
      <c r="BB44" t="str">
        <f>IF(COLUMN()&lt;DATA!$H$1+3,BB$3+BB$7+BB$16+BB$21+BB$24,"")</f>
        <v/>
      </c>
      <c r="BC44" t="str">
        <f>IF(COLUMN()&lt;DATA!$H$1+3,BC$3+BC$7+BC$16+BC$21+BC$24,"")</f>
        <v/>
      </c>
      <c r="BD44" t="str">
        <f>IF(COLUMN()&lt;DATA!$H$1+3,BD$3+BD$7+BD$16+BD$21+BD$24,"")</f>
        <v/>
      </c>
      <c r="BE44" t="str">
        <f>IF(COLUMN()&lt;DATA!$H$1+3,BE$3+BE$7+BE$16+BE$21+BE$24,"")</f>
        <v/>
      </c>
      <c r="BF44" t="str">
        <f>IF(COLUMN()&lt;DATA!$H$1+3,BF$3+BF$7+BF$16+BF$21+BF$24,"")</f>
        <v/>
      </c>
      <c r="BG44" t="str">
        <f>IF(COLUMN()&lt;DATA!$H$1+3,BG$3+BG$7+BG$16+BG$21+BG$24,"")</f>
        <v/>
      </c>
      <c r="BH44" t="str">
        <f>IF(COLUMN()&lt;DATA!$H$1+3,BH$3+BH$7+BH$16+BH$21+BH$24,"")</f>
        <v/>
      </c>
      <c r="BI44" t="str">
        <f>IF(COLUMN()&lt;DATA!$H$1+3,BI$3+BI$7+BI$16+BI$21+BI$24,"")</f>
        <v/>
      </c>
      <c r="BJ44" t="str">
        <f>IF(COLUMN()&lt;DATA!$H$1+3,BJ$3+BJ$7+BJ$16+BJ$21+BJ$24,"")</f>
        <v/>
      </c>
      <c r="BK44" t="str">
        <f>IF(COLUMN()&lt;DATA!$H$1+3,BK$3+BK$7+BK$16+BK$21+BK$24,"")</f>
        <v/>
      </c>
      <c r="BL44" t="str">
        <f>IF(COLUMN()&lt;DATA!$H$1+3,BL$3+BL$7+BL$16+BL$21+BL$24,"")</f>
        <v/>
      </c>
      <c r="BM44" t="str">
        <f>IF(COLUMN()&lt;DATA!$H$1+3,BM$3+BM$7+BM$16+BM$21+BM$24,"")</f>
        <v/>
      </c>
      <c r="BN44" t="str">
        <f>IF(COLUMN()&lt;DATA!$H$1+3,BN$3+BN$7+BN$16+BN$21+BN$24,"")</f>
        <v/>
      </c>
      <c r="BO44" t="str">
        <f>IF(COLUMN()&lt;DATA!$H$1+3,BO$3+BO$7+BO$16+BO$21+BO$24,"")</f>
        <v/>
      </c>
      <c r="BP44" t="str">
        <f>IF(COLUMN()&lt;DATA!$H$1+3,BP$3+BP$7+BP$16+BP$21+BP$24,"")</f>
        <v/>
      </c>
      <c r="BQ44" t="str">
        <f>IF(COLUMN()&lt;DATA!$H$1+3,BQ$3+BQ$7+BQ$16+BQ$21+BQ$24,"")</f>
        <v/>
      </c>
      <c r="BR44" t="str">
        <f>IF(COLUMN()&lt;DATA!$H$1+3,BR$3+BR$7+BR$16+BR$21+BR$24,"")</f>
        <v/>
      </c>
      <c r="BS44" t="str">
        <f>IF(COLUMN()&lt;DATA!$H$1+3,BS$3+BS$7+BS$16+BS$21+BS$24,"")</f>
        <v/>
      </c>
      <c r="BT44" t="str">
        <f>IF(COLUMN()&lt;DATA!$H$1+3,BT$3+BT$7+BT$16+BT$21+BT$24,"")</f>
        <v/>
      </c>
      <c r="BU44" t="str">
        <f>IF(COLUMN()&lt;DATA!$H$1+3,BU$3+BU$7+BU$16+BU$21+BU$24,"")</f>
        <v/>
      </c>
      <c r="BV44" t="str">
        <f>IF(COLUMN()&lt;DATA!$H$1+3,BV$3+BV$7+BV$16+BV$21+BV$24,"")</f>
        <v/>
      </c>
      <c r="BW44" t="str">
        <f>IF(COLUMN()&lt;DATA!$H$1+3,BW$3+BW$7+BW$16+BW$21+BW$24,"")</f>
        <v/>
      </c>
      <c r="BX44" t="str">
        <f>IF(COLUMN()&lt;DATA!$H$1+3,BX$3+BX$7+BX$16+BX$21+BX$24,"")</f>
        <v/>
      </c>
      <c r="BY44" t="str">
        <f>IF(COLUMN()&lt;DATA!$H$1+3,BY$3+BY$7+BY$16+BY$21+BY$24,"")</f>
        <v/>
      </c>
      <c r="BZ44" t="str">
        <f>IF(COLUMN()&lt;DATA!$H$1+3,BZ$3+BZ$7+BZ$16+BZ$21+BZ$24,"")</f>
        <v/>
      </c>
    </row>
    <row r="45" spans="1:78" ht="16.5" thickTop="1" thickBot="1" x14ac:dyDescent="0.3">
      <c r="A45" s="40" t="s">
        <v>190</v>
      </c>
      <c r="B45" s="40">
        <f ca="1">IF(COLUMN()&lt;DATA!$H$1+3,B$3+B$7+B$16+B$21+B$24+B$43,"")</f>
        <v>5427.2411400000001</v>
      </c>
      <c r="C45" s="40">
        <f ca="1">IF(COLUMN()&lt;DATA!$H$1+3,C$3+C$7+C$16+C$21+C$24+C$43,"")</f>
        <v>1540.36519</v>
      </c>
      <c r="D45" s="40">
        <f ca="1">IF(COLUMN()&lt;DATA!$H$1+3,D$3+D$7+D$16+D$21+D$24+D$43,"")</f>
        <v>2000.8897899999999</v>
      </c>
      <c r="E45" s="40">
        <f ca="1">IF(COLUMN()&lt;DATA!$H$1+3,E$3+E$7+E$16+E$21+E$24+E$43,"")</f>
        <v>1033.7815900000001</v>
      </c>
      <c r="F45" s="40">
        <f ca="1">IF(COLUMN()&lt;DATA!$H$1+3,F$3+F$7+F$16+F$21+F$24+F$43,"")</f>
        <v>541.94666000000007</v>
      </c>
      <c r="G45" s="40">
        <f ca="1">IF(COLUMN()&lt;DATA!$H$1+3,G$3+G$7+G$16+G$21+G$24+G$43,"")</f>
        <v>1457.85779</v>
      </c>
      <c r="H45" s="40">
        <f ca="1">IF(COLUMN()&lt;DATA!$H$1+3,H$3+H$7+H$16+H$21+H$24+H$43,"")</f>
        <v>1397.3682800000001</v>
      </c>
      <c r="I45" s="40">
        <f ca="1">IF(COLUMN()&lt;DATA!$H$1+3,I$3+I$7+I$16+I$21+I$24+I$43,"")</f>
        <v>1084.7873</v>
      </c>
      <c r="J45" s="40">
        <f ca="1">IF(COLUMN()&lt;DATA!$H$1+3,J$3+J$7+J$16+J$21+J$24+J$43,"")</f>
        <v>2508.0370200000002</v>
      </c>
      <c r="K45" s="40">
        <f ca="1">IF(COLUMN()&lt;DATA!$H$1+3,K$3+K$7+K$16+K$21+K$24+K$43,"")</f>
        <v>1918.1149700000001</v>
      </c>
      <c r="L45" s="40">
        <f ca="1">IF(COLUMN()&lt;DATA!$H$1+3,L$3+L$7+L$16+L$21+L$24+L$43,"")</f>
        <v>309.13911999999999</v>
      </c>
      <c r="M45" s="40">
        <f ca="1">IF(COLUMN()&lt;DATA!$H$1+3,M$3+M$7+M$16+M$21+M$24+M$43,"")</f>
        <v>2084.0344099999998</v>
      </c>
      <c r="N45" s="40">
        <f ca="1">IF(COLUMN()&lt;DATA!$H$1+3,N$3+N$7+N$16+N$21+N$24+N$43,"")</f>
        <v>1298.3586</v>
      </c>
      <c r="O45" s="40">
        <f ca="1">IF(COLUMN()&lt;DATA!$H$1+3,O$3+O$7+O$16+O$21+O$24+O$43,"")</f>
        <v>454.76111000000003</v>
      </c>
      <c r="P45" s="40">
        <f ca="1">IF(COLUMN()&lt;DATA!$H$1+3,P$3+P$7+P$16+P$21+P$24+P$43,"")</f>
        <v>95.05</v>
      </c>
      <c r="Q45" s="40">
        <f ca="1">IF(COLUMN()&lt;DATA!$H$1+3,Q$3+Q$7+Q$16+Q$21+Q$24+Q$43,"")</f>
        <v>71.008229999999998</v>
      </c>
      <c r="R45" s="40">
        <f ca="1">IF(COLUMN()&lt;DATA!$H$1+3,R$3+R$7+R$16+R$21+R$24+R$43,"")</f>
        <v>114.18</v>
      </c>
      <c r="S45" s="40">
        <f ca="1">IF(COLUMN()&lt;DATA!$H$1+3,S$3+S$7+S$16+S$21+S$24+S$43,"")</f>
        <v>630.98982999999998</v>
      </c>
      <c r="T45" s="40">
        <f ca="1">IF(COLUMN()&lt;DATA!$H$1+3,T$3+T$7+T$16+T$21+T$24+T$43,"")</f>
        <v>353.97827999999998</v>
      </c>
      <c r="U45" s="40">
        <f ca="1">IF(COLUMN()&lt;DATA!$H$1+3,U$3+U$7+U$16+U$21+U$24+U$43,"")</f>
        <v>2350.6149700000001</v>
      </c>
      <c r="V45" s="40">
        <f ca="1">IF(COLUMN()&lt;DATA!$H$1+3,V$3+V$7+V$16+V$21+V$24+V$43,"")</f>
        <v>81.399999999999991</v>
      </c>
      <c r="W45" s="40">
        <f ca="1">IF(COLUMN()&lt;DATA!$H$1+3,W$3+W$7+W$16+W$21+W$24+W$43,"")</f>
        <v>0</v>
      </c>
      <c r="X45" s="40">
        <f ca="1">IF(COLUMN()&lt;DATA!$H$1+3,X$3+X$7+X$16+X$21+X$24+X$43,"")</f>
        <v>2.4899999999999998</v>
      </c>
      <c r="Y45" s="40">
        <f ca="1">IF(COLUMN()&lt;DATA!$H$1+3,Y$3+Y$7+Y$16+Y$21+Y$24+Y$43,"")</f>
        <v>428.97333000000003</v>
      </c>
      <c r="Z45" s="40">
        <f ca="1">IF(COLUMN()&lt;DATA!$H$1+3,Z$3+Z$7+Z$16+Z$21+Z$24+Z$43,"")</f>
        <v>220.95049</v>
      </c>
      <c r="AA45" s="40">
        <f ca="1">IF(COLUMN()&lt;DATA!$H$1+3,AA$3+AA$7+AA$16+AA$21+AA$24+AA$43,"")</f>
        <v>154.84540999999999</v>
      </c>
      <c r="AB45" s="40">
        <f ca="1">IF(COLUMN()&lt;DATA!$H$1+3,AB$3+AB$7+AB$16+AB$21+AB$24+AB$43,"")</f>
        <v>11.058999999999999</v>
      </c>
      <c r="AC45" s="40">
        <f ca="1">IF(COLUMN()&lt;DATA!$H$1+3,AC$3+AC$7+AC$16+AC$21+AC$24+AC$43,"")</f>
        <v>0</v>
      </c>
      <c r="AD45" s="40">
        <f ca="1">IF(COLUMN()&lt;DATA!$H$1+3,AD$3+AD$7+AD$16+AD$21+AD$24+AD$43,"")</f>
        <v>14.72001</v>
      </c>
      <c r="AE45" s="40">
        <f ca="1">IF(COLUMN()&lt;DATA!$H$1+3,AE$3+AE$7+AE$16+AE$21+AE$24+AE$43,"")</f>
        <v>26.6</v>
      </c>
      <c r="AF45" s="40">
        <f ca="1">IF(COLUMN()&lt;DATA!$H$1+3,AF$3+AF$7+AF$16+AF$21+AF$24+AF$43,"")</f>
        <v>82.817299999999989</v>
      </c>
      <c r="AG45" s="40">
        <f ca="1">IF(COLUMN()&lt;DATA!$H$1+3,AG$3+AG$7+AG$16+AG$21+AG$24+AG$43,"")</f>
        <v>129.57891999999998</v>
      </c>
      <c r="AH45" s="40">
        <f ca="1">IF(COLUMN()&lt;DATA!$H$1+3,AH$3+AH$7+AH$16+AH$21+AH$24+AH$43,"")</f>
        <v>66.91</v>
      </c>
      <c r="AI45" s="40">
        <f ca="1">IF(COLUMN()&lt;DATA!$H$1+3,AI$3+AI$7+AI$16+AI$21+AI$24+AI$43,"")</f>
        <v>0</v>
      </c>
      <c r="AJ45" s="40">
        <f ca="1">IF(COLUMN()&lt;DATA!$H$1+3,AJ$3+AJ$7+AJ$16+AJ$21+AJ$24+AJ$43,"")</f>
        <v>0</v>
      </c>
      <c r="AK45" s="40">
        <f ca="1">IF(COLUMN()&lt;DATA!$H$1+3,AK$3+AK$7+AK$16+AK$21+AK$24+AK$43,"")</f>
        <v>0</v>
      </c>
      <c r="AL45" s="40">
        <f ca="1">IF(COLUMN()&lt;DATA!$H$1+3,AL$3+AL$7+AL$16+AL$21+AL$24+AL$43,"")</f>
        <v>0</v>
      </c>
      <c r="AM45" s="40">
        <f ca="1">IF(COLUMN()&lt;DATA!$H$1+3,AM$3+AM$7+AM$16+AM$21+AM$24+AM$43,"")</f>
        <v>0</v>
      </c>
      <c r="AN45" s="40">
        <f ca="1">IF(COLUMN()&lt;DATA!$H$1+3,AN$3+AN$7+AN$16+AN$21+AN$24+AN$43,"")</f>
        <v>27892.848739999994</v>
      </c>
      <c r="AO45" t="str">
        <f>IF(COLUMN()&lt;DATA!$H$1+3,AO$3+AO$7+AO$16+AO$21+AO$24+AO$43,"")</f>
        <v/>
      </c>
      <c r="AP45" t="str">
        <f>IF(COLUMN()&lt;DATA!$H$1+3,AP$3+AP$7+AP$16+AP$21+AP$24+AP$43,"")</f>
        <v/>
      </c>
      <c r="AQ45" t="str">
        <f>IF(COLUMN()&lt;DATA!$H$1+3,AQ$3+AQ$7+AQ$16+AQ$21+AQ$24+AQ$43,"")</f>
        <v/>
      </c>
      <c r="AR45" t="str">
        <f>IF(COLUMN()&lt;DATA!$H$1+3,AR$3+AR$7+AR$16+AR$21+AR$24+AR$43,"")</f>
        <v/>
      </c>
      <c r="AS45" t="str">
        <f>IF(COLUMN()&lt;DATA!$H$1+3,AS$3+AS$7+AS$16+AS$21+AS$24+AS$43,"")</f>
        <v/>
      </c>
      <c r="AT45" t="str">
        <f>IF(COLUMN()&lt;DATA!$H$1+3,AT$3+AT$7+AT$16+AT$21+AT$24+AT$43,"")</f>
        <v/>
      </c>
      <c r="AU45" t="str">
        <f>IF(COLUMN()&lt;DATA!$H$1+3,AU$3+AU$7+AU$16+AU$21+AU$24+AU$43,"")</f>
        <v/>
      </c>
      <c r="AV45" t="str">
        <f>IF(COLUMN()&lt;DATA!$H$1+3,AV$3+AV$7+AV$16+AV$21+AV$24+AV$43,"")</f>
        <v/>
      </c>
      <c r="AW45" t="str">
        <f>IF(COLUMN()&lt;DATA!$H$1+3,AW$3+AW$7+AW$16+AW$21+AW$24+AW$43,"")</f>
        <v/>
      </c>
      <c r="AX45" t="str">
        <f>IF(COLUMN()&lt;DATA!$H$1+3,AX$3+AX$7+AX$16+AX$21+AX$24+AX$43,"")</f>
        <v/>
      </c>
      <c r="AY45" t="str">
        <f>IF(COLUMN()&lt;DATA!$H$1+3,AY$3+AY$7+AY$16+AY$21+AY$24+AY$43,"")</f>
        <v/>
      </c>
      <c r="AZ45" t="str">
        <f>IF(COLUMN()&lt;DATA!$H$1+3,AZ$3+AZ$7+AZ$16+AZ$21+AZ$24+AZ$43,"")</f>
        <v/>
      </c>
      <c r="BA45" t="str">
        <f>IF(COLUMN()&lt;DATA!$H$1+3,BA$3+BA$7+BA$16+BA$21+BA$24+BA$43,"")</f>
        <v/>
      </c>
      <c r="BB45" t="str">
        <f>IF(COLUMN()&lt;DATA!$H$1+3,BB$3+BB$7+BB$16+BB$21+BB$24+BB$43,"")</f>
        <v/>
      </c>
      <c r="BC45" t="str">
        <f>IF(COLUMN()&lt;DATA!$H$1+3,BC$3+BC$7+BC$16+BC$21+BC$24+BC$43,"")</f>
        <v/>
      </c>
      <c r="BD45" t="str">
        <f>IF(COLUMN()&lt;DATA!$H$1+3,BD$3+BD$7+BD$16+BD$21+BD$24+BD$43,"")</f>
        <v/>
      </c>
      <c r="BE45" t="str">
        <f>IF(COLUMN()&lt;DATA!$H$1+3,BE$3+BE$7+BE$16+BE$21+BE$24+BE$43,"")</f>
        <v/>
      </c>
      <c r="BF45" t="str">
        <f>IF(COLUMN()&lt;DATA!$H$1+3,BF$3+BF$7+BF$16+BF$21+BF$24+BF$43,"")</f>
        <v/>
      </c>
      <c r="BG45" t="str">
        <f>IF(COLUMN()&lt;DATA!$H$1+3,BG$3+BG$7+BG$16+BG$21+BG$24+BG$43,"")</f>
        <v/>
      </c>
      <c r="BH45" t="str">
        <f>IF(COLUMN()&lt;DATA!$H$1+3,BH$3+BH$7+BH$16+BH$21+BH$24+BH$43,"")</f>
        <v/>
      </c>
      <c r="BI45" t="str">
        <f>IF(COLUMN()&lt;DATA!$H$1+3,BI$3+BI$7+BI$16+BI$21+BI$24+BI$43,"")</f>
        <v/>
      </c>
      <c r="BJ45" t="str">
        <f>IF(COLUMN()&lt;DATA!$H$1+3,BJ$3+BJ$7+BJ$16+BJ$21+BJ$24+BJ$43,"")</f>
        <v/>
      </c>
      <c r="BK45" t="str">
        <f>IF(COLUMN()&lt;DATA!$H$1+3,BK$3+BK$7+BK$16+BK$21+BK$24+BK$43,"")</f>
        <v/>
      </c>
      <c r="BL45" t="str">
        <f>IF(COLUMN()&lt;DATA!$H$1+3,BL$3+BL$7+BL$16+BL$21+BL$24+BL$43,"")</f>
        <v/>
      </c>
      <c r="BM45" t="str">
        <f>IF(COLUMN()&lt;DATA!$H$1+3,BM$3+BM$7+BM$16+BM$21+BM$24+BM$43,"")</f>
        <v/>
      </c>
      <c r="BN45" t="str">
        <f>IF(COLUMN()&lt;DATA!$H$1+3,BN$3+BN$7+BN$16+BN$21+BN$24+BN$43,"")</f>
        <v/>
      </c>
      <c r="BO45" t="str">
        <f>IF(COLUMN()&lt;DATA!$H$1+3,BO$3+BO$7+BO$16+BO$21+BO$24+BO$43,"")</f>
        <v/>
      </c>
      <c r="BP45" t="str">
        <f>IF(COLUMN()&lt;DATA!$H$1+3,BP$3+BP$7+BP$16+BP$21+BP$24+BP$43,"")</f>
        <v/>
      </c>
      <c r="BQ45" t="str">
        <f>IF(COLUMN()&lt;DATA!$H$1+3,BQ$3+BQ$7+BQ$16+BQ$21+BQ$24+BQ$43,"")</f>
        <v/>
      </c>
      <c r="BR45" t="str">
        <f>IF(COLUMN()&lt;DATA!$H$1+3,BR$3+BR$7+BR$16+BR$21+BR$24+BR$43,"")</f>
        <v/>
      </c>
      <c r="BS45" t="str">
        <f>IF(COLUMN()&lt;DATA!$H$1+3,BS$3+BS$7+BS$16+BS$21+BS$24+BS$43,"")</f>
        <v/>
      </c>
      <c r="BT45" t="str">
        <f>IF(COLUMN()&lt;DATA!$H$1+3,BT$3+BT$7+BT$16+BT$21+BT$24+BT$43,"")</f>
        <v/>
      </c>
      <c r="BU45" t="str">
        <f>IF(COLUMN()&lt;DATA!$H$1+3,BU$3+BU$7+BU$16+BU$21+BU$24+BU$43,"")</f>
        <v/>
      </c>
      <c r="BV45" t="str">
        <f>IF(COLUMN()&lt;DATA!$H$1+3,BV$3+BV$7+BV$16+BV$21+BV$24+BV$43,"")</f>
        <v/>
      </c>
      <c r="BW45" t="str">
        <f>IF(COLUMN()&lt;DATA!$H$1+3,BW$3+BW$7+BW$16+BW$21+BW$24+BW$43,"")</f>
        <v/>
      </c>
      <c r="BX45" t="str">
        <f>IF(COLUMN()&lt;DATA!$H$1+3,BX$3+BX$7+BX$16+BX$21+BX$24+BX$43,"")</f>
        <v/>
      </c>
      <c r="BY45" t="str">
        <f>IF(COLUMN()&lt;DATA!$H$1+3,BY$3+BY$7+BY$16+BY$21+BY$24+BY$43,"")</f>
        <v/>
      </c>
      <c r="BZ45" t="str">
        <f>IF(COLUMN()&lt;DATA!$H$1+3,BZ$3+BZ$7+BZ$16+BZ$21+BZ$24+BZ$43,"")</f>
        <v/>
      </c>
    </row>
  </sheetData>
  <sheetCalcPr fullCalcOnLoad="1"/>
  <mergeCells count="2">
    <mergeCell ref="A1:I1"/>
    <mergeCell ref="J1:M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5"/>
  <sheetViews>
    <sheetView workbookViewId="0">
      <selection activeCell="AH1" sqref="AH1"/>
    </sheetView>
  </sheetViews>
  <sheetFormatPr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0" ht="26.25" x14ac:dyDescent="0.4">
      <c r="A1" s="30" t="s">
        <v>221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64">
        <f ca="1">DATA!$F$1</f>
        <v>45245</v>
      </c>
      <c r="U1" s="64"/>
      <c r="V1" s="64"/>
      <c r="W1" s="64"/>
    </row>
    <row r="2" spans="1:40" ht="23.25" x14ac:dyDescent="0.35">
      <c r="A2" s="13" t="s">
        <v>150</v>
      </c>
      <c r="AG2" s="6"/>
      <c r="AH2" s="6"/>
      <c r="AI2" s="6"/>
      <c r="AM2" s="6"/>
    </row>
    <row r="3" spans="1:40" s="6" customFormat="1" x14ac:dyDescent="0.25">
      <c r="A3" s="44" t="s">
        <v>131</v>
      </c>
      <c r="B3" s="44" t="s">
        <v>149</v>
      </c>
      <c r="C3" s="44" t="s">
        <v>166</v>
      </c>
      <c r="D3" s="44" t="s">
        <v>143</v>
      </c>
      <c r="E3" s="44" t="s">
        <v>163</v>
      </c>
      <c r="F3" s="44" t="s">
        <v>152</v>
      </c>
      <c r="G3" s="44" t="s">
        <v>157</v>
      </c>
      <c r="H3" s="44" t="s">
        <v>164</v>
      </c>
      <c r="I3" s="44" t="s">
        <v>148</v>
      </c>
      <c r="J3" s="44" t="s">
        <v>178</v>
      </c>
      <c r="K3" s="44" t="s">
        <v>208</v>
      </c>
      <c r="L3" s="44" t="s">
        <v>184</v>
      </c>
      <c r="M3" s="44" t="s">
        <v>162</v>
      </c>
      <c r="N3" s="44" t="s">
        <v>219</v>
      </c>
      <c r="O3" s="44" t="s">
        <v>165</v>
      </c>
      <c r="P3" s="44" t="s">
        <v>196</v>
      </c>
      <c r="Q3" s="44" t="s">
        <v>167</v>
      </c>
      <c r="R3" s="44" t="s">
        <v>161</v>
      </c>
      <c r="S3" s="44" t="s">
        <v>180</v>
      </c>
      <c r="T3" s="44" t="s">
        <v>173</v>
      </c>
      <c r="U3" s="44" t="s">
        <v>171</v>
      </c>
      <c r="V3" s="44" t="s">
        <v>154</v>
      </c>
      <c r="W3" s="44" t="s">
        <v>182</v>
      </c>
      <c r="X3" s="44" t="s">
        <v>160</v>
      </c>
      <c r="Y3" s="44" t="s">
        <v>155</v>
      </c>
      <c r="Z3" s="44" t="s">
        <v>185</v>
      </c>
      <c r="AA3" s="44" t="s">
        <v>188</v>
      </c>
      <c r="AB3" s="44" t="s">
        <v>224</v>
      </c>
      <c r="AC3" s="44" t="s">
        <v>177</v>
      </c>
      <c r="AD3" s="44" t="s">
        <v>225</v>
      </c>
      <c r="AE3" s="44" t="s">
        <v>156</v>
      </c>
      <c r="AF3" s="44" t="s">
        <v>151</v>
      </c>
      <c r="AG3" s="44" t="s">
        <v>169</v>
      </c>
      <c r="AH3" s="44" t="s">
        <v>159</v>
      </c>
      <c r="AI3" s="44" t="s">
        <v>203</v>
      </c>
      <c r="AJ3" s="44" t="s">
        <v>170</v>
      </c>
      <c r="AK3" s="44" t="s">
        <v>186</v>
      </c>
      <c r="AL3" s="44" t="s">
        <v>172</v>
      </c>
      <c r="AM3" s="44" t="s">
        <v>158</v>
      </c>
      <c r="AN3" s="44" t="s">
        <v>147</v>
      </c>
    </row>
    <row r="4" spans="1:40" x14ac:dyDescent="0.25">
      <c r="A4" s="49" t="s">
        <v>44</v>
      </c>
      <c r="B4" s="49">
        <f ca="1">IF(ISERROR(VLOOKUP(CONCATENATE(INDIRECT(ADDRESS(3,COLUMN())),A4),DATA!C2:E1044,3,FALSE)),0,VLOOKUP(CONCATENATE(INDIRECT(ADDRESS(3,COLUMN())),A4),DATA!C2:E1044,3,FALSE))</f>
        <v>20</v>
      </c>
      <c r="C4" s="49">
        <f ca="1">IF(ISERROR(VLOOKUP(CONCATENATE(INDIRECT(ADDRESS(3,COLUMN())),A4),DATA!C2:E1044,3,FALSE)),0,VLOOKUP(CONCATENATE(INDIRECT(ADDRESS(3,COLUMN())),A4),DATA!C2:E1044,3,FALSE))</f>
        <v>6</v>
      </c>
      <c r="D4" s="49">
        <f ca="1">IF(ISERROR(VLOOKUP(CONCATENATE(INDIRECT(ADDRESS(3,COLUMN())),A4),DATA!C2:E1044,3,FALSE)),0,VLOOKUP(CONCATENATE(INDIRECT(ADDRESS(3,COLUMN())),A4),DATA!C2:E1044,3,FALSE))</f>
        <v>15</v>
      </c>
      <c r="E4" s="49">
        <f ca="1">IF(ISERROR(VLOOKUP(CONCATENATE(INDIRECT(ADDRESS(3,COLUMN())),A4),DATA!C2:E1044,3,FALSE)),0,VLOOKUP(CONCATENATE(INDIRECT(ADDRESS(3,COLUMN())),A4),DATA!C2:E1044,3,FALSE))</f>
        <v>6</v>
      </c>
      <c r="F4" s="49">
        <f ca="1">IF(ISERROR(VLOOKUP(CONCATENATE(INDIRECT(ADDRESS(3,COLUMN())),A4),DATA!C2:E1044,3,FALSE)),0,VLOOKUP(CONCATENATE(INDIRECT(ADDRESS(3,COLUMN())),A4),DATA!C2:E1044,3,FALSE))</f>
        <v>0</v>
      </c>
      <c r="G4" s="49">
        <f ca="1">IF(ISERROR(VLOOKUP(CONCATENATE(INDIRECT(ADDRESS(3,COLUMN())),A4),DATA!C2:E1044,3,FALSE)),0,VLOOKUP(CONCATENATE(INDIRECT(ADDRESS(3,COLUMN())),A4),DATA!C2:E1044,3,FALSE))</f>
        <v>23</v>
      </c>
      <c r="H4" s="49">
        <f ca="1">IF(ISERROR(VLOOKUP(CONCATENATE(INDIRECT(ADDRESS(3,COLUMN())),A4),DATA!C2:E1044,3,FALSE)),0,VLOOKUP(CONCATENATE(INDIRECT(ADDRESS(3,COLUMN())),A4),DATA!C2:E1044,3,FALSE))</f>
        <v>17</v>
      </c>
      <c r="I4" s="49">
        <f ca="1">IF(ISERROR(VLOOKUP(CONCATENATE(INDIRECT(ADDRESS(3,COLUMN())),A4),DATA!C2:E1044,3,FALSE)),0,VLOOKUP(CONCATENATE(INDIRECT(ADDRESS(3,COLUMN())),A4),DATA!C2:E1044,3,FALSE))</f>
        <v>27</v>
      </c>
      <c r="J4" s="49">
        <f ca="1">IF(ISERROR(VLOOKUP(CONCATENATE(INDIRECT(ADDRESS(3,COLUMN())),A4),DATA!C2:E1044,3,FALSE)),0,VLOOKUP(CONCATENATE(INDIRECT(ADDRESS(3,COLUMN())),A4),DATA!C2:E1044,3,FALSE))</f>
        <v>21</v>
      </c>
      <c r="K4" s="49">
        <f ca="1">IF(ISERROR(VLOOKUP(CONCATENATE(INDIRECT(ADDRESS(3,COLUMN())),A4),DATA!C2:E1044,3,FALSE)),0,VLOOKUP(CONCATENATE(INDIRECT(ADDRESS(3,COLUMN())),A4),DATA!C2:E1044,3,FALSE))</f>
        <v>3</v>
      </c>
      <c r="L4" s="49">
        <f ca="1">IF(ISERROR(VLOOKUP(CONCATENATE(INDIRECT(ADDRESS(3,COLUMN())),A4),DATA!C2:E1044,3,FALSE)),0,VLOOKUP(CONCATENATE(INDIRECT(ADDRESS(3,COLUMN())),A4),DATA!C2:E1044,3,FALSE))</f>
        <v>3</v>
      </c>
      <c r="M4" s="49">
        <f ca="1">IF(ISERROR(VLOOKUP(CONCATENATE(INDIRECT(ADDRESS(3,COLUMN())),A4),DATA!C2:E1044,3,FALSE)),0,VLOOKUP(CONCATENATE(INDIRECT(ADDRESS(3,COLUMN())),A4),DATA!C2:E1044,3,FALSE))</f>
        <v>25</v>
      </c>
      <c r="N4" s="49">
        <f ca="1">IF(ISERROR(VLOOKUP(CONCATENATE(INDIRECT(ADDRESS(3,COLUMN())),A4),DATA!C2:E1044,3,FALSE)),0,VLOOKUP(CONCATENATE(INDIRECT(ADDRESS(3,COLUMN())),A4),DATA!C2:E1044,3,FALSE))</f>
        <v>11</v>
      </c>
      <c r="O4" s="49">
        <f ca="1">IF(ISERROR(VLOOKUP(CONCATENATE(INDIRECT(ADDRESS(3,COLUMN())),A4),DATA!C2:E1044,3,FALSE)),0,VLOOKUP(CONCATENATE(INDIRECT(ADDRESS(3,COLUMN())),A4),DATA!C2:E1044,3,FALSE))</f>
        <v>1</v>
      </c>
      <c r="P4" s="49">
        <f ca="1">IF(ISERROR(VLOOKUP(CONCATENATE(INDIRECT(ADDRESS(3,COLUMN())),A4),DATA!C2:E1044,3,FALSE)),0,VLOOKUP(CONCATENATE(INDIRECT(ADDRESS(3,COLUMN())),A4),DATA!C2:E1044,3,FALSE))</f>
        <v>1</v>
      </c>
      <c r="Q4" s="49">
        <f ca="1">IF(ISERROR(VLOOKUP(CONCATENATE(INDIRECT(ADDRESS(3,COLUMN())),A4),DATA!C2:E1044,3,FALSE)),0,VLOOKUP(CONCATENATE(INDIRECT(ADDRESS(3,COLUMN())),A4),DATA!C2:E1044,3,FALSE))</f>
        <v>1</v>
      </c>
      <c r="R4" s="49">
        <f ca="1">IF(ISERROR(VLOOKUP(CONCATENATE(INDIRECT(ADDRESS(3,COLUMN())),A4),DATA!C2:E1044,3,FALSE)),0,VLOOKUP(CONCATENATE(INDIRECT(ADDRESS(3,COLUMN())),A4),DATA!C2:E1044,3,FALSE))</f>
        <v>0</v>
      </c>
      <c r="S4" s="49">
        <f ca="1">IF(ISERROR(VLOOKUP(CONCATENATE(INDIRECT(ADDRESS(3,COLUMN())),A4),DATA!C2:E1044,3,FALSE)),0,VLOOKUP(CONCATENATE(INDIRECT(ADDRESS(3,COLUMN())),A4),DATA!C2:E1044,3,FALSE))</f>
        <v>12</v>
      </c>
      <c r="T4" s="49">
        <f ca="1">IF(ISERROR(VLOOKUP(CONCATENATE(INDIRECT(ADDRESS(3,COLUMN())),A4),DATA!C2:E1044,3,FALSE)),0,VLOOKUP(CONCATENATE(INDIRECT(ADDRESS(3,COLUMN())),A4),DATA!C2:E1044,3,FALSE))</f>
        <v>4</v>
      </c>
      <c r="U4" s="49">
        <f ca="1">IF(ISERROR(VLOOKUP(CONCATENATE(INDIRECT(ADDRESS(3,COLUMN())),A4),DATA!C2:E1044,3,FALSE)),0,VLOOKUP(CONCATENATE(INDIRECT(ADDRESS(3,COLUMN())),A4),DATA!C2:E1044,3,FALSE))</f>
        <v>2</v>
      </c>
      <c r="V4" s="49">
        <f ca="1">IF(ISERROR(VLOOKUP(CONCATENATE(INDIRECT(ADDRESS(3,COLUMN())),A4),DATA!C2:E1044,3,FALSE)),0,VLOOKUP(CONCATENATE(INDIRECT(ADDRESS(3,COLUMN())),A4),DATA!C2:E1044,3,FALSE))</f>
        <v>0</v>
      </c>
      <c r="W4" s="49">
        <f ca="1">IF(ISERROR(VLOOKUP(CONCATENATE(INDIRECT(ADDRESS(3,COLUMN())),A4),DATA!C2:E1044,3,FALSE)),0,VLOOKUP(CONCATENATE(INDIRECT(ADDRESS(3,COLUMN())),A4),DATA!C2:E1044,3,FALSE))</f>
        <v>0</v>
      </c>
      <c r="X4" s="49">
        <f ca="1">IF(ISERROR(VLOOKUP(CONCATENATE(INDIRECT(ADDRESS(3,COLUMN())),A4),DATA!C2:E1044,3,FALSE)),0,VLOOKUP(CONCATENATE(INDIRECT(ADDRESS(3,COLUMN())),A4),DATA!C2:E1044,3,FALSE))</f>
        <v>0</v>
      </c>
      <c r="Y4" s="49">
        <f ca="1">IF(ISERROR(VLOOKUP(CONCATENATE(INDIRECT(ADDRESS(3,COLUMN())),A4),DATA!C2:E1044,3,FALSE)),0,VLOOKUP(CONCATENATE(INDIRECT(ADDRESS(3,COLUMN())),A4),DATA!C2:E1044,3,FALSE))</f>
        <v>4</v>
      </c>
      <c r="Z4" s="49">
        <f ca="1">IF(ISERROR(VLOOKUP(CONCATENATE(INDIRECT(ADDRESS(3,COLUMN())),A4),DATA!C2:E1044,3,FALSE)),0,VLOOKUP(CONCATENATE(INDIRECT(ADDRESS(3,COLUMN())),A4),DATA!C2:E1044,3,FALSE))</f>
        <v>4</v>
      </c>
      <c r="AA4" s="49">
        <f ca="1">IF(ISERROR(VLOOKUP(CONCATENATE(INDIRECT(ADDRESS(3,COLUMN())),A4),DATA!C2:E1044,3,FALSE)),0,VLOOKUP(CONCATENATE(INDIRECT(ADDRESS(3,COLUMN())),A4),DATA!C2:E1044,3,FALSE))</f>
        <v>8</v>
      </c>
      <c r="AB4" s="49">
        <f ca="1">IF(ISERROR(VLOOKUP(CONCATENATE(INDIRECT(ADDRESS(3,COLUMN())),A4),DATA!C2:E1044,3,FALSE)),0,VLOOKUP(CONCATENATE(INDIRECT(ADDRESS(3,COLUMN())),A4),DATA!C2:E1044,3,FALSE))</f>
        <v>0</v>
      </c>
      <c r="AC4" s="49">
        <f ca="1">IF(ISERROR(VLOOKUP(CONCATENATE(INDIRECT(ADDRESS(3,COLUMN())),A4),DATA!C2:E1044,3,FALSE)),0,VLOOKUP(CONCATENATE(INDIRECT(ADDRESS(3,COLUMN())),A4),DATA!C2:E1044,3,FALSE))</f>
        <v>0</v>
      </c>
      <c r="AD4" s="49">
        <f ca="1">IF(ISERROR(VLOOKUP(CONCATENATE(INDIRECT(ADDRESS(3,COLUMN())),A4),DATA!C2:E1044,3,FALSE)),0,VLOOKUP(CONCATENATE(INDIRECT(ADDRESS(3,COLUMN())),A4),DATA!C2:E1044,3,FALSE))</f>
        <v>1</v>
      </c>
      <c r="AE4" s="49">
        <f ca="1">IF(ISERROR(VLOOKUP(CONCATENATE(INDIRECT(ADDRESS(3,COLUMN())),A4),DATA!C2:E1044,3,FALSE)),0,VLOOKUP(CONCATENATE(INDIRECT(ADDRESS(3,COLUMN())),A4),DATA!C2:E1044,3,FALSE))</f>
        <v>0</v>
      </c>
      <c r="AF4" s="49">
        <f ca="1">IF(ISERROR(VLOOKUP(CONCATENATE(INDIRECT(ADDRESS(3,COLUMN())),A4),DATA!C2:E1044,3,FALSE)),0,VLOOKUP(CONCATENATE(INDIRECT(ADDRESS(3,COLUMN())),A4),DATA!C2:E1044,3,FALSE))</f>
        <v>0</v>
      </c>
      <c r="AG4" s="49">
        <f ca="1">IF(ISERROR(VLOOKUP(CONCATENATE(INDIRECT(ADDRESS(3,COLUMN())),A4),DATA!C2:E1044,3,FALSE)),0,VLOOKUP(CONCATENATE(INDIRECT(ADDRESS(3,COLUMN())),A4),DATA!C2:E1044,3,FALSE))</f>
        <v>11</v>
      </c>
      <c r="AH4" s="49">
        <f ca="1">IF(ISERROR(VLOOKUP(CONCATENATE(INDIRECT(ADDRESS(3,COLUMN())),A4),DATA!C2:E1044,3,FALSE)),0,VLOOKUP(CONCATENATE(INDIRECT(ADDRESS(3,COLUMN())),A4),DATA!C2:E1044,3,FALSE))</f>
        <v>2</v>
      </c>
      <c r="AI4" s="49">
        <f ca="1">IF(ISERROR(VLOOKUP(CONCATENATE(INDIRECT(ADDRESS(3,COLUMN())),A4),DATA!C2:E1044,3,FALSE)),0,VLOOKUP(CONCATENATE(INDIRECT(ADDRESS(3,COLUMN())),A4),DATA!C2:E1044,3,FALSE))</f>
        <v>0</v>
      </c>
      <c r="AJ4" s="49">
        <f ca="1">IF(ISERROR(VLOOKUP(CONCATENATE(INDIRECT(ADDRESS(3,COLUMN())),A4),DATA!C2:E1044,3,FALSE)),0,VLOOKUP(CONCATENATE(INDIRECT(ADDRESS(3,COLUMN())),A4),DATA!C2:E1044,3,FALSE))</f>
        <v>0</v>
      </c>
      <c r="AK4" s="49">
        <f ca="1">IF(ISERROR(VLOOKUP(CONCATENATE(INDIRECT(ADDRESS(3,COLUMN())),A4),DATA!C2:E1044,3,FALSE)),0,VLOOKUP(CONCATENATE(INDIRECT(ADDRESS(3,COLUMN())),A4),DATA!C2:E1044,3,FALSE))</f>
        <v>0</v>
      </c>
      <c r="AL4" s="49">
        <f ca="1">IF(ISERROR(VLOOKUP(CONCATENATE(INDIRECT(ADDRESS(3,COLUMN())),A4),DATA!C2:E1044,3,FALSE)),0,VLOOKUP(CONCATENATE(INDIRECT(ADDRESS(3,COLUMN())),A4),DATA!C2:E1044,3,FALSE))</f>
        <v>0</v>
      </c>
      <c r="AM4" s="49">
        <f ca="1">IF(ISERROR(VLOOKUP(CONCATENATE(INDIRECT(ADDRESS(3,COLUMN())),A4),DATA!C2:E1044,3,FALSE)),0,VLOOKUP(CONCATENATE(INDIRECT(ADDRESS(3,COLUMN())),A4),DATA!C2:E1044,3,FALSE))</f>
        <v>0</v>
      </c>
      <c r="AN4" s="49">
        <f ca="1">SUM(B4:INDIRECT(CONCATENATE(SUBSTITUTE(ADDRESS(1,COLUMN()-1,4),"1",""),"$4")))</f>
        <v>228</v>
      </c>
    </row>
    <row r="5" spans="1:40" x14ac:dyDescent="0.25">
      <c r="A5" s="50" t="s">
        <v>45</v>
      </c>
      <c r="B5" s="50">
        <f ca="1">IF(ISERROR(VLOOKUP(CONCATENATE(INDIRECT(ADDRESS(3,COLUMN())),A5),DATA!C2:E1044,3,FALSE)),0,VLOOKUP(CONCATENATE(INDIRECT(ADDRESS(3,COLUMN())),A5),DATA!C2:E1044,3,FALSE))</f>
        <v>72</v>
      </c>
      <c r="C5" s="50">
        <f ca="1">IF(ISERROR(VLOOKUP(CONCATENATE(INDIRECT(ADDRESS(3,COLUMN())),A5),DATA!C2:E1044,3,FALSE)),0,VLOOKUP(CONCATENATE(INDIRECT(ADDRESS(3,COLUMN())),A5),DATA!C2:E1044,3,FALSE))</f>
        <v>19</v>
      </c>
      <c r="D5" s="50">
        <f ca="1">IF(ISERROR(VLOOKUP(CONCATENATE(INDIRECT(ADDRESS(3,COLUMN())),A5),DATA!C2:E1044,3,FALSE)),0,VLOOKUP(CONCATENATE(INDIRECT(ADDRESS(3,COLUMN())),A5),DATA!C2:E1044,3,FALSE))</f>
        <v>59</v>
      </c>
      <c r="E5" s="50">
        <f ca="1">IF(ISERROR(VLOOKUP(CONCATENATE(INDIRECT(ADDRESS(3,COLUMN())),A5),DATA!C2:E1044,3,FALSE)),0,VLOOKUP(CONCATENATE(INDIRECT(ADDRESS(3,COLUMN())),A5),DATA!C2:E1044,3,FALSE))</f>
        <v>5</v>
      </c>
      <c r="F5" s="50">
        <f ca="1">IF(ISERROR(VLOOKUP(CONCATENATE(INDIRECT(ADDRESS(3,COLUMN())),A5),DATA!C2:E1044,3,FALSE)),0,VLOOKUP(CONCATENATE(INDIRECT(ADDRESS(3,COLUMN())),A5),DATA!C2:E1044,3,FALSE))</f>
        <v>2</v>
      </c>
      <c r="G5" s="50">
        <f ca="1">IF(ISERROR(VLOOKUP(CONCATENATE(INDIRECT(ADDRESS(3,COLUMN())),A5),DATA!C2:E1044,3,FALSE)),0,VLOOKUP(CONCATENATE(INDIRECT(ADDRESS(3,COLUMN())),A5),DATA!C2:E1044,3,FALSE))</f>
        <v>31</v>
      </c>
      <c r="H5" s="50">
        <f ca="1">IF(ISERROR(VLOOKUP(CONCATENATE(INDIRECT(ADDRESS(3,COLUMN())),A5),DATA!C2:E1044,3,FALSE)),0,VLOOKUP(CONCATENATE(INDIRECT(ADDRESS(3,COLUMN())),A5),DATA!C2:E1044,3,FALSE))</f>
        <v>47</v>
      </c>
      <c r="I5" s="50">
        <f ca="1">IF(ISERROR(VLOOKUP(CONCATENATE(INDIRECT(ADDRESS(3,COLUMN())),A5),DATA!C2:E1044,3,FALSE)),0,VLOOKUP(CONCATENATE(INDIRECT(ADDRESS(3,COLUMN())),A5),DATA!C2:E1044,3,FALSE))</f>
        <v>27</v>
      </c>
      <c r="J5" s="50">
        <f ca="1">IF(ISERROR(VLOOKUP(CONCATENATE(INDIRECT(ADDRESS(3,COLUMN())),A5),DATA!C2:E1044,3,FALSE)),0,VLOOKUP(CONCATENATE(INDIRECT(ADDRESS(3,COLUMN())),A5),DATA!C2:E1044,3,FALSE))</f>
        <v>25</v>
      </c>
      <c r="K5" s="50">
        <f ca="1">IF(ISERROR(VLOOKUP(CONCATENATE(INDIRECT(ADDRESS(3,COLUMN())),A5),DATA!C2:E1044,3,FALSE)),0,VLOOKUP(CONCATENATE(INDIRECT(ADDRESS(3,COLUMN())),A5),DATA!C2:E1044,3,FALSE))</f>
        <v>17</v>
      </c>
      <c r="L5" s="50">
        <f ca="1">IF(ISERROR(VLOOKUP(CONCATENATE(INDIRECT(ADDRESS(3,COLUMN())),A5),DATA!C2:E1044,3,FALSE)),0,VLOOKUP(CONCATENATE(INDIRECT(ADDRESS(3,COLUMN())),A5),DATA!C2:E1044,3,FALSE))</f>
        <v>5</v>
      </c>
      <c r="M5" s="50">
        <f ca="1">IF(ISERROR(VLOOKUP(CONCATENATE(INDIRECT(ADDRESS(3,COLUMN())),A5),DATA!C2:E1044,3,FALSE)),0,VLOOKUP(CONCATENATE(INDIRECT(ADDRESS(3,COLUMN())),A5),DATA!C2:E1044,3,FALSE))</f>
        <v>17</v>
      </c>
      <c r="N5" s="50">
        <f ca="1">IF(ISERROR(VLOOKUP(CONCATENATE(INDIRECT(ADDRESS(3,COLUMN())),A5),DATA!C2:E1044,3,FALSE)),0,VLOOKUP(CONCATENATE(INDIRECT(ADDRESS(3,COLUMN())),A5),DATA!C2:E1044,3,FALSE))</f>
        <v>13</v>
      </c>
      <c r="O5" s="50">
        <f ca="1">IF(ISERROR(VLOOKUP(CONCATENATE(INDIRECT(ADDRESS(3,COLUMN())),A5),DATA!C2:E1044,3,FALSE)),0,VLOOKUP(CONCATENATE(INDIRECT(ADDRESS(3,COLUMN())),A5),DATA!C2:E1044,3,FALSE))</f>
        <v>15</v>
      </c>
      <c r="P5" s="50">
        <f ca="1">IF(ISERROR(VLOOKUP(CONCATENATE(INDIRECT(ADDRESS(3,COLUMN())),A5),DATA!C2:E1044,3,FALSE)),0,VLOOKUP(CONCATENATE(INDIRECT(ADDRESS(3,COLUMN())),A5),DATA!C2:E1044,3,FALSE))</f>
        <v>3</v>
      </c>
      <c r="Q5" s="50">
        <f ca="1">IF(ISERROR(VLOOKUP(CONCATENATE(INDIRECT(ADDRESS(3,COLUMN())),A5),DATA!C2:E1044,3,FALSE)),0,VLOOKUP(CONCATENATE(INDIRECT(ADDRESS(3,COLUMN())),A5),DATA!C2:E1044,3,FALSE))</f>
        <v>1</v>
      </c>
      <c r="R5" s="50">
        <f ca="1">IF(ISERROR(VLOOKUP(CONCATENATE(INDIRECT(ADDRESS(3,COLUMN())),A5),DATA!C2:E1044,3,FALSE)),0,VLOOKUP(CONCATENATE(INDIRECT(ADDRESS(3,COLUMN())),A5),DATA!C2:E1044,3,FALSE))</f>
        <v>2</v>
      </c>
      <c r="S5" s="50">
        <f ca="1">IF(ISERROR(VLOOKUP(CONCATENATE(INDIRECT(ADDRESS(3,COLUMN())),A5),DATA!C2:E1044,3,FALSE)),0,VLOOKUP(CONCATENATE(INDIRECT(ADDRESS(3,COLUMN())),A5),DATA!C2:E1044,3,FALSE))</f>
        <v>9</v>
      </c>
      <c r="T5" s="50">
        <f ca="1">IF(ISERROR(VLOOKUP(CONCATENATE(INDIRECT(ADDRESS(3,COLUMN())),A5),DATA!C2:E1044,3,FALSE)),0,VLOOKUP(CONCATENATE(INDIRECT(ADDRESS(3,COLUMN())),A5),DATA!C2:E1044,3,FALSE))</f>
        <v>6</v>
      </c>
      <c r="U5" s="50">
        <f ca="1">IF(ISERROR(VLOOKUP(CONCATENATE(INDIRECT(ADDRESS(3,COLUMN())),A5),DATA!C2:E1044,3,FALSE)),0,VLOOKUP(CONCATENATE(INDIRECT(ADDRESS(3,COLUMN())),A5),DATA!C2:E1044,3,FALSE))</f>
        <v>14</v>
      </c>
      <c r="V5" s="50">
        <f ca="1">IF(ISERROR(VLOOKUP(CONCATENATE(INDIRECT(ADDRESS(3,COLUMN())),A5),DATA!C2:E1044,3,FALSE)),0,VLOOKUP(CONCATENATE(INDIRECT(ADDRESS(3,COLUMN())),A5),DATA!C2:E1044,3,FALSE))</f>
        <v>0</v>
      </c>
      <c r="W5" s="50">
        <f ca="1">IF(ISERROR(VLOOKUP(CONCATENATE(INDIRECT(ADDRESS(3,COLUMN())),A5),DATA!C2:E1044,3,FALSE)),0,VLOOKUP(CONCATENATE(INDIRECT(ADDRESS(3,COLUMN())),A5),DATA!C2:E1044,3,FALSE))</f>
        <v>0</v>
      </c>
      <c r="X5" s="50">
        <f ca="1">IF(ISERROR(VLOOKUP(CONCATENATE(INDIRECT(ADDRESS(3,COLUMN())),A5),DATA!C2:E1044,3,FALSE)),0,VLOOKUP(CONCATENATE(INDIRECT(ADDRESS(3,COLUMN())),A5),DATA!C2:E1044,3,FALSE))</f>
        <v>0</v>
      </c>
      <c r="Y5" s="50">
        <f ca="1">IF(ISERROR(VLOOKUP(CONCATENATE(INDIRECT(ADDRESS(3,COLUMN())),A5),DATA!C2:E1044,3,FALSE)),0,VLOOKUP(CONCATENATE(INDIRECT(ADDRESS(3,COLUMN())),A5),DATA!C2:E1044,3,FALSE))</f>
        <v>3</v>
      </c>
      <c r="Z5" s="50">
        <f ca="1">IF(ISERROR(VLOOKUP(CONCATENATE(INDIRECT(ADDRESS(3,COLUMN())),A5),DATA!C2:E1044,3,FALSE)),0,VLOOKUP(CONCATENATE(INDIRECT(ADDRESS(3,COLUMN())),A5),DATA!C2:E1044,3,FALSE))</f>
        <v>7</v>
      </c>
      <c r="AA5" s="50">
        <f ca="1">IF(ISERROR(VLOOKUP(CONCATENATE(INDIRECT(ADDRESS(3,COLUMN())),A5),DATA!C2:E1044,3,FALSE)),0,VLOOKUP(CONCATENATE(INDIRECT(ADDRESS(3,COLUMN())),A5),DATA!C2:E1044,3,FALSE))</f>
        <v>1</v>
      </c>
      <c r="AB5" s="50">
        <f ca="1">IF(ISERROR(VLOOKUP(CONCATENATE(INDIRECT(ADDRESS(3,COLUMN())),A5),DATA!C2:E1044,3,FALSE)),0,VLOOKUP(CONCATENATE(INDIRECT(ADDRESS(3,COLUMN())),A5),DATA!C2:E1044,3,FALSE))</f>
        <v>1</v>
      </c>
      <c r="AC5" s="50">
        <f ca="1">IF(ISERROR(VLOOKUP(CONCATENATE(INDIRECT(ADDRESS(3,COLUMN())),A5),DATA!C2:E1044,3,FALSE)),0,VLOOKUP(CONCATENATE(INDIRECT(ADDRESS(3,COLUMN())),A5),DATA!C2:E1044,3,FALSE))</f>
        <v>0</v>
      </c>
      <c r="AD5" s="50">
        <f ca="1">IF(ISERROR(VLOOKUP(CONCATENATE(INDIRECT(ADDRESS(3,COLUMN())),A5),DATA!C2:E1044,3,FALSE)),0,VLOOKUP(CONCATENATE(INDIRECT(ADDRESS(3,COLUMN())),A5),DATA!C2:E1044,3,FALSE))</f>
        <v>0</v>
      </c>
      <c r="AE5" s="50">
        <f ca="1">IF(ISERROR(VLOOKUP(CONCATENATE(INDIRECT(ADDRESS(3,COLUMN())),A5),DATA!C2:E1044,3,FALSE)),0,VLOOKUP(CONCATENATE(INDIRECT(ADDRESS(3,COLUMN())),A5),DATA!C2:E1044,3,FALSE))</f>
        <v>0</v>
      </c>
      <c r="AF5" s="50">
        <f ca="1">IF(ISERROR(VLOOKUP(CONCATENATE(INDIRECT(ADDRESS(3,COLUMN())),A5),DATA!C2:E1044,3,FALSE)),0,VLOOKUP(CONCATENATE(INDIRECT(ADDRESS(3,COLUMN())),A5),DATA!C2:E1044,3,FALSE))</f>
        <v>0</v>
      </c>
      <c r="AG5" s="50">
        <f ca="1">IF(ISERROR(VLOOKUP(CONCATENATE(INDIRECT(ADDRESS(3,COLUMN())),A5),DATA!C2:E1044,3,FALSE)),0,VLOOKUP(CONCATENATE(INDIRECT(ADDRESS(3,COLUMN())),A5),DATA!C2:E1044,3,FALSE))</f>
        <v>4</v>
      </c>
      <c r="AH5" s="50">
        <f ca="1">IF(ISERROR(VLOOKUP(CONCATENATE(INDIRECT(ADDRESS(3,COLUMN())),A5),DATA!C2:E1044,3,FALSE)),0,VLOOKUP(CONCATENATE(INDIRECT(ADDRESS(3,COLUMN())),A5),DATA!C2:E1044,3,FALSE))</f>
        <v>0</v>
      </c>
      <c r="AI5" s="50">
        <f ca="1">IF(ISERROR(VLOOKUP(CONCATENATE(INDIRECT(ADDRESS(3,COLUMN())),A5),DATA!C2:E1044,3,FALSE)),0,VLOOKUP(CONCATENATE(INDIRECT(ADDRESS(3,COLUMN())),A5),DATA!C2:E1044,3,FALSE))</f>
        <v>0</v>
      </c>
      <c r="AJ5" s="50">
        <f ca="1">IF(ISERROR(VLOOKUP(CONCATENATE(INDIRECT(ADDRESS(3,COLUMN())),A5),DATA!C2:E1044,3,FALSE)),0,VLOOKUP(CONCATENATE(INDIRECT(ADDRESS(3,COLUMN())),A5),DATA!C2:E1044,3,FALSE))</f>
        <v>0</v>
      </c>
      <c r="AK5" s="50">
        <f ca="1">IF(ISERROR(VLOOKUP(CONCATENATE(INDIRECT(ADDRESS(3,COLUMN())),A5),DATA!C2:E1044,3,FALSE)),0,VLOOKUP(CONCATENATE(INDIRECT(ADDRESS(3,COLUMN())),A5),DATA!C2:E1044,3,FALSE))</f>
        <v>0</v>
      </c>
      <c r="AL5" s="50">
        <f ca="1">IF(ISERROR(VLOOKUP(CONCATENATE(INDIRECT(ADDRESS(3,COLUMN())),A5),DATA!C2:E1044,3,FALSE)),0,VLOOKUP(CONCATENATE(INDIRECT(ADDRESS(3,COLUMN())),A5),DATA!C2:E1044,3,FALSE))</f>
        <v>0</v>
      </c>
      <c r="AM5" s="50">
        <f ca="1">IF(ISERROR(VLOOKUP(CONCATENATE(INDIRECT(ADDRESS(3,COLUMN())),A5),DATA!C2:E1044,3,FALSE)),0,VLOOKUP(CONCATENATE(INDIRECT(ADDRESS(3,COLUMN())),A5),DATA!C2:E1044,3,FALSE))</f>
        <v>0</v>
      </c>
      <c r="AN5" s="50">
        <f ca="1">SUM(B5:INDIRECT(CONCATENATE(SUBSTITUTE(ADDRESS(1,COLUMN()-1,4),"1",""),"$5")))</f>
        <v>405</v>
      </c>
    </row>
    <row r="6" spans="1:40" x14ac:dyDescent="0.25">
      <c r="A6" s="49" t="s">
        <v>46</v>
      </c>
      <c r="B6" s="49">
        <f ca="1">IF(ISERROR(VLOOKUP(CONCATENATE(INDIRECT(ADDRESS(3,COLUMN())),A6),DATA!C2:E1044,3,FALSE)),0,VLOOKUP(CONCATENATE(INDIRECT(ADDRESS(3,COLUMN())),A6),DATA!C2:E1044,3,FALSE))</f>
        <v>20</v>
      </c>
      <c r="C6" s="49">
        <f ca="1">IF(ISERROR(VLOOKUP(CONCATENATE(INDIRECT(ADDRESS(3,COLUMN())),A6),DATA!C2:E1044,3,FALSE)),0,VLOOKUP(CONCATENATE(INDIRECT(ADDRESS(3,COLUMN())),A6),DATA!C2:E1044,3,FALSE))</f>
        <v>5</v>
      </c>
      <c r="D6" s="49">
        <f ca="1">IF(ISERROR(VLOOKUP(CONCATENATE(INDIRECT(ADDRESS(3,COLUMN())),A6),DATA!C2:E1044,3,FALSE)),0,VLOOKUP(CONCATENATE(INDIRECT(ADDRESS(3,COLUMN())),A6),DATA!C2:E1044,3,FALSE))</f>
        <v>3</v>
      </c>
      <c r="E6" s="49">
        <f ca="1">IF(ISERROR(VLOOKUP(CONCATENATE(INDIRECT(ADDRESS(3,COLUMN())),A6),DATA!C2:E1044,3,FALSE)),0,VLOOKUP(CONCATENATE(INDIRECT(ADDRESS(3,COLUMN())),A6),DATA!C2:E1044,3,FALSE))</f>
        <v>0</v>
      </c>
      <c r="F6" s="49">
        <f ca="1">IF(ISERROR(VLOOKUP(CONCATENATE(INDIRECT(ADDRESS(3,COLUMN())),A6),DATA!C2:E1044,3,FALSE)),0,VLOOKUP(CONCATENATE(INDIRECT(ADDRESS(3,COLUMN())),A6),DATA!C2:E1044,3,FALSE))</f>
        <v>0</v>
      </c>
      <c r="G6" s="49">
        <f ca="1">IF(ISERROR(VLOOKUP(CONCATENATE(INDIRECT(ADDRESS(3,COLUMN())),A6),DATA!C2:E1044,3,FALSE)),0,VLOOKUP(CONCATENATE(INDIRECT(ADDRESS(3,COLUMN())),A6),DATA!C2:E1044,3,FALSE))</f>
        <v>2</v>
      </c>
      <c r="H6" s="49">
        <f ca="1">IF(ISERROR(VLOOKUP(CONCATENATE(INDIRECT(ADDRESS(3,COLUMN())),A6),DATA!C2:E1044,3,FALSE)),0,VLOOKUP(CONCATENATE(INDIRECT(ADDRESS(3,COLUMN())),A6),DATA!C2:E1044,3,FALSE))</f>
        <v>23</v>
      </c>
      <c r="I6" s="49">
        <f ca="1">IF(ISERROR(VLOOKUP(CONCATENATE(INDIRECT(ADDRESS(3,COLUMN())),A6),DATA!C2:E1044,3,FALSE)),0,VLOOKUP(CONCATENATE(INDIRECT(ADDRESS(3,COLUMN())),A6),DATA!C2:E1044,3,FALSE))</f>
        <v>6</v>
      </c>
      <c r="J6" s="49">
        <f ca="1">IF(ISERROR(VLOOKUP(CONCATENATE(INDIRECT(ADDRESS(3,COLUMN())),A6),DATA!C2:E1044,3,FALSE)),0,VLOOKUP(CONCATENATE(INDIRECT(ADDRESS(3,COLUMN())),A6),DATA!C2:E1044,3,FALSE))</f>
        <v>2</v>
      </c>
      <c r="K6" s="49">
        <f ca="1">IF(ISERROR(VLOOKUP(CONCATENATE(INDIRECT(ADDRESS(3,COLUMN())),A6),DATA!C2:E1044,3,FALSE)),0,VLOOKUP(CONCATENATE(INDIRECT(ADDRESS(3,COLUMN())),A6),DATA!C2:E1044,3,FALSE))</f>
        <v>2</v>
      </c>
      <c r="L6" s="49">
        <f ca="1">IF(ISERROR(VLOOKUP(CONCATENATE(INDIRECT(ADDRESS(3,COLUMN())),A6),DATA!C2:E1044,3,FALSE)),0,VLOOKUP(CONCATENATE(INDIRECT(ADDRESS(3,COLUMN())),A6),DATA!C2:E1044,3,FALSE))</f>
        <v>1</v>
      </c>
      <c r="M6" s="49">
        <f ca="1">IF(ISERROR(VLOOKUP(CONCATENATE(INDIRECT(ADDRESS(3,COLUMN())),A6),DATA!C2:E1044,3,FALSE)),0,VLOOKUP(CONCATENATE(INDIRECT(ADDRESS(3,COLUMN())),A6),DATA!C2:E1044,3,FALSE))</f>
        <v>2</v>
      </c>
      <c r="N6" s="49">
        <f ca="1">IF(ISERROR(VLOOKUP(CONCATENATE(INDIRECT(ADDRESS(3,COLUMN())),A6),DATA!C2:E1044,3,FALSE)),0,VLOOKUP(CONCATENATE(INDIRECT(ADDRESS(3,COLUMN())),A6),DATA!C2:E1044,3,FALSE))</f>
        <v>0</v>
      </c>
      <c r="O6" s="49">
        <f ca="1">IF(ISERROR(VLOOKUP(CONCATENATE(INDIRECT(ADDRESS(3,COLUMN())),A6),DATA!C2:E1044,3,FALSE)),0,VLOOKUP(CONCATENATE(INDIRECT(ADDRESS(3,COLUMN())),A6),DATA!C2:E1044,3,FALSE))</f>
        <v>0</v>
      </c>
      <c r="P6" s="49">
        <f ca="1">IF(ISERROR(VLOOKUP(CONCATENATE(INDIRECT(ADDRESS(3,COLUMN())),A6),DATA!C2:E1044,3,FALSE)),0,VLOOKUP(CONCATENATE(INDIRECT(ADDRESS(3,COLUMN())),A6),DATA!C2:E1044,3,FALSE))</f>
        <v>0</v>
      </c>
      <c r="Q6" s="49">
        <f ca="1">IF(ISERROR(VLOOKUP(CONCATENATE(INDIRECT(ADDRESS(3,COLUMN())),A6),DATA!C2:E1044,3,FALSE)),0,VLOOKUP(CONCATENATE(INDIRECT(ADDRESS(3,COLUMN())),A6),DATA!C2:E1044,3,FALSE))</f>
        <v>0</v>
      </c>
      <c r="R6" s="49">
        <f ca="1">IF(ISERROR(VLOOKUP(CONCATENATE(INDIRECT(ADDRESS(3,COLUMN())),A6),DATA!C2:E1044,3,FALSE)),0,VLOOKUP(CONCATENATE(INDIRECT(ADDRESS(3,COLUMN())),A6),DATA!C2:E1044,3,FALSE))</f>
        <v>0</v>
      </c>
      <c r="S6" s="49">
        <f ca="1">IF(ISERROR(VLOOKUP(CONCATENATE(INDIRECT(ADDRESS(3,COLUMN())),A6),DATA!C2:E1044,3,FALSE)),0,VLOOKUP(CONCATENATE(INDIRECT(ADDRESS(3,COLUMN())),A6),DATA!C2:E1044,3,FALSE))</f>
        <v>0</v>
      </c>
      <c r="T6" s="49">
        <f ca="1">IF(ISERROR(VLOOKUP(CONCATENATE(INDIRECT(ADDRESS(3,COLUMN())),A6),DATA!C2:E1044,3,FALSE)),0,VLOOKUP(CONCATENATE(INDIRECT(ADDRESS(3,COLUMN())),A6),DATA!C2:E1044,3,FALSE))</f>
        <v>0</v>
      </c>
      <c r="U6" s="49">
        <f ca="1">IF(ISERROR(VLOOKUP(CONCATENATE(INDIRECT(ADDRESS(3,COLUMN())),A6),DATA!C2:E1044,3,FALSE)),0,VLOOKUP(CONCATENATE(INDIRECT(ADDRESS(3,COLUMN())),A6),DATA!C2:E1044,3,FALSE))</f>
        <v>0</v>
      </c>
      <c r="V6" s="49">
        <f ca="1">IF(ISERROR(VLOOKUP(CONCATENATE(INDIRECT(ADDRESS(3,COLUMN())),A6),DATA!C2:E1044,3,FALSE)),0,VLOOKUP(CONCATENATE(INDIRECT(ADDRESS(3,COLUMN())),A6),DATA!C2:E1044,3,FALSE))</f>
        <v>1</v>
      </c>
      <c r="W6" s="49">
        <f ca="1">IF(ISERROR(VLOOKUP(CONCATENATE(INDIRECT(ADDRESS(3,COLUMN())),A6),DATA!C2:E1044,3,FALSE)),0,VLOOKUP(CONCATENATE(INDIRECT(ADDRESS(3,COLUMN())),A6),DATA!C2:E1044,3,FALSE))</f>
        <v>0</v>
      </c>
      <c r="X6" s="49">
        <f ca="1">IF(ISERROR(VLOOKUP(CONCATENATE(INDIRECT(ADDRESS(3,COLUMN())),A6),DATA!C2:E1044,3,FALSE)),0,VLOOKUP(CONCATENATE(INDIRECT(ADDRESS(3,COLUMN())),A6),DATA!C2:E1044,3,FALSE))</f>
        <v>0</v>
      </c>
      <c r="Y6" s="49">
        <f ca="1">IF(ISERROR(VLOOKUP(CONCATENATE(INDIRECT(ADDRESS(3,COLUMN())),A6),DATA!C2:E1044,3,FALSE)),0,VLOOKUP(CONCATENATE(INDIRECT(ADDRESS(3,COLUMN())),A6),DATA!C2:E1044,3,FALSE))</f>
        <v>1</v>
      </c>
      <c r="Z6" s="49">
        <f ca="1">IF(ISERROR(VLOOKUP(CONCATENATE(INDIRECT(ADDRESS(3,COLUMN())),A6),DATA!C2:E1044,3,FALSE)),0,VLOOKUP(CONCATENATE(INDIRECT(ADDRESS(3,COLUMN())),A6),DATA!C2:E1044,3,FALSE))</f>
        <v>1</v>
      </c>
      <c r="AA6" s="49">
        <f ca="1">IF(ISERROR(VLOOKUP(CONCATENATE(INDIRECT(ADDRESS(3,COLUMN())),A6),DATA!C2:E1044,3,FALSE)),0,VLOOKUP(CONCATENATE(INDIRECT(ADDRESS(3,COLUMN())),A6),DATA!C2:E1044,3,FALSE))</f>
        <v>1</v>
      </c>
      <c r="AB6" s="49">
        <f ca="1">IF(ISERROR(VLOOKUP(CONCATENATE(INDIRECT(ADDRESS(3,COLUMN())),A6),DATA!C2:E1044,3,FALSE)),0,VLOOKUP(CONCATENATE(INDIRECT(ADDRESS(3,COLUMN())),A6),DATA!C2:E1044,3,FALSE))</f>
        <v>1</v>
      </c>
      <c r="AC6" s="49">
        <f ca="1">IF(ISERROR(VLOOKUP(CONCATENATE(INDIRECT(ADDRESS(3,COLUMN())),A6),DATA!C2:E1044,3,FALSE)),0,VLOOKUP(CONCATENATE(INDIRECT(ADDRESS(3,COLUMN())),A6),DATA!C2:E1044,3,FALSE))</f>
        <v>0</v>
      </c>
      <c r="AD6" s="49">
        <f ca="1">IF(ISERROR(VLOOKUP(CONCATENATE(INDIRECT(ADDRESS(3,COLUMN())),A6),DATA!C2:E1044,3,FALSE)),0,VLOOKUP(CONCATENATE(INDIRECT(ADDRESS(3,COLUMN())),A6),DATA!C2:E1044,3,FALSE))</f>
        <v>0</v>
      </c>
      <c r="AE6" s="49">
        <f ca="1">IF(ISERROR(VLOOKUP(CONCATENATE(INDIRECT(ADDRESS(3,COLUMN())),A6),DATA!C2:E1044,3,FALSE)),0,VLOOKUP(CONCATENATE(INDIRECT(ADDRESS(3,COLUMN())),A6),DATA!C2:E1044,3,FALSE))</f>
        <v>0</v>
      </c>
      <c r="AF6" s="49">
        <f ca="1">IF(ISERROR(VLOOKUP(CONCATENATE(INDIRECT(ADDRESS(3,COLUMN())),A6),DATA!C2:E1044,3,FALSE)),0,VLOOKUP(CONCATENATE(INDIRECT(ADDRESS(3,COLUMN())),A6),DATA!C2:E1044,3,FALSE))</f>
        <v>0</v>
      </c>
      <c r="AG6" s="49">
        <f ca="1">IF(ISERROR(VLOOKUP(CONCATENATE(INDIRECT(ADDRESS(3,COLUMN())),A6),DATA!C2:E1044,3,FALSE)),0,VLOOKUP(CONCATENATE(INDIRECT(ADDRESS(3,COLUMN())),A6),DATA!C2:E1044,3,FALSE))</f>
        <v>0</v>
      </c>
      <c r="AH6" s="49">
        <f ca="1">IF(ISERROR(VLOOKUP(CONCATENATE(INDIRECT(ADDRESS(3,COLUMN())),A6),DATA!C2:E1044,3,FALSE)),0,VLOOKUP(CONCATENATE(INDIRECT(ADDRESS(3,COLUMN())),A6),DATA!C2:E1044,3,FALSE))</f>
        <v>0</v>
      </c>
      <c r="AI6" s="49">
        <f ca="1">IF(ISERROR(VLOOKUP(CONCATENATE(INDIRECT(ADDRESS(3,COLUMN())),A6),DATA!C2:E1044,3,FALSE)),0,VLOOKUP(CONCATENATE(INDIRECT(ADDRESS(3,COLUMN())),A6),DATA!C2:E1044,3,FALSE))</f>
        <v>0</v>
      </c>
      <c r="AJ6" s="49">
        <f ca="1">IF(ISERROR(VLOOKUP(CONCATENATE(INDIRECT(ADDRESS(3,COLUMN())),A6),DATA!C2:E1044,3,FALSE)),0,VLOOKUP(CONCATENATE(INDIRECT(ADDRESS(3,COLUMN())),A6),DATA!C2:E1044,3,FALSE))</f>
        <v>0</v>
      </c>
      <c r="AK6" s="49">
        <f ca="1">IF(ISERROR(VLOOKUP(CONCATENATE(INDIRECT(ADDRESS(3,COLUMN())),A6),DATA!C2:E1044,3,FALSE)),0,VLOOKUP(CONCATENATE(INDIRECT(ADDRESS(3,COLUMN())),A6),DATA!C2:E1044,3,FALSE))</f>
        <v>0</v>
      </c>
      <c r="AL6" s="49">
        <f ca="1">IF(ISERROR(VLOOKUP(CONCATENATE(INDIRECT(ADDRESS(3,COLUMN())),A6),DATA!C2:E1044,3,FALSE)),0,VLOOKUP(CONCATENATE(INDIRECT(ADDRESS(3,COLUMN())),A6),DATA!C2:E1044,3,FALSE))</f>
        <v>0</v>
      </c>
      <c r="AM6" s="49">
        <f ca="1">IF(ISERROR(VLOOKUP(CONCATENATE(INDIRECT(ADDRESS(3,COLUMN())),A6),DATA!C2:E1044,3,FALSE)),0,VLOOKUP(CONCATENATE(INDIRECT(ADDRESS(3,COLUMN())),A6),DATA!C2:E1044,3,FALSE))</f>
        <v>0</v>
      </c>
      <c r="AN6" s="49">
        <f ca="1">SUM(B6:INDIRECT(CONCATENATE(SUBSTITUTE(ADDRESS(1,COLUMN()-1,4),"1",""),"$6")))</f>
        <v>71</v>
      </c>
    </row>
    <row r="7" spans="1:40" x14ac:dyDescent="0.25">
      <c r="A7" s="50" t="s">
        <v>47</v>
      </c>
      <c r="B7" s="50">
        <f ca="1">IF(ISERROR(VLOOKUP(CONCATENATE(INDIRECT(ADDRESS(3,COLUMN())),A7),DATA!C2:E1044,3,FALSE)),0,VLOOKUP(CONCATENATE(INDIRECT(ADDRESS(3,COLUMN())),A7),DATA!C2:E1044,3,FALSE))</f>
        <v>39</v>
      </c>
      <c r="C7" s="50">
        <f ca="1">IF(ISERROR(VLOOKUP(CONCATENATE(INDIRECT(ADDRESS(3,COLUMN())),A7),DATA!C2:E1044,3,FALSE)),0,VLOOKUP(CONCATENATE(INDIRECT(ADDRESS(3,COLUMN())),A7),DATA!C2:E1044,3,FALSE))</f>
        <v>11</v>
      </c>
      <c r="D7" s="50">
        <f ca="1">IF(ISERROR(VLOOKUP(CONCATENATE(INDIRECT(ADDRESS(3,COLUMN())),A7),DATA!C2:E1044,3,FALSE)),0,VLOOKUP(CONCATENATE(INDIRECT(ADDRESS(3,COLUMN())),A7),DATA!C2:E1044,3,FALSE))</f>
        <v>18</v>
      </c>
      <c r="E7" s="50">
        <f ca="1">IF(ISERROR(VLOOKUP(CONCATENATE(INDIRECT(ADDRESS(3,COLUMN())),A7),DATA!C2:E1044,3,FALSE)),0,VLOOKUP(CONCATENATE(INDIRECT(ADDRESS(3,COLUMN())),A7),DATA!C2:E1044,3,FALSE))</f>
        <v>1</v>
      </c>
      <c r="F7" s="50">
        <f ca="1">IF(ISERROR(VLOOKUP(CONCATENATE(INDIRECT(ADDRESS(3,COLUMN())),A7),DATA!C2:E1044,3,FALSE)),0,VLOOKUP(CONCATENATE(INDIRECT(ADDRESS(3,COLUMN())),A7),DATA!C2:E1044,3,FALSE))</f>
        <v>0</v>
      </c>
      <c r="G7" s="50">
        <f ca="1">IF(ISERROR(VLOOKUP(CONCATENATE(INDIRECT(ADDRESS(3,COLUMN())),A7),DATA!C2:E1044,3,FALSE)),0,VLOOKUP(CONCATENATE(INDIRECT(ADDRESS(3,COLUMN())),A7),DATA!C2:E1044,3,FALSE))</f>
        <v>2</v>
      </c>
      <c r="H7" s="50">
        <f ca="1">IF(ISERROR(VLOOKUP(CONCATENATE(INDIRECT(ADDRESS(3,COLUMN())),A7),DATA!C2:E1044,3,FALSE)),0,VLOOKUP(CONCATENATE(INDIRECT(ADDRESS(3,COLUMN())),A7),DATA!C2:E1044,3,FALSE))</f>
        <v>8</v>
      </c>
      <c r="I7" s="50">
        <f ca="1">IF(ISERROR(VLOOKUP(CONCATENATE(INDIRECT(ADDRESS(3,COLUMN())),A7),DATA!C2:E1044,3,FALSE)),0,VLOOKUP(CONCATENATE(INDIRECT(ADDRESS(3,COLUMN())),A7),DATA!C2:E1044,3,FALSE))</f>
        <v>5</v>
      </c>
      <c r="J7" s="50">
        <f ca="1">IF(ISERROR(VLOOKUP(CONCATENATE(INDIRECT(ADDRESS(3,COLUMN())),A7),DATA!C2:E1044,3,FALSE)),0,VLOOKUP(CONCATENATE(INDIRECT(ADDRESS(3,COLUMN())),A7),DATA!C2:E1044,3,FALSE))</f>
        <v>0</v>
      </c>
      <c r="K7" s="50">
        <f ca="1">IF(ISERROR(VLOOKUP(CONCATENATE(INDIRECT(ADDRESS(3,COLUMN())),A7),DATA!C2:E1044,3,FALSE)),0,VLOOKUP(CONCATENATE(INDIRECT(ADDRESS(3,COLUMN())),A7),DATA!C2:E1044,3,FALSE))</f>
        <v>3</v>
      </c>
      <c r="L7" s="50">
        <f ca="1">IF(ISERROR(VLOOKUP(CONCATENATE(INDIRECT(ADDRESS(3,COLUMN())),A7),DATA!C2:E1044,3,FALSE)),0,VLOOKUP(CONCATENATE(INDIRECT(ADDRESS(3,COLUMN())),A7),DATA!C2:E1044,3,FALSE))</f>
        <v>1</v>
      </c>
      <c r="M7" s="50">
        <f ca="1">IF(ISERROR(VLOOKUP(CONCATENATE(INDIRECT(ADDRESS(3,COLUMN())),A7),DATA!C2:E1044,3,FALSE)),0,VLOOKUP(CONCATENATE(INDIRECT(ADDRESS(3,COLUMN())),A7),DATA!C2:E1044,3,FALSE))</f>
        <v>0</v>
      </c>
      <c r="N7" s="50">
        <f ca="1">IF(ISERROR(VLOOKUP(CONCATENATE(INDIRECT(ADDRESS(3,COLUMN())),A7),DATA!C2:E1044,3,FALSE)),0,VLOOKUP(CONCATENATE(INDIRECT(ADDRESS(3,COLUMN())),A7),DATA!C2:E1044,3,FALSE))</f>
        <v>1</v>
      </c>
      <c r="O7" s="50">
        <f ca="1">IF(ISERROR(VLOOKUP(CONCATENATE(INDIRECT(ADDRESS(3,COLUMN())),A7),DATA!C2:E1044,3,FALSE)),0,VLOOKUP(CONCATENATE(INDIRECT(ADDRESS(3,COLUMN())),A7),DATA!C2:E1044,3,FALSE))</f>
        <v>0</v>
      </c>
      <c r="P7" s="50">
        <f ca="1">IF(ISERROR(VLOOKUP(CONCATENATE(INDIRECT(ADDRESS(3,COLUMN())),A7),DATA!C2:E1044,3,FALSE)),0,VLOOKUP(CONCATENATE(INDIRECT(ADDRESS(3,COLUMN())),A7),DATA!C2:E1044,3,FALSE))</f>
        <v>0</v>
      </c>
      <c r="Q7" s="50">
        <f ca="1">IF(ISERROR(VLOOKUP(CONCATENATE(INDIRECT(ADDRESS(3,COLUMN())),A7),DATA!C2:E1044,3,FALSE)),0,VLOOKUP(CONCATENATE(INDIRECT(ADDRESS(3,COLUMN())),A7),DATA!C2:E1044,3,FALSE))</f>
        <v>0</v>
      </c>
      <c r="R7" s="50">
        <f ca="1">IF(ISERROR(VLOOKUP(CONCATENATE(INDIRECT(ADDRESS(3,COLUMN())),A7),DATA!C2:E1044,3,FALSE)),0,VLOOKUP(CONCATENATE(INDIRECT(ADDRESS(3,COLUMN())),A7),DATA!C2:E1044,3,FALSE))</f>
        <v>0</v>
      </c>
      <c r="S7" s="50">
        <f ca="1">IF(ISERROR(VLOOKUP(CONCATENATE(INDIRECT(ADDRESS(3,COLUMN())),A7),DATA!C2:E1044,3,FALSE)),0,VLOOKUP(CONCATENATE(INDIRECT(ADDRESS(3,COLUMN())),A7),DATA!C2:E1044,3,FALSE))</f>
        <v>1</v>
      </c>
      <c r="T7" s="50">
        <f ca="1">IF(ISERROR(VLOOKUP(CONCATENATE(INDIRECT(ADDRESS(3,COLUMN())),A7),DATA!C2:E1044,3,FALSE)),0,VLOOKUP(CONCATENATE(INDIRECT(ADDRESS(3,COLUMN())),A7),DATA!C2:E1044,3,FALSE))</f>
        <v>0</v>
      </c>
      <c r="U7" s="50">
        <f ca="1">IF(ISERROR(VLOOKUP(CONCATENATE(INDIRECT(ADDRESS(3,COLUMN())),A7),DATA!C2:E1044,3,FALSE)),0,VLOOKUP(CONCATENATE(INDIRECT(ADDRESS(3,COLUMN())),A7),DATA!C2:E1044,3,FALSE))</f>
        <v>1</v>
      </c>
      <c r="V7" s="50">
        <f ca="1">IF(ISERROR(VLOOKUP(CONCATENATE(INDIRECT(ADDRESS(3,COLUMN())),A7),DATA!C2:E1044,3,FALSE)),0,VLOOKUP(CONCATENATE(INDIRECT(ADDRESS(3,COLUMN())),A7),DATA!C2:E1044,3,FALSE))</f>
        <v>0</v>
      </c>
      <c r="W7" s="50">
        <f ca="1">IF(ISERROR(VLOOKUP(CONCATENATE(INDIRECT(ADDRESS(3,COLUMN())),A7),DATA!C2:E1044,3,FALSE)),0,VLOOKUP(CONCATENATE(INDIRECT(ADDRESS(3,COLUMN())),A7),DATA!C2:E1044,3,FALSE))</f>
        <v>0</v>
      </c>
      <c r="X7" s="50">
        <f ca="1">IF(ISERROR(VLOOKUP(CONCATENATE(INDIRECT(ADDRESS(3,COLUMN())),A7),DATA!C2:E1044,3,FALSE)),0,VLOOKUP(CONCATENATE(INDIRECT(ADDRESS(3,COLUMN())),A7),DATA!C2:E1044,3,FALSE))</f>
        <v>0</v>
      </c>
      <c r="Y7" s="50">
        <f ca="1">IF(ISERROR(VLOOKUP(CONCATENATE(INDIRECT(ADDRESS(3,COLUMN())),A7),DATA!C2:E1044,3,FALSE)),0,VLOOKUP(CONCATENATE(INDIRECT(ADDRESS(3,COLUMN())),A7),DATA!C2:E1044,3,FALSE))</f>
        <v>1</v>
      </c>
      <c r="Z7" s="50">
        <f ca="1">IF(ISERROR(VLOOKUP(CONCATENATE(INDIRECT(ADDRESS(3,COLUMN())),A7),DATA!C2:E1044,3,FALSE)),0,VLOOKUP(CONCATENATE(INDIRECT(ADDRESS(3,COLUMN())),A7),DATA!C2:E1044,3,FALSE))</f>
        <v>0</v>
      </c>
      <c r="AA7" s="50">
        <f ca="1">IF(ISERROR(VLOOKUP(CONCATENATE(INDIRECT(ADDRESS(3,COLUMN())),A7),DATA!C2:E1044,3,FALSE)),0,VLOOKUP(CONCATENATE(INDIRECT(ADDRESS(3,COLUMN())),A7),DATA!C2:E1044,3,FALSE))</f>
        <v>1</v>
      </c>
      <c r="AB7" s="50">
        <f ca="1">IF(ISERROR(VLOOKUP(CONCATENATE(INDIRECT(ADDRESS(3,COLUMN())),A7),DATA!C2:E1044,3,FALSE)),0,VLOOKUP(CONCATENATE(INDIRECT(ADDRESS(3,COLUMN())),A7),DATA!C2:E1044,3,FALSE))</f>
        <v>0</v>
      </c>
      <c r="AC7" s="50">
        <f ca="1">IF(ISERROR(VLOOKUP(CONCATENATE(INDIRECT(ADDRESS(3,COLUMN())),A7),DATA!C2:E1044,3,FALSE)),0,VLOOKUP(CONCATENATE(INDIRECT(ADDRESS(3,COLUMN())),A7),DATA!C2:E1044,3,FALSE))</f>
        <v>0</v>
      </c>
      <c r="AD7" s="50">
        <f ca="1">IF(ISERROR(VLOOKUP(CONCATENATE(INDIRECT(ADDRESS(3,COLUMN())),A7),DATA!C2:E1044,3,FALSE)),0,VLOOKUP(CONCATENATE(INDIRECT(ADDRESS(3,COLUMN())),A7),DATA!C2:E1044,3,FALSE))</f>
        <v>0</v>
      </c>
      <c r="AE7" s="50">
        <f ca="1">IF(ISERROR(VLOOKUP(CONCATENATE(INDIRECT(ADDRESS(3,COLUMN())),A7),DATA!C2:E1044,3,FALSE)),0,VLOOKUP(CONCATENATE(INDIRECT(ADDRESS(3,COLUMN())),A7),DATA!C2:E1044,3,FALSE))</f>
        <v>0</v>
      </c>
      <c r="AF7" s="50">
        <f ca="1">IF(ISERROR(VLOOKUP(CONCATENATE(INDIRECT(ADDRESS(3,COLUMN())),A7),DATA!C2:E1044,3,FALSE)),0,VLOOKUP(CONCATENATE(INDIRECT(ADDRESS(3,COLUMN())),A7),DATA!C2:E1044,3,FALSE))</f>
        <v>0</v>
      </c>
      <c r="AG7" s="50">
        <f ca="1">IF(ISERROR(VLOOKUP(CONCATENATE(INDIRECT(ADDRESS(3,COLUMN())),A7),DATA!C2:E1044,3,FALSE)),0,VLOOKUP(CONCATENATE(INDIRECT(ADDRESS(3,COLUMN())),A7),DATA!C2:E1044,3,FALSE))</f>
        <v>0</v>
      </c>
      <c r="AH7" s="50">
        <f ca="1">IF(ISERROR(VLOOKUP(CONCATENATE(INDIRECT(ADDRESS(3,COLUMN())),A7),DATA!C2:E1044,3,FALSE)),0,VLOOKUP(CONCATENATE(INDIRECT(ADDRESS(3,COLUMN())),A7),DATA!C2:E1044,3,FALSE))</f>
        <v>0</v>
      </c>
      <c r="AI7" s="50">
        <f ca="1">IF(ISERROR(VLOOKUP(CONCATENATE(INDIRECT(ADDRESS(3,COLUMN())),A7),DATA!C2:E1044,3,FALSE)),0,VLOOKUP(CONCATENATE(INDIRECT(ADDRESS(3,COLUMN())),A7),DATA!C2:E1044,3,FALSE))</f>
        <v>0</v>
      </c>
      <c r="AJ7" s="50">
        <f ca="1">IF(ISERROR(VLOOKUP(CONCATENATE(INDIRECT(ADDRESS(3,COLUMN())),A7),DATA!C2:E1044,3,FALSE)),0,VLOOKUP(CONCATENATE(INDIRECT(ADDRESS(3,COLUMN())),A7),DATA!C2:E1044,3,FALSE))</f>
        <v>0</v>
      </c>
      <c r="AK7" s="50">
        <f ca="1">IF(ISERROR(VLOOKUP(CONCATENATE(INDIRECT(ADDRESS(3,COLUMN())),A7),DATA!C2:E1044,3,FALSE)),0,VLOOKUP(CONCATENATE(INDIRECT(ADDRESS(3,COLUMN())),A7),DATA!C2:E1044,3,FALSE))</f>
        <v>0</v>
      </c>
      <c r="AL7" s="50">
        <f ca="1">IF(ISERROR(VLOOKUP(CONCATENATE(INDIRECT(ADDRESS(3,COLUMN())),A7),DATA!C2:E1044,3,FALSE)),0,VLOOKUP(CONCATENATE(INDIRECT(ADDRESS(3,COLUMN())),A7),DATA!C2:E1044,3,FALSE))</f>
        <v>0</v>
      </c>
      <c r="AM7" s="50">
        <f ca="1">IF(ISERROR(VLOOKUP(CONCATENATE(INDIRECT(ADDRESS(3,COLUMN())),A7),DATA!C2:E1044,3,FALSE)),0,VLOOKUP(CONCATENATE(INDIRECT(ADDRESS(3,COLUMN())),A7),DATA!C2:E1044,3,FALSE))</f>
        <v>0</v>
      </c>
      <c r="AN7" s="50">
        <f ca="1">SUM(B7:INDIRECT(CONCATENATE(SUBSTITUTE(ADDRESS(1,COLUMN()-1,4),"1",""),"$7")))</f>
        <v>93</v>
      </c>
    </row>
    <row r="8" spans="1:40" x14ac:dyDescent="0.25">
      <c r="A8" s="49" t="s">
        <v>48</v>
      </c>
      <c r="B8" s="49">
        <f ca="1">IF(ISERROR(VLOOKUP(CONCATENATE(INDIRECT(ADDRESS(3,COLUMN())),A8),DATA!C2:E1044,3,FALSE)),0,VLOOKUP(CONCATENATE(INDIRECT(ADDRESS(3,COLUMN())),A8),DATA!C2:E1044,3,FALSE))</f>
        <v>2</v>
      </c>
      <c r="C8" s="49">
        <f ca="1">IF(ISERROR(VLOOKUP(CONCATENATE(INDIRECT(ADDRESS(3,COLUMN())),A8),DATA!C2:E1044,3,FALSE)),0,VLOOKUP(CONCATENATE(INDIRECT(ADDRESS(3,COLUMN())),A8),DATA!C2:E1044,3,FALSE))</f>
        <v>0</v>
      </c>
      <c r="D8" s="49">
        <f ca="1">IF(ISERROR(VLOOKUP(CONCATENATE(INDIRECT(ADDRESS(3,COLUMN())),A8),DATA!C2:E1044,3,FALSE)),0,VLOOKUP(CONCATENATE(INDIRECT(ADDRESS(3,COLUMN())),A8),DATA!C2:E1044,3,FALSE))</f>
        <v>12</v>
      </c>
      <c r="E8" s="49">
        <f ca="1">IF(ISERROR(VLOOKUP(CONCATENATE(INDIRECT(ADDRESS(3,COLUMN())),A8),DATA!C2:E1044,3,FALSE)),0,VLOOKUP(CONCATENATE(INDIRECT(ADDRESS(3,COLUMN())),A8),DATA!C2:E1044,3,FALSE))</f>
        <v>2</v>
      </c>
      <c r="F8" s="49">
        <f ca="1">IF(ISERROR(VLOOKUP(CONCATENATE(INDIRECT(ADDRESS(3,COLUMN())),A8),DATA!C2:E1044,3,FALSE)),0,VLOOKUP(CONCATENATE(INDIRECT(ADDRESS(3,COLUMN())),A8),DATA!C2:E1044,3,FALSE))</f>
        <v>0</v>
      </c>
      <c r="G8" s="49">
        <f ca="1">IF(ISERROR(VLOOKUP(CONCATENATE(INDIRECT(ADDRESS(3,COLUMN())),A8),DATA!C2:E1044,3,FALSE)),0,VLOOKUP(CONCATENATE(INDIRECT(ADDRESS(3,COLUMN())),A8),DATA!C2:E1044,3,FALSE))</f>
        <v>3</v>
      </c>
      <c r="H8" s="49">
        <f ca="1">IF(ISERROR(VLOOKUP(CONCATENATE(INDIRECT(ADDRESS(3,COLUMN())),A8),DATA!C2:E1044,3,FALSE)),0,VLOOKUP(CONCATENATE(INDIRECT(ADDRESS(3,COLUMN())),A8),DATA!C2:E1044,3,FALSE))</f>
        <v>10</v>
      </c>
      <c r="I8" s="49">
        <f ca="1">IF(ISERROR(VLOOKUP(CONCATENATE(INDIRECT(ADDRESS(3,COLUMN())),A8),DATA!C2:E1044,3,FALSE)),0,VLOOKUP(CONCATENATE(INDIRECT(ADDRESS(3,COLUMN())),A8),DATA!C2:E1044,3,FALSE))</f>
        <v>2</v>
      </c>
      <c r="J8" s="49">
        <f ca="1">IF(ISERROR(VLOOKUP(CONCATENATE(INDIRECT(ADDRESS(3,COLUMN())),A8),DATA!C2:E1044,3,FALSE)),0,VLOOKUP(CONCATENATE(INDIRECT(ADDRESS(3,COLUMN())),A8),DATA!C2:E1044,3,FALSE))</f>
        <v>0</v>
      </c>
      <c r="K8" s="49">
        <f ca="1">IF(ISERROR(VLOOKUP(CONCATENATE(INDIRECT(ADDRESS(3,COLUMN())),A8),DATA!C2:E1044,3,FALSE)),0,VLOOKUP(CONCATENATE(INDIRECT(ADDRESS(3,COLUMN())),A8),DATA!C2:E1044,3,FALSE))</f>
        <v>3</v>
      </c>
      <c r="L8" s="49">
        <f ca="1">IF(ISERROR(VLOOKUP(CONCATENATE(INDIRECT(ADDRESS(3,COLUMN())),A8),DATA!C2:E1044,3,FALSE)),0,VLOOKUP(CONCATENATE(INDIRECT(ADDRESS(3,COLUMN())),A8),DATA!C2:E1044,3,FALSE))</f>
        <v>0</v>
      </c>
      <c r="M8" s="49">
        <f ca="1">IF(ISERROR(VLOOKUP(CONCATENATE(INDIRECT(ADDRESS(3,COLUMN())),A8),DATA!C2:E1044,3,FALSE)),0,VLOOKUP(CONCATENATE(INDIRECT(ADDRESS(3,COLUMN())),A8),DATA!C2:E1044,3,FALSE))</f>
        <v>11</v>
      </c>
      <c r="N8" s="49">
        <f ca="1">IF(ISERROR(VLOOKUP(CONCATENATE(INDIRECT(ADDRESS(3,COLUMN())),A8),DATA!C2:E1044,3,FALSE)),0,VLOOKUP(CONCATENATE(INDIRECT(ADDRESS(3,COLUMN())),A8),DATA!C2:E1044,3,FALSE))</f>
        <v>0</v>
      </c>
      <c r="O8" s="49">
        <f ca="1">IF(ISERROR(VLOOKUP(CONCATENATE(INDIRECT(ADDRESS(3,COLUMN())),A8),DATA!C2:E1044,3,FALSE)),0,VLOOKUP(CONCATENATE(INDIRECT(ADDRESS(3,COLUMN())),A8),DATA!C2:E1044,3,FALSE))</f>
        <v>1</v>
      </c>
      <c r="P8" s="49">
        <f ca="1">IF(ISERROR(VLOOKUP(CONCATENATE(INDIRECT(ADDRESS(3,COLUMN())),A8),DATA!C2:E1044,3,FALSE)),0,VLOOKUP(CONCATENATE(INDIRECT(ADDRESS(3,COLUMN())),A8),DATA!C2:E1044,3,FALSE))</f>
        <v>0</v>
      </c>
      <c r="Q8" s="49">
        <f ca="1">IF(ISERROR(VLOOKUP(CONCATENATE(INDIRECT(ADDRESS(3,COLUMN())),A8),DATA!C2:E1044,3,FALSE)),0,VLOOKUP(CONCATENATE(INDIRECT(ADDRESS(3,COLUMN())),A8),DATA!C2:E1044,3,FALSE))</f>
        <v>0</v>
      </c>
      <c r="R8" s="49">
        <f ca="1">IF(ISERROR(VLOOKUP(CONCATENATE(INDIRECT(ADDRESS(3,COLUMN())),A8),DATA!C2:E1044,3,FALSE)),0,VLOOKUP(CONCATENATE(INDIRECT(ADDRESS(3,COLUMN())),A8),DATA!C2:E1044,3,FALSE))</f>
        <v>1</v>
      </c>
      <c r="S8" s="49">
        <f ca="1">IF(ISERROR(VLOOKUP(CONCATENATE(INDIRECT(ADDRESS(3,COLUMN())),A8),DATA!C2:E1044,3,FALSE)),0,VLOOKUP(CONCATENATE(INDIRECT(ADDRESS(3,COLUMN())),A8),DATA!C2:E1044,3,FALSE))</f>
        <v>0</v>
      </c>
      <c r="T8" s="49">
        <f ca="1">IF(ISERROR(VLOOKUP(CONCATENATE(INDIRECT(ADDRESS(3,COLUMN())),A8),DATA!C2:E1044,3,FALSE)),0,VLOOKUP(CONCATENATE(INDIRECT(ADDRESS(3,COLUMN())),A8),DATA!C2:E1044,3,FALSE))</f>
        <v>0</v>
      </c>
      <c r="U8" s="49">
        <f ca="1">IF(ISERROR(VLOOKUP(CONCATENATE(INDIRECT(ADDRESS(3,COLUMN())),A8),DATA!C2:E1044,3,FALSE)),0,VLOOKUP(CONCATENATE(INDIRECT(ADDRESS(3,COLUMN())),A8),DATA!C2:E1044,3,FALSE))</f>
        <v>0</v>
      </c>
      <c r="V8" s="49">
        <f ca="1">IF(ISERROR(VLOOKUP(CONCATENATE(INDIRECT(ADDRESS(3,COLUMN())),A8),DATA!C2:E1044,3,FALSE)),0,VLOOKUP(CONCATENATE(INDIRECT(ADDRESS(3,COLUMN())),A8),DATA!C2:E1044,3,FALSE))</f>
        <v>0</v>
      </c>
      <c r="W8" s="49">
        <f ca="1">IF(ISERROR(VLOOKUP(CONCATENATE(INDIRECT(ADDRESS(3,COLUMN())),A8),DATA!C2:E1044,3,FALSE)),0,VLOOKUP(CONCATENATE(INDIRECT(ADDRESS(3,COLUMN())),A8),DATA!C2:E1044,3,FALSE))</f>
        <v>0</v>
      </c>
      <c r="X8" s="49">
        <f ca="1">IF(ISERROR(VLOOKUP(CONCATENATE(INDIRECT(ADDRESS(3,COLUMN())),A8),DATA!C2:E1044,3,FALSE)),0,VLOOKUP(CONCATENATE(INDIRECT(ADDRESS(3,COLUMN())),A8),DATA!C2:E1044,3,FALSE))</f>
        <v>0</v>
      </c>
      <c r="Y8" s="49">
        <f ca="1">IF(ISERROR(VLOOKUP(CONCATENATE(INDIRECT(ADDRESS(3,COLUMN())),A8),DATA!C2:E1044,3,FALSE)),0,VLOOKUP(CONCATENATE(INDIRECT(ADDRESS(3,COLUMN())),A8),DATA!C2:E1044,3,FALSE))</f>
        <v>0</v>
      </c>
      <c r="Z8" s="49">
        <f ca="1">IF(ISERROR(VLOOKUP(CONCATENATE(INDIRECT(ADDRESS(3,COLUMN())),A8),DATA!C2:E1044,3,FALSE)),0,VLOOKUP(CONCATENATE(INDIRECT(ADDRESS(3,COLUMN())),A8),DATA!C2:E1044,3,FALSE))</f>
        <v>0</v>
      </c>
      <c r="AA8" s="49">
        <f ca="1">IF(ISERROR(VLOOKUP(CONCATENATE(INDIRECT(ADDRESS(3,COLUMN())),A8),DATA!C2:E1044,3,FALSE)),0,VLOOKUP(CONCATENATE(INDIRECT(ADDRESS(3,COLUMN())),A8),DATA!C2:E1044,3,FALSE))</f>
        <v>5</v>
      </c>
      <c r="AB8" s="49">
        <f ca="1">IF(ISERROR(VLOOKUP(CONCATENATE(INDIRECT(ADDRESS(3,COLUMN())),A8),DATA!C2:E1044,3,FALSE)),0,VLOOKUP(CONCATENATE(INDIRECT(ADDRESS(3,COLUMN())),A8),DATA!C2:E1044,3,FALSE))</f>
        <v>0</v>
      </c>
      <c r="AC8" s="49">
        <f ca="1">IF(ISERROR(VLOOKUP(CONCATENATE(INDIRECT(ADDRESS(3,COLUMN())),A8),DATA!C2:E1044,3,FALSE)),0,VLOOKUP(CONCATENATE(INDIRECT(ADDRESS(3,COLUMN())),A8),DATA!C2:E1044,3,FALSE))</f>
        <v>0</v>
      </c>
      <c r="AD8" s="49">
        <f ca="1">IF(ISERROR(VLOOKUP(CONCATENATE(INDIRECT(ADDRESS(3,COLUMN())),A8),DATA!C2:E1044,3,FALSE)),0,VLOOKUP(CONCATENATE(INDIRECT(ADDRESS(3,COLUMN())),A8),DATA!C2:E1044,3,FALSE))</f>
        <v>0</v>
      </c>
      <c r="AE8" s="49">
        <f ca="1">IF(ISERROR(VLOOKUP(CONCATENATE(INDIRECT(ADDRESS(3,COLUMN())),A8),DATA!C2:E1044,3,FALSE)),0,VLOOKUP(CONCATENATE(INDIRECT(ADDRESS(3,COLUMN())),A8),DATA!C2:E1044,3,FALSE))</f>
        <v>0</v>
      </c>
      <c r="AF8" s="49">
        <f ca="1">IF(ISERROR(VLOOKUP(CONCATENATE(INDIRECT(ADDRESS(3,COLUMN())),A8),DATA!C2:E1044,3,FALSE)),0,VLOOKUP(CONCATENATE(INDIRECT(ADDRESS(3,COLUMN())),A8),DATA!C2:E1044,3,FALSE))</f>
        <v>0</v>
      </c>
      <c r="AG8" s="49">
        <f ca="1">IF(ISERROR(VLOOKUP(CONCATENATE(INDIRECT(ADDRESS(3,COLUMN())),A8),DATA!C2:E1044,3,FALSE)),0,VLOOKUP(CONCATENATE(INDIRECT(ADDRESS(3,COLUMN())),A8),DATA!C2:E1044,3,FALSE))</f>
        <v>0</v>
      </c>
      <c r="AH8" s="49">
        <f ca="1">IF(ISERROR(VLOOKUP(CONCATENATE(INDIRECT(ADDRESS(3,COLUMN())),A8),DATA!C2:E1044,3,FALSE)),0,VLOOKUP(CONCATENATE(INDIRECT(ADDRESS(3,COLUMN())),A8),DATA!C2:E1044,3,FALSE))</f>
        <v>0</v>
      </c>
      <c r="AI8" s="49">
        <f ca="1">IF(ISERROR(VLOOKUP(CONCATENATE(INDIRECT(ADDRESS(3,COLUMN())),A8),DATA!C2:E1044,3,FALSE)),0,VLOOKUP(CONCATENATE(INDIRECT(ADDRESS(3,COLUMN())),A8),DATA!C2:E1044,3,FALSE))</f>
        <v>0</v>
      </c>
      <c r="AJ8" s="49">
        <f ca="1">IF(ISERROR(VLOOKUP(CONCATENATE(INDIRECT(ADDRESS(3,COLUMN())),A8),DATA!C2:E1044,3,FALSE)),0,VLOOKUP(CONCATENATE(INDIRECT(ADDRESS(3,COLUMN())),A8),DATA!C2:E1044,3,FALSE))</f>
        <v>0</v>
      </c>
      <c r="AK8" s="49">
        <f ca="1">IF(ISERROR(VLOOKUP(CONCATENATE(INDIRECT(ADDRESS(3,COLUMN())),A8),DATA!C2:E1044,3,FALSE)),0,VLOOKUP(CONCATENATE(INDIRECT(ADDRESS(3,COLUMN())),A8),DATA!C2:E1044,3,FALSE))</f>
        <v>0</v>
      </c>
      <c r="AL8" s="49">
        <f ca="1">IF(ISERROR(VLOOKUP(CONCATENATE(INDIRECT(ADDRESS(3,COLUMN())),A8),DATA!C2:E1044,3,FALSE)),0,VLOOKUP(CONCATENATE(INDIRECT(ADDRESS(3,COLUMN())),A8),DATA!C2:E1044,3,FALSE))</f>
        <v>0</v>
      </c>
      <c r="AM8" s="49">
        <f ca="1">IF(ISERROR(VLOOKUP(CONCATENATE(INDIRECT(ADDRESS(3,COLUMN())),A8),DATA!C2:E1044,3,FALSE)),0,VLOOKUP(CONCATENATE(INDIRECT(ADDRESS(3,COLUMN())),A8),DATA!C2:E1044,3,FALSE))</f>
        <v>0</v>
      </c>
      <c r="AN8" s="49">
        <f ca="1">SUM(B8:INDIRECT(CONCATENATE(SUBSTITUTE(ADDRESS(1,COLUMN()-1,4),"1",""),"$8")))</f>
        <v>52</v>
      </c>
    </row>
    <row r="9" spans="1:40" x14ac:dyDescent="0.25">
      <c r="A9" s="50" t="s">
        <v>49</v>
      </c>
      <c r="B9" s="50">
        <f ca="1">IF(ISERROR(VLOOKUP(CONCATENATE(INDIRECT(ADDRESS(3,COLUMN())),A9),DATA!C2:E1044,3,FALSE)),0,VLOOKUP(CONCATENATE(INDIRECT(ADDRESS(3,COLUMN())),A9),DATA!C2:E1044,3,FALSE))</f>
        <v>20</v>
      </c>
      <c r="C9" s="50">
        <f ca="1">IF(ISERROR(VLOOKUP(CONCATENATE(INDIRECT(ADDRESS(3,COLUMN())),A9),DATA!C2:E1044,3,FALSE)),0,VLOOKUP(CONCATENATE(INDIRECT(ADDRESS(3,COLUMN())),A9),DATA!C2:E1044,3,FALSE))</f>
        <v>18</v>
      </c>
      <c r="D9" s="50">
        <f ca="1">IF(ISERROR(VLOOKUP(CONCATENATE(INDIRECT(ADDRESS(3,COLUMN())),A9),DATA!C2:E1044,3,FALSE)),0,VLOOKUP(CONCATENATE(INDIRECT(ADDRESS(3,COLUMN())),A9),DATA!C2:E1044,3,FALSE))</f>
        <v>4</v>
      </c>
      <c r="E9" s="50">
        <f ca="1">IF(ISERROR(VLOOKUP(CONCATENATE(INDIRECT(ADDRESS(3,COLUMN())),A9),DATA!C2:E1044,3,FALSE)),0,VLOOKUP(CONCATENATE(INDIRECT(ADDRESS(3,COLUMN())),A9),DATA!C2:E1044,3,FALSE))</f>
        <v>2</v>
      </c>
      <c r="F9" s="50">
        <f ca="1">IF(ISERROR(VLOOKUP(CONCATENATE(INDIRECT(ADDRESS(3,COLUMN())),A9),DATA!C2:E1044,3,FALSE)),0,VLOOKUP(CONCATENATE(INDIRECT(ADDRESS(3,COLUMN())),A9),DATA!C2:E1044,3,FALSE))</f>
        <v>0</v>
      </c>
      <c r="G9" s="50">
        <f ca="1">IF(ISERROR(VLOOKUP(CONCATENATE(INDIRECT(ADDRESS(3,COLUMN())),A9),DATA!C2:E1044,3,FALSE)),0,VLOOKUP(CONCATENATE(INDIRECT(ADDRESS(3,COLUMN())),A9),DATA!C2:E1044,3,FALSE))</f>
        <v>1</v>
      </c>
      <c r="H9" s="50">
        <f ca="1">IF(ISERROR(VLOOKUP(CONCATENATE(INDIRECT(ADDRESS(3,COLUMN())),A9),DATA!C2:E1044,3,FALSE)),0,VLOOKUP(CONCATENATE(INDIRECT(ADDRESS(3,COLUMN())),A9),DATA!C2:E1044,3,FALSE))</f>
        <v>15</v>
      </c>
      <c r="I9" s="50">
        <f ca="1">IF(ISERROR(VLOOKUP(CONCATENATE(INDIRECT(ADDRESS(3,COLUMN())),A9),DATA!C2:E1044,3,FALSE)),0,VLOOKUP(CONCATENATE(INDIRECT(ADDRESS(3,COLUMN())),A9),DATA!C2:E1044,3,FALSE))</f>
        <v>4</v>
      </c>
      <c r="J9" s="50">
        <f ca="1">IF(ISERROR(VLOOKUP(CONCATENATE(INDIRECT(ADDRESS(3,COLUMN())),A9),DATA!C2:E1044,3,FALSE)),0,VLOOKUP(CONCATENATE(INDIRECT(ADDRESS(3,COLUMN())),A9),DATA!C2:E1044,3,FALSE))</f>
        <v>0</v>
      </c>
      <c r="K9" s="50">
        <f ca="1">IF(ISERROR(VLOOKUP(CONCATENATE(INDIRECT(ADDRESS(3,COLUMN())),A9),DATA!C2:E1044,3,FALSE)),0,VLOOKUP(CONCATENATE(INDIRECT(ADDRESS(3,COLUMN())),A9),DATA!C2:E1044,3,FALSE))</f>
        <v>0</v>
      </c>
      <c r="L9" s="50">
        <f ca="1">IF(ISERROR(VLOOKUP(CONCATENATE(INDIRECT(ADDRESS(3,COLUMN())),A9),DATA!C2:E1044,3,FALSE)),0,VLOOKUP(CONCATENATE(INDIRECT(ADDRESS(3,COLUMN())),A9),DATA!C2:E1044,3,FALSE))</f>
        <v>0</v>
      </c>
      <c r="M9" s="50">
        <f ca="1">IF(ISERROR(VLOOKUP(CONCATENATE(INDIRECT(ADDRESS(3,COLUMN())),A9),DATA!C2:E1044,3,FALSE)),0,VLOOKUP(CONCATENATE(INDIRECT(ADDRESS(3,COLUMN())),A9),DATA!C2:E1044,3,FALSE))</f>
        <v>0</v>
      </c>
      <c r="N9" s="50">
        <f ca="1">IF(ISERROR(VLOOKUP(CONCATENATE(INDIRECT(ADDRESS(3,COLUMN())),A9),DATA!C2:E1044,3,FALSE)),0,VLOOKUP(CONCATENATE(INDIRECT(ADDRESS(3,COLUMN())),A9),DATA!C2:E1044,3,FALSE))</f>
        <v>3</v>
      </c>
      <c r="O9" s="50">
        <f ca="1">IF(ISERROR(VLOOKUP(CONCATENATE(INDIRECT(ADDRESS(3,COLUMN())),A9),DATA!C2:E1044,3,FALSE)),0,VLOOKUP(CONCATENATE(INDIRECT(ADDRESS(3,COLUMN())),A9),DATA!C2:E1044,3,FALSE))</f>
        <v>0</v>
      </c>
      <c r="P9" s="50">
        <f ca="1">IF(ISERROR(VLOOKUP(CONCATENATE(INDIRECT(ADDRESS(3,COLUMN())),A9),DATA!C2:E1044,3,FALSE)),0,VLOOKUP(CONCATENATE(INDIRECT(ADDRESS(3,COLUMN())),A9),DATA!C2:E1044,3,FALSE))</f>
        <v>1</v>
      </c>
      <c r="Q9" s="50">
        <f ca="1">IF(ISERROR(VLOOKUP(CONCATENATE(INDIRECT(ADDRESS(3,COLUMN())),A9),DATA!C2:E1044,3,FALSE)),0,VLOOKUP(CONCATENATE(INDIRECT(ADDRESS(3,COLUMN())),A9),DATA!C2:E1044,3,FALSE))</f>
        <v>0</v>
      </c>
      <c r="R9" s="50">
        <f ca="1">IF(ISERROR(VLOOKUP(CONCATENATE(INDIRECT(ADDRESS(3,COLUMN())),A9),DATA!C2:E1044,3,FALSE)),0,VLOOKUP(CONCATENATE(INDIRECT(ADDRESS(3,COLUMN())),A9),DATA!C2:E1044,3,FALSE))</f>
        <v>1</v>
      </c>
      <c r="S9" s="50">
        <f ca="1">IF(ISERROR(VLOOKUP(CONCATENATE(INDIRECT(ADDRESS(3,COLUMN())),A9),DATA!C2:E1044,3,FALSE)),0,VLOOKUP(CONCATENATE(INDIRECT(ADDRESS(3,COLUMN())),A9),DATA!C2:E1044,3,FALSE))</f>
        <v>3</v>
      </c>
      <c r="T9" s="50">
        <f ca="1">IF(ISERROR(VLOOKUP(CONCATENATE(INDIRECT(ADDRESS(3,COLUMN())),A9),DATA!C2:E1044,3,FALSE)),0,VLOOKUP(CONCATENATE(INDIRECT(ADDRESS(3,COLUMN())),A9),DATA!C2:E1044,3,FALSE))</f>
        <v>0</v>
      </c>
      <c r="U9" s="50">
        <f ca="1">IF(ISERROR(VLOOKUP(CONCATENATE(INDIRECT(ADDRESS(3,COLUMN())),A9),DATA!C2:E1044,3,FALSE)),0,VLOOKUP(CONCATENATE(INDIRECT(ADDRESS(3,COLUMN())),A9),DATA!C2:E1044,3,FALSE))</f>
        <v>5</v>
      </c>
      <c r="V9" s="50">
        <f ca="1">IF(ISERROR(VLOOKUP(CONCATENATE(INDIRECT(ADDRESS(3,COLUMN())),A9),DATA!C2:E1044,3,FALSE)),0,VLOOKUP(CONCATENATE(INDIRECT(ADDRESS(3,COLUMN())),A9),DATA!C2:E1044,3,FALSE))</f>
        <v>0</v>
      </c>
      <c r="W9" s="50">
        <f ca="1">IF(ISERROR(VLOOKUP(CONCATENATE(INDIRECT(ADDRESS(3,COLUMN())),A9),DATA!C2:E1044,3,FALSE)),0,VLOOKUP(CONCATENATE(INDIRECT(ADDRESS(3,COLUMN())),A9),DATA!C2:E1044,3,FALSE))</f>
        <v>0</v>
      </c>
      <c r="X9" s="50">
        <f ca="1">IF(ISERROR(VLOOKUP(CONCATENATE(INDIRECT(ADDRESS(3,COLUMN())),A9),DATA!C2:E1044,3,FALSE)),0,VLOOKUP(CONCATENATE(INDIRECT(ADDRESS(3,COLUMN())),A9),DATA!C2:E1044,3,FALSE))</f>
        <v>0</v>
      </c>
      <c r="Y9" s="50">
        <f ca="1">IF(ISERROR(VLOOKUP(CONCATENATE(INDIRECT(ADDRESS(3,COLUMN())),A9),DATA!C2:E1044,3,FALSE)),0,VLOOKUP(CONCATENATE(INDIRECT(ADDRESS(3,COLUMN())),A9),DATA!C2:E1044,3,FALSE))</f>
        <v>0</v>
      </c>
      <c r="Z9" s="50">
        <f ca="1">IF(ISERROR(VLOOKUP(CONCATENATE(INDIRECT(ADDRESS(3,COLUMN())),A9),DATA!C2:E1044,3,FALSE)),0,VLOOKUP(CONCATENATE(INDIRECT(ADDRESS(3,COLUMN())),A9),DATA!C2:E1044,3,FALSE))</f>
        <v>0</v>
      </c>
      <c r="AA9" s="50">
        <f ca="1">IF(ISERROR(VLOOKUP(CONCATENATE(INDIRECT(ADDRESS(3,COLUMN())),A9),DATA!C2:E1044,3,FALSE)),0,VLOOKUP(CONCATENATE(INDIRECT(ADDRESS(3,COLUMN())),A9),DATA!C2:E1044,3,FALSE))</f>
        <v>0</v>
      </c>
      <c r="AB9" s="50">
        <f ca="1">IF(ISERROR(VLOOKUP(CONCATENATE(INDIRECT(ADDRESS(3,COLUMN())),A9),DATA!C2:E1044,3,FALSE)),0,VLOOKUP(CONCATENATE(INDIRECT(ADDRESS(3,COLUMN())),A9),DATA!C2:E1044,3,FALSE))</f>
        <v>0</v>
      </c>
      <c r="AC9" s="50">
        <f ca="1">IF(ISERROR(VLOOKUP(CONCATENATE(INDIRECT(ADDRESS(3,COLUMN())),A9),DATA!C2:E1044,3,FALSE)),0,VLOOKUP(CONCATENATE(INDIRECT(ADDRESS(3,COLUMN())),A9),DATA!C2:E1044,3,FALSE))</f>
        <v>0</v>
      </c>
      <c r="AD9" s="50">
        <f ca="1">IF(ISERROR(VLOOKUP(CONCATENATE(INDIRECT(ADDRESS(3,COLUMN())),A9),DATA!C2:E1044,3,FALSE)),0,VLOOKUP(CONCATENATE(INDIRECT(ADDRESS(3,COLUMN())),A9),DATA!C2:E1044,3,FALSE))</f>
        <v>0</v>
      </c>
      <c r="AE9" s="50">
        <f ca="1">IF(ISERROR(VLOOKUP(CONCATENATE(INDIRECT(ADDRESS(3,COLUMN())),A9),DATA!C2:E1044,3,FALSE)),0,VLOOKUP(CONCATENATE(INDIRECT(ADDRESS(3,COLUMN())),A9),DATA!C2:E1044,3,FALSE))</f>
        <v>0</v>
      </c>
      <c r="AF9" s="50">
        <f ca="1">IF(ISERROR(VLOOKUP(CONCATENATE(INDIRECT(ADDRESS(3,COLUMN())),A9),DATA!C2:E1044,3,FALSE)),0,VLOOKUP(CONCATENATE(INDIRECT(ADDRESS(3,COLUMN())),A9),DATA!C2:E1044,3,FALSE))</f>
        <v>2</v>
      </c>
      <c r="AG9" s="50">
        <f ca="1">IF(ISERROR(VLOOKUP(CONCATENATE(INDIRECT(ADDRESS(3,COLUMN())),A9),DATA!C2:E1044,3,FALSE)),0,VLOOKUP(CONCATENATE(INDIRECT(ADDRESS(3,COLUMN())),A9),DATA!C2:E1044,3,FALSE))</f>
        <v>0</v>
      </c>
      <c r="AH9" s="50">
        <f ca="1">IF(ISERROR(VLOOKUP(CONCATENATE(INDIRECT(ADDRESS(3,COLUMN())),A9),DATA!C2:E1044,3,FALSE)),0,VLOOKUP(CONCATENATE(INDIRECT(ADDRESS(3,COLUMN())),A9),DATA!C2:E1044,3,FALSE))</f>
        <v>0</v>
      </c>
      <c r="AI9" s="50">
        <f ca="1">IF(ISERROR(VLOOKUP(CONCATENATE(INDIRECT(ADDRESS(3,COLUMN())),A9),DATA!C2:E1044,3,FALSE)),0,VLOOKUP(CONCATENATE(INDIRECT(ADDRESS(3,COLUMN())),A9),DATA!C2:E1044,3,FALSE))</f>
        <v>0</v>
      </c>
      <c r="AJ9" s="50">
        <f ca="1">IF(ISERROR(VLOOKUP(CONCATENATE(INDIRECT(ADDRESS(3,COLUMN())),A9),DATA!C2:E1044,3,FALSE)),0,VLOOKUP(CONCATENATE(INDIRECT(ADDRESS(3,COLUMN())),A9),DATA!C2:E1044,3,FALSE))</f>
        <v>0</v>
      </c>
      <c r="AK9" s="50">
        <f ca="1">IF(ISERROR(VLOOKUP(CONCATENATE(INDIRECT(ADDRESS(3,COLUMN())),A9),DATA!C2:E1044,3,FALSE)),0,VLOOKUP(CONCATENATE(INDIRECT(ADDRESS(3,COLUMN())),A9),DATA!C2:E1044,3,FALSE))</f>
        <v>0</v>
      </c>
      <c r="AL9" s="50">
        <f ca="1">IF(ISERROR(VLOOKUP(CONCATENATE(INDIRECT(ADDRESS(3,COLUMN())),A9),DATA!C2:E1044,3,FALSE)),0,VLOOKUP(CONCATENATE(INDIRECT(ADDRESS(3,COLUMN())),A9),DATA!C2:E1044,3,FALSE))</f>
        <v>0</v>
      </c>
      <c r="AM9" s="50">
        <f ca="1">IF(ISERROR(VLOOKUP(CONCATENATE(INDIRECT(ADDRESS(3,COLUMN())),A9),DATA!C2:E1044,3,FALSE)),0,VLOOKUP(CONCATENATE(INDIRECT(ADDRESS(3,COLUMN())),A9),DATA!C2:E1044,3,FALSE))</f>
        <v>0</v>
      </c>
      <c r="AN9" s="50">
        <f ca="1">SUM(B9:INDIRECT(CONCATENATE(SUBSTITUTE(ADDRESS(1,COLUMN()-1,4),"1",""),"$9")))</f>
        <v>79</v>
      </c>
    </row>
    <row r="10" spans="1:40" x14ac:dyDescent="0.25">
      <c r="A10" s="49" t="s">
        <v>50</v>
      </c>
      <c r="B10" s="49">
        <f ca="1">IF(ISERROR(VLOOKUP(CONCATENATE(INDIRECT(ADDRESS(3,COLUMN())),A10),DATA!C2:E1044,3,FALSE)),0,VLOOKUP(CONCATENATE(INDIRECT(ADDRESS(3,COLUMN())),A10),DATA!C2:E1044,3,FALSE))</f>
        <v>8</v>
      </c>
      <c r="C10" s="49">
        <f ca="1">IF(ISERROR(VLOOKUP(CONCATENATE(INDIRECT(ADDRESS(3,COLUMN())),A10),DATA!C2:E1044,3,FALSE)),0,VLOOKUP(CONCATENATE(INDIRECT(ADDRESS(3,COLUMN())),A10),DATA!C2:E1044,3,FALSE))</f>
        <v>1</v>
      </c>
      <c r="D10" s="49">
        <f ca="1">IF(ISERROR(VLOOKUP(CONCATENATE(INDIRECT(ADDRESS(3,COLUMN())),A10),DATA!C2:E1044,3,FALSE)),0,VLOOKUP(CONCATENATE(INDIRECT(ADDRESS(3,COLUMN())),A10),DATA!C2:E1044,3,FALSE))</f>
        <v>3</v>
      </c>
      <c r="E10" s="49">
        <f ca="1">IF(ISERROR(VLOOKUP(CONCATENATE(INDIRECT(ADDRESS(3,COLUMN())),A10),DATA!C2:E1044,3,FALSE)),0,VLOOKUP(CONCATENATE(INDIRECT(ADDRESS(3,COLUMN())),A10),DATA!C2:E1044,3,FALSE))</f>
        <v>5</v>
      </c>
      <c r="F10" s="49">
        <f ca="1">IF(ISERROR(VLOOKUP(CONCATENATE(INDIRECT(ADDRESS(3,COLUMN())),A10),DATA!C2:E1044,3,FALSE)),0,VLOOKUP(CONCATENATE(INDIRECT(ADDRESS(3,COLUMN())),A10),DATA!C2:E1044,3,FALSE))</f>
        <v>0</v>
      </c>
      <c r="G10" s="49">
        <f ca="1">IF(ISERROR(VLOOKUP(CONCATENATE(INDIRECT(ADDRESS(3,COLUMN())),A10),DATA!C2:E1044,3,FALSE)),0,VLOOKUP(CONCATENATE(INDIRECT(ADDRESS(3,COLUMN())),A10),DATA!C2:E1044,3,FALSE))</f>
        <v>11</v>
      </c>
      <c r="H10" s="49">
        <f ca="1">IF(ISERROR(VLOOKUP(CONCATENATE(INDIRECT(ADDRESS(3,COLUMN())),A10),DATA!C2:E1044,3,FALSE)),0,VLOOKUP(CONCATENATE(INDIRECT(ADDRESS(3,COLUMN())),A10),DATA!C2:E1044,3,FALSE))</f>
        <v>1</v>
      </c>
      <c r="I10" s="49">
        <f ca="1">IF(ISERROR(VLOOKUP(CONCATENATE(INDIRECT(ADDRESS(3,COLUMN())),A10),DATA!C2:E1044,3,FALSE)),0,VLOOKUP(CONCATENATE(INDIRECT(ADDRESS(3,COLUMN())),A10),DATA!C2:E1044,3,FALSE))</f>
        <v>1</v>
      </c>
      <c r="J10" s="49">
        <f ca="1">IF(ISERROR(VLOOKUP(CONCATENATE(INDIRECT(ADDRESS(3,COLUMN())),A10),DATA!C2:E1044,3,FALSE)),0,VLOOKUP(CONCATENATE(INDIRECT(ADDRESS(3,COLUMN())),A10),DATA!C2:E1044,3,FALSE))</f>
        <v>10</v>
      </c>
      <c r="K10" s="49">
        <f ca="1">IF(ISERROR(VLOOKUP(CONCATENATE(INDIRECT(ADDRESS(3,COLUMN())),A10),DATA!C2:E1044,3,FALSE)),0,VLOOKUP(CONCATENATE(INDIRECT(ADDRESS(3,COLUMN())),A10),DATA!C2:E1044,3,FALSE))</f>
        <v>1</v>
      </c>
      <c r="L10" s="49">
        <f ca="1">IF(ISERROR(VLOOKUP(CONCATENATE(INDIRECT(ADDRESS(3,COLUMN())),A10),DATA!C2:E1044,3,FALSE)),0,VLOOKUP(CONCATENATE(INDIRECT(ADDRESS(3,COLUMN())),A10),DATA!C2:E1044,3,FALSE))</f>
        <v>1</v>
      </c>
      <c r="M10" s="49">
        <f ca="1">IF(ISERROR(VLOOKUP(CONCATENATE(INDIRECT(ADDRESS(3,COLUMN())),A10),DATA!C2:E1044,3,FALSE)),0,VLOOKUP(CONCATENATE(INDIRECT(ADDRESS(3,COLUMN())),A10),DATA!C2:E1044,3,FALSE))</f>
        <v>10</v>
      </c>
      <c r="N10" s="49">
        <f ca="1">IF(ISERROR(VLOOKUP(CONCATENATE(INDIRECT(ADDRESS(3,COLUMN())),A10),DATA!C2:E1044,3,FALSE)),0,VLOOKUP(CONCATENATE(INDIRECT(ADDRESS(3,COLUMN())),A10),DATA!C2:E1044,3,FALSE))</f>
        <v>3</v>
      </c>
      <c r="O10" s="49">
        <f ca="1">IF(ISERROR(VLOOKUP(CONCATENATE(INDIRECT(ADDRESS(3,COLUMN())),A10),DATA!C2:E1044,3,FALSE)),0,VLOOKUP(CONCATENATE(INDIRECT(ADDRESS(3,COLUMN())),A10),DATA!C2:E1044,3,FALSE))</f>
        <v>0</v>
      </c>
      <c r="P10" s="49">
        <f ca="1">IF(ISERROR(VLOOKUP(CONCATENATE(INDIRECT(ADDRESS(3,COLUMN())),A10),DATA!C2:E1044,3,FALSE)),0,VLOOKUP(CONCATENATE(INDIRECT(ADDRESS(3,COLUMN())),A10),DATA!C2:E1044,3,FALSE))</f>
        <v>0</v>
      </c>
      <c r="Q10" s="49">
        <f ca="1">IF(ISERROR(VLOOKUP(CONCATENATE(INDIRECT(ADDRESS(3,COLUMN())),A10),DATA!C2:E1044,3,FALSE)),0,VLOOKUP(CONCATENATE(INDIRECT(ADDRESS(3,COLUMN())),A10),DATA!C2:E1044,3,FALSE))</f>
        <v>1</v>
      </c>
      <c r="R10" s="49">
        <f ca="1">IF(ISERROR(VLOOKUP(CONCATENATE(INDIRECT(ADDRESS(3,COLUMN())),A10),DATA!C2:E1044,3,FALSE)),0,VLOOKUP(CONCATENATE(INDIRECT(ADDRESS(3,COLUMN())),A10),DATA!C2:E1044,3,FALSE))</f>
        <v>0</v>
      </c>
      <c r="S10" s="49">
        <f ca="1">IF(ISERROR(VLOOKUP(CONCATENATE(INDIRECT(ADDRESS(3,COLUMN())),A10),DATA!C2:E1044,3,FALSE)),0,VLOOKUP(CONCATENATE(INDIRECT(ADDRESS(3,COLUMN())),A10),DATA!C2:E1044,3,FALSE))</f>
        <v>2</v>
      </c>
      <c r="T10" s="49">
        <f ca="1">IF(ISERROR(VLOOKUP(CONCATENATE(INDIRECT(ADDRESS(3,COLUMN())),A10),DATA!C2:E1044,3,FALSE)),0,VLOOKUP(CONCATENATE(INDIRECT(ADDRESS(3,COLUMN())),A10),DATA!C2:E1044,3,FALSE))</f>
        <v>0</v>
      </c>
      <c r="U10" s="49">
        <f ca="1">IF(ISERROR(VLOOKUP(CONCATENATE(INDIRECT(ADDRESS(3,COLUMN())),A10),DATA!C2:E1044,3,FALSE)),0,VLOOKUP(CONCATENATE(INDIRECT(ADDRESS(3,COLUMN())),A10),DATA!C2:E1044,3,FALSE))</f>
        <v>9</v>
      </c>
      <c r="V10" s="49">
        <f ca="1">IF(ISERROR(VLOOKUP(CONCATENATE(INDIRECT(ADDRESS(3,COLUMN())),A10),DATA!C2:E1044,3,FALSE)),0,VLOOKUP(CONCATENATE(INDIRECT(ADDRESS(3,COLUMN())),A10),DATA!C2:E1044,3,FALSE))</f>
        <v>0</v>
      </c>
      <c r="W10" s="49">
        <f ca="1">IF(ISERROR(VLOOKUP(CONCATENATE(INDIRECT(ADDRESS(3,COLUMN())),A10),DATA!C2:E1044,3,FALSE)),0,VLOOKUP(CONCATENATE(INDIRECT(ADDRESS(3,COLUMN())),A10),DATA!C2:E1044,3,FALSE))</f>
        <v>0</v>
      </c>
      <c r="X10" s="49">
        <f ca="1">IF(ISERROR(VLOOKUP(CONCATENATE(INDIRECT(ADDRESS(3,COLUMN())),A10),DATA!C2:E1044,3,FALSE)),0,VLOOKUP(CONCATENATE(INDIRECT(ADDRESS(3,COLUMN())),A10),DATA!C2:E1044,3,FALSE))</f>
        <v>0</v>
      </c>
      <c r="Y10" s="49">
        <f ca="1">IF(ISERROR(VLOOKUP(CONCATENATE(INDIRECT(ADDRESS(3,COLUMN())),A10),DATA!C2:E1044,3,FALSE)),0,VLOOKUP(CONCATENATE(INDIRECT(ADDRESS(3,COLUMN())),A10),DATA!C2:E1044,3,FALSE))</f>
        <v>1</v>
      </c>
      <c r="Z10" s="49">
        <f ca="1">IF(ISERROR(VLOOKUP(CONCATENATE(INDIRECT(ADDRESS(3,COLUMN())),A10),DATA!C2:E1044,3,FALSE)),0,VLOOKUP(CONCATENATE(INDIRECT(ADDRESS(3,COLUMN())),A10),DATA!C2:E1044,3,FALSE))</f>
        <v>0</v>
      </c>
      <c r="AA10" s="49">
        <f ca="1">IF(ISERROR(VLOOKUP(CONCATENATE(INDIRECT(ADDRESS(3,COLUMN())),A10),DATA!C2:E1044,3,FALSE)),0,VLOOKUP(CONCATENATE(INDIRECT(ADDRESS(3,COLUMN())),A10),DATA!C2:E1044,3,FALSE))</f>
        <v>0</v>
      </c>
      <c r="AB10" s="49">
        <f ca="1">IF(ISERROR(VLOOKUP(CONCATENATE(INDIRECT(ADDRESS(3,COLUMN())),A10),DATA!C2:E1044,3,FALSE)),0,VLOOKUP(CONCATENATE(INDIRECT(ADDRESS(3,COLUMN())),A10),DATA!C2:E1044,3,FALSE))</f>
        <v>0</v>
      </c>
      <c r="AC10" s="49">
        <f ca="1">IF(ISERROR(VLOOKUP(CONCATENATE(INDIRECT(ADDRESS(3,COLUMN())),A10),DATA!C2:E1044,3,FALSE)),0,VLOOKUP(CONCATENATE(INDIRECT(ADDRESS(3,COLUMN())),A10),DATA!C2:E1044,3,FALSE))</f>
        <v>0</v>
      </c>
      <c r="AD10" s="49">
        <f ca="1">IF(ISERROR(VLOOKUP(CONCATENATE(INDIRECT(ADDRESS(3,COLUMN())),A10),DATA!C2:E1044,3,FALSE)),0,VLOOKUP(CONCATENATE(INDIRECT(ADDRESS(3,COLUMN())),A10),DATA!C2:E1044,3,FALSE))</f>
        <v>0</v>
      </c>
      <c r="AE10" s="49">
        <f ca="1">IF(ISERROR(VLOOKUP(CONCATENATE(INDIRECT(ADDRESS(3,COLUMN())),A10),DATA!C2:E1044,3,FALSE)),0,VLOOKUP(CONCATENATE(INDIRECT(ADDRESS(3,COLUMN())),A10),DATA!C2:E1044,3,FALSE))</f>
        <v>0</v>
      </c>
      <c r="AF10" s="49">
        <f ca="1">IF(ISERROR(VLOOKUP(CONCATENATE(INDIRECT(ADDRESS(3,COLUMN())),A10),DATA!C2:E1044,3,FALSE)),0,VLOOKUP(CONCATENATE(INDIRECT(ADDRESS(3,COLUMN())),A10),DATA!C2:E1044,3,FALSE))</f>
        <v>0</v>
      </c>
      <c r="AG10" s="49">
        <f ca="1">IF(ISERROR(VLOOKUP(CONCATENATE(INDIRECT(ADDRESS(3,COLUMN())),A10),DATA!C2:E1044,3,FALSE)),0,VLOOKUP(CONCATENATE(INDIRECT(ADDRESS(3,COLUMN())),A10),DATA!C2:E1044,3,FALSE))</f>
        <v>0</v>
      </c>
      <c r="AH10" s="49">
        <f ca="1">IF(ISERROR(VLOOKUP(CONCATENATE(INDIRECT(ADDRESS(3,COLUMN())),A10),DATA!C2:E1044,3,FALSE)),0,VLOOKUP(CONCATENATE(INDIRECT(ADDRESS(3,COLUMN())),A10),DATA!C2:E1044,3,FALSE))</f>
        <v>3</v>
      </c>
      <c r="AI10" s="49">
        <f ca="1">IF(ISERROR(VLOOKUP(CONCATENATE(INDIRECT(ADDRESS(3,COLUMN())),A10),DATA!C2:E1044,3,FALSE)),0,VLOOKUP(CONCATENATE(INDIRECT(ADDRESS(3,COLUMN())),A10),DATA!C2:E1044,3,FALSE))</f>
        <v>0</v>
      </c>
      <c r="AJ10" s="49">
        <f ca="1">IF(ISERROR(VLOOKUP(CONCATENATE(INDIRECT(ADDRESS(3,COLUMN())),A10),DATA!C2:E1044,3,FALSE)),0,VLOOKUP(CONCATENATE(INDIRECT(ADDRESS(3,COLUMN())),A10),DATA!C2:E1044,3,FALSE))</f>
        <v>0</v>
      </c>
      <c r="AK10" s="49">
        <f ca="1">IF(ISERROR(VLOOKUP(CONCATENATE(INDIRECT(ADDRESS(3,COLUMN())),A10),DATA!C2:E1044,3,FALSE)),0,VLOOKUP(CONCATENATE(INDIRECT(ADDRESS(3,COLUMN())),A10),DATA!C2:E1044,3,FALSE))</f>
        <v>0</v>
      </c>
      <c r="AL10" s="49">
        <f ca="1">IF(ISERROR(VLOOKUP(CONCATENATE(INDIRECT(ADDRESS(3,COLUMN())),A10),DATA!C2:E1044,3,FALSE)),0,VLOOKUP(CONCATENATE(INDIRECT(ADDRESS(3,COLUMN())),A10),DATA!C2:E1044,3,FALSE))</f>
        <v>0</v>
      </c>
      <c r="AM10" s="49">
        <f ca="1">IF(ISERROR(VLOOKUP(CONCATENATE(INDIRECT(ADDRESS(3,COLUMN())),A10),DATA!C2:E1044,3,FALSE)),0,VLOOKUP(CONCATENATE(INDIRECT(ADDRESS(3,COLUMN())),A10),DATA!C2:E1044,3,FALSE))</f>
        <v>0</v>
      </c>
      <c r="AN10" s="49">
        <f ca="1">SUM(B10:INDIRECT(CONCATENATE(SUBSTITUTE(ADDRESS(1,COLUMN()-1,4),"1",""),"$10")))</f>
        <v>71</v>
      </c>
    </row>
    <row r="11" spans="1:40" x14ac:dyDescent="0.25">
      <c r="A11" s="50" t="s">
        <v>51</v>
      </c>
      <c r="B11" s="50">
        <f ca="1">IF(ISERROR(VLOOKUP(CONCATENATE(INDIRECT(ADDRESS(3,COLUMN())),A11),DATA!C2:E1044,3,FALSE)),0,VLOOKUP(CONCATENATE(INDIRECT(ADDRESS(3,COLUMN())),A11),DATA!C2:E1044,3,FALSE))</f>
        <v>85</v>
      </c>
      <c r="C11" s="50">
        <f ca="1">IF(ISERROR(VLOOKUP(CONCATENATE(INDIRECT(ADDRESS(3,COLUMN())),A11),DATA!C2:E1044,3,FALSE)),0,VLOOKUP(CONCATENATE(INDIRECT(ADDRESS(3,COLUMN())),A11),DATA!C2:E1044,3,FALSE))</f>
        <v>21</v>
      </c>
      <c r="D11" s="50">
        <f ca="1">IF(ISERROR(VLOOKUP(CONCATENATE(INDIRECT(ADDRESS(3,COLUMN())),A11),DATA!C2:E1044,3,FALSE)),0,VLOOKUP(CONCATENATE(INDIRECT(ADDRESS(3,COLUMN())),A11),DATA!C2:E1044,3,FALSE))</f>
        <v>43</v>
      </c>
      <c r="E11" s="50">
        <f ca="1">IF(ISERROR(VLOOKUP(CONCATENATE(INDIRECT(ADDRESS(3,COLUMN())),A11),DATA!C2:E1044,3,FALSE)),0,VLOOKUP(CONCATENATE(INDIRECT(ADDRESS(3,COLUMN())),A11),DATA!C2:E1044,3,FALSE))</f>
        <v>18</v>
      </c>
      <c r="F11" s="50">
        <f ca="1">IF(ISERROR(VLOOKUP(CONCATENATE(INDIRECT(ADDRESS(3,COLUMN())),A11),DATA!C2:E1044,3,FALSE)),0,VLOOKUP(CONCATENATE(INDIRECT(ADDRESS(3,COLUMN())),A11),DATA!C2:E1044,3,FALSE))</f>
        <v>20</v>
      </c>
      <c r="G11" s="50">
        <f ca="1">IF(ISERROR(VLOOKUP(CONCATENATE(INDIRECT(ADDRESS(3,COLUMN())),A11),DATA!C2:E1044,3,FALSE)),0,VLOOKUP(CONCATENATE(INDIRECT(ADDRESS(3,COLUMN())),A11),DATA!C2:E1044,3,FALSE))</f>
        <v>45</v>
      </c>
      <c r="H11" s="50">
        <f ca="1">IF(ISERROR(VLOOKUP(CONCATENATE(INDIRECT(ADDRESS(3,COLUMN())),A11),DATA!C2:E1044,3,FALSE)),0,VLOOKUP(CONCATENATE(INDIRECT(ADDRESS(3,COLUMN())),A11),DATA!C2:E1044,3,FALSE))</f>
        <v>41</v>
      </c>
      <c r="I11" s="50">
        <f ca="1">IF(ISERROR(VLOOKUP(CONCATENATE(INDIRECT(ADDRESS(3,COLUMN())),A11),DATA!C2:E1044,3,FALSE)),0,VLOOKUP(CONCATENATE(INDIRECT(ADDRESS(3,COLUMN())),A11),DATA!C2:E1044,3,FALSE))</f>
        <v>27</v>
      </c>
      <c r="J11" s="50">
        <f ca="1">IF(ISERROR(VLOOKUP(CONCATENATE(INDIRECT(ADDRESS(3,COLUMN())),A11),DATA!C2:E1044,3,FALSE)),0,VLOOKUP(CONCATENATE(INDIRECT(ADDRESS(3,COLUMN())),A11),DATA!C2:E1044,3,FALSE))</f>
        <v>86</v>
      </c>
      <c r="K11" s="50">
        <f ca="1">IF(ISERROR(VLOOKUP(CONCATENATE(INDIRECT(ADDRESS(3,COLUMN())),A11),DATA!C2:E1044,3,FALSE)),0,VLOOKUP(CONCATENATE(INDIRECT(ADDRESS(3,COLUMN())),A11),DATA!C2:E1044,3,FALSE))</f>
        <v>34</v>
      </c>
      <c r="L11" s="50">
        <f ca="1">IF(ISERROR(VLOOKUP(CONCATENATE(INDIRECT(ADDRESS(3,COLUMN())),A11),DATA!C2:E1044,3,FALSE)),0,VLOOKUP(CONCATENATE(INDIRECT(ADDRESS(3,COLUMN())),A11),DATA!C2:E1044,3,FALSE))</f>
        <v>10</v>
      </c>
      <c r="M11" s="50">
        <f ca="1">IF(ISERROR(VLOOKUP(CONCATENATE(INDIRECT(ADDRESS(3,COLUMN())),A11),DATA!C2:E1044,3,FALSE)),0,VLOOKUP(CONCATENATE(INDIRECT(ADDRESS(3,COLUMN())),A11),DATA!C2:E1044,3,FALSE))</f>
        <v>22</v>
      </c>
      <c r="N11" s="50">
        <f ca="1">IF(ISERROR(VLOOKUP(CONCATENATE(INDIRECT(ADDRESS(3,COLUMN())),A11),DATA!C2:E1044,3,FALSE)),0,VLOOKUP(CONCATENATE(INDIRECT(ADDRESS(3,COLUMN())),A11),DATA!C2:E1044,3,FALSE))</f>
        <v>33</v>
      </c>
      <c r="O11" s="50">
        <f ca="1">IF(ISERROR(VLOOKUP(CONCATENATE(INDIRECT(ADDRESS(3,COLUMN())),A11),DATA!C2:E1044,3,FALSE)),0,VLOOKUP(CONCATENATE(INDIRECT(ADDRESS(3,COLUMN())),A11),DATA!C2:E1044,3,FALSE))</f>
        <v>8</v>
      </c>
      <c r="P11" s="50">
        <f ca="1">IF(ISERROR(VLOOKUP(CONCATENATE(INDIRECT(ADDRESS(3,COLUMN())),A11),DATA!C2:E1044,3,FALSE)),0,VLOOKUP(CONCATENATE(INDIRECT(ADDRESS(3,COLUMN())),A11),DATA!C2:E1044,3,FALSE))</f>
        <v>0</v>
      </c>
      <c r="Q11" s="50">
        <f ca="1">IF(ISERROR(VLOOKUP(CONCATENATE(INDIRECT(ADDRESS(3,COLUMN())),A11),DATA!C2:E1044,3,FALSE)),0,VLOOKUP(CONCATENATE(INDIRECT(ADDRESS(3,COLUMN())),A11),DATA!C2:E1044,3,FALSE))</f>
        <v>0</v>
      </c>
      <c r="R11" s="50">
        <f ca="1">IF(ISERROR(VLOOKUP(CONCATENATE(INDIRECT(ADDRESS(3,COLUMN())),A11),DATA!C2:E1044,3,FALSE)),0,VLOOKUP(CONCATENATE(INDIRECT(ADDRESS(3,COLUMN())),A11),DATA!C2:E1044,3,FALSE))</f>
        <v>1</v>
      </c>
      <c r="S11" s="50">
        <f ca="1">IF(ISERROR(VLOOKUP(CONCATENATE(INDIRECT(ADDRESS(3,COLUMN())),A11),DATA!C2:E1044,3,FALSE)),0,VLOOKUP(CONCATENATE(INDIRECT(ADDRESS(3,COLUMN())),A11),DATA!C2:E1044,3,FALSE))</f>
        <v>12</v>
      </c>
      <c r="T11" s="50">
        <f ca="1">IF(ISERROR(VLOOKUP(CONCATENATE(INDIRECT(ADDRESS(3,COLUMN())),A11),DATA!C2:E1044,3,FALSE)),0,VLOOKUP(CONCATENATE(INDIRECT(ADDRESS(3,COLUMN())),A11),DATA!C2:E1044,3,FALSE))</f>
        <v>4</v>
      </c>
      <c r="U11" s="50">
        <f ca="1">IF(ISERROR(VLOOKUP(CONCATENATE(INDIRECT(ADDRESS(3,COLUMN())),A11),DATA!C2:E1044,3,FALSE)),0,VLOOKUP(CONCATENATE(INDIRECT(ADDRESS(3,COLUMN())),A11),DATA!C2:E1044,3,FALSE))</f>
        <v>22</v>
      </c>
      <c r="V11" s="50">
        <f ca="1">IF(ISERROR(VLOOKUP(CONCATENATE(INDIRECT(ADDRESS(3,COLUMN())),A11),DATA!C2:E1044,3,FALSE)),0,VLOOKUP(CONCATENATE(INDIRECT(ADDRESS(3,COLUMN())),A11),DATA!C2:E1044,3,FALSE))</f>
        <v>0</v>
      </c>
      <c r="W11" s="50">
        <f ca="1">IF(ISERROR(VLOOKUP(CONCATENATE(INDIRECT(ADDRESS(3,COLUMN())),A11),DATA!C2:E1044,3,FALSE)),0,VLOOKUP(CONCATENATE(INDIRECT(ADDRESS(3,COLUMN())),A11),DATA!C2:E1044,3,FALSE))</f>
        <v>0</v>
      </c>
      <c r="X11" s="50">
        <f ca="1">IF(ISERROR(VLOOKUP(CONCATENATE(INDIRECT(ADDRESS(3,COLUMN())),A11),DATA!C2:E1044,3,FALSE)),0,VLOOKUP(CONCATENATE(INDIRECT(ADDRESS(3,COLUMN())),A11),DATA!C2:E1044,3,FALSE))</f>
        <v>1</v>
      </c>
      <c r="Y11" s="50">
        <f ca="1">IF(ISERROR(VLOOKUP(CONCATENATE(INDIRECT(ADDRESS(3,COLUMN())),A11),DATA!C2:E1044,3,FALSE)),0,VLOOKUP(CONCATENATE(INDIRECT(ADDRESS(3,COLUMN())),A11),DATA!C2:E1044,3,FALSE))</f>
        <v>1</v>
      </c>
      <c r="Z11" s="50">
        <f ca="1">IF(ISERROR(VLOOKUP(CONCATENATE(INDIRECT(ADDRESS(3,COLUMN())),A11),DATA!C2:E1044,3,FALSE)),0,VLOOKUP(CONCATENATE(INDIRECT(ADDRESS(3,COLUMN())),A11),DATA!C2:E1044,3,FALSE))</f>
        <v>5</v>
      </c>
      <c r="AA11" s="50">
        <f ca="1">IF(ISERROR(VLOOKUP(CONCATENATE(INDIRECT(ADDRESS(3,COLUMN())),A11),DATA!C2:E1044,3,FALSE)),0,VLOOKUP(CONCATENATE(INDIRECT(ADDRESS(3,COLUMN())),A11),DATA!C2:E1044,3,FALSE))</f>
        <v>1</v>
      </c>
      <c r="AB11" s="50">
        <f ca="1">IF(ISERROR(VLOOKUP(CONCATENATE(INDIRECT(ADDRESS(3,COLUMN())),A11),DATA!C2:E1044,3,FALSE)),0,VLOOKUP(CONCATENATE(INDIRECT(ADDRESS(3,COLUMN())),A11),DATA!C2:E1044,3,FALSE))</f>
        <v>2</v>
      </c>
      <c r="AC11" s="50">
        <f ca="1">IF(ISERROR(VLOOKUP(CONCATENATE(INDIRECT(ADDRESS(3,COLUMN())),A11),DATA!C2:E1044,3,FALSE)),0,VLOOKUP(CONCATENATE(INDIRECT(ADDRESS(3,COLUMN())),A11),DATA!C2:E1044,3,FALSE))</f>
        <v>0</v>
      </c>
      <c r="AD11" s="50">
        <f ca="1">IF(ISERROR(VLOOKUP(CONCATENATE(INDIRECT(ADDRESS(3,COLUMN())),A11),DATA!C2:E1044,3,FALSE)),0,VLOOKUP(CONCATENATE(INDIRECT(ADDRESS(3,COLUMN())),A11),DATA!C2:E1044,3,FALSE))</f>
        <v>1</v>
      </c>
      <c r="AE11" s="50">
        <f ca="1">IF(ISERROR(VLOOKUP(CONCATENATE(INDIRECT(ADDRESS(3,COLUMN())),A11),DATA!C2:E1044,3,FALSE)),0,VLOOKUP(CONCATENATE(INDIRECT(ADDRESS(3,COLUMN())),A11),DATA!C2:E1044,3,FALSE))</f>
        <v>0</v>
      </c>
      <c r="AF11" s="50">
        <f ca="1">IF(ISERROR(VLOOKUP(CONCATENATE(INDIRECT(ADDRESS(3,COLUMN())),A11),DATA!C2:E1044,3,FALSE)),0,VLOOKUP(CONCATENATE(INDIRECT(ADDRESS(3,COLUMN())),A11),DATA!C2:E1044,3,FALSE))</f>
        <v>5</v>
      </c>
      <c r="AG11" s="50">
        <f ca="1">IF(ISERROR(VLOOKUP(CONCATENATE(INDIRECT(ADDRESS(3,COLUMN())),A11),DATA!C2:E1044,3,FALSE)),0,VLOOKUP(CONCATENATE(INDIRECT(ADDRESS(3,COLUMN())),A11),DATA!C2:E1044,3,FALSE))</f>
        <v>2</v>
      </c>
      <c r="AH11" s="50">
        <f ca="1">IF(ISERROR(VLOOKUP(CONCATENATE(INDIRECT(ADDRESS(3,COLUMN())),A11),DATA!C2:E1044,3,FALSE)),0,VLOOKUP(CONCATENATE(INDIRECT(ADDRESS(3,COLUMN())),A11),DATA!C2:E1044,3,FALSE))</f>
        <v>0</v>
      </c>
      <c r="AI11" s="50">
        <f ca="1">IF(ISERROR(VLOOKUP(CONCATENATE(INDIRECT(ADDRESS(3,COLUMN())),A11),DATA!C2:E1044,3,FALSE)),0,VLOOKUP(CONCATENATE(INDIRECT(ADDRESS(3,COLUMN())),A11),DATA!C2:E1044,3,FALSE))</f>
        <v>0</v>
      </c>
      <c r="AJ11" s="50">
        <f ca="1">IF(ISERROR(VLOOKUP(CONCATENATE(INDIRECT(ADDRESS(3,COLUMN())),A11),DATA!C2:E1044,3,FALSE)),0,VLOOKUP(CONCATENATE(INDIRECT(ADDRESS(3,COLUMN())),A11),DATA!C2:E1044,3,FALSE))</f>
        <v>0</v>
      </c>
      <c r="AK11" s="50">
        <f ca="1">IF(ISERROR(VLOOKUP(CONCATENATE(INDIRECT(ADDRESS(3,COLUMN())),A11),DATA!C2:E1044,3,FALSE)),0,VLOOKUP(CONCATENATE(INDIRECT(ADDRESS(3,COLUMN())),A11),DATA!C2:E1044,3,FALSE))</f>
        <v>0</v>
      </c>
      <c r="AL11" s="50">
        <f ca="1">IF(ISERROR(VLOOKUP(CONCATENATE(INDIRECT(ADDRESS(3,COLUMN())),A11),DATA!C2:E1044,3,FALSE)),0,VLOOKUP(CONCATENATE(INDIRECT(ADDRESS(3,COLUMN())),A11),DATA!C2:E1044,3,FALSE))</f>
        <v>0</v>
      </c>
      <c r="AM11" s="50">
        <f ca="1">IF(ISERROR(VLOOKUP(CONCATENATE(INDIRECT(ADDRESS(3,COLUMN())),A11),DATA!C2:E1044,3,FALSE)),0,VLOOKUP(CONCATENATE(INDIRECT(ADDRESS(3,COLUMN())),A11),DATA!C2:E1044,3,FALSE))</f>
        <v>0</v>
      </c>
      <c r="AN11" s="50">
        <f ca="1">SUM(B11:INDIRECT(CONCATENATE(SUBSTITUTE(ADDRESS(1,COLUMN()-1,4),"1",""),"$11")))</f>
        <v>550</v>
      </c>
    </row>
    <row r="12" spans="1:40" x14ac:dyDescent="0.25">
      <c r="A12" s="49" t="s">
        <v>52</v>
      </c>
      <c r="B12" s="49">
        <f ca="1">IF(ISERROR(VLOOKUP(CONCATENATE(INDIRECT(ADDRESS(3,COLUMN())),A12),DATA!C2:E1044,3,FALSE)),0,VLOOKUP(CONCATENATE(INDIRECT(ADDRESS(3,COLUMN())),A12),DATA!C2:E1044,3,FALSE))</f>
        <v>6</v>
      </c>
      <c r="C12" s="49">
        <f ca="1">IF(ISERROR(VLOOKUP(CONCATENATE(INDIRECT(ADDRESS(3,COLUMN())),A12),DATA!C2:E1044,3,FALSE)),0,VLOOKUP(CONCATENATE(INDIRECT(ADDRESS(3,COLUMN())),A12),DATA!C2:E1044,3,FALSE))</f>
        <v>4</v>
      </c>
      <c r="D12" s="49">
        <f ca="1">IF(ISERROR(VLOOKUP(CONCATENATE(INDIRECT(ADDRESS(3,COLUMN())),A12),DATA!C2:E1044,3,FALSE)),0,VLOOKUP(CONCATENATE(INDIRECT(ADDRESS(3,COLUMN())),A12),DATA!C2:E1044,3,FALSE))</f>
        <v>0</v>
      </c>
      <c r="E12" s="49">
        <f ca="1">IF(ISERROR(VLOOKUP(CONCATENATE(INDIRECT(ADDRESS(3,COLUMN())),A12),DATA!C2:E1044,3,FALSE)),0,VLOOKUP(CONCATENATE(INDIRECT(ADDRESS(3,COLUMN())),A12),DATA!C2:E1044,3,FALSE))</f>
        <v>0</v>
      </c>
      <c r="F12" s="49">
        <f ca="1">IF(ISERROR(VLOOKUP(CONCATENATE(INDIRECT(ADDRESS(3,COLUMN())),A12),DATA!C2:E1044,3,FALSE)),0,VLOOKUP(CONCATENATE(INDIRECT(ADDRESS(3,COLUMN())),A12),DATA!C2:E1044,3,FALSE))</f>
        <v>0</v>
      </c>
      <c r="G12" s="49">
        <f ca="1">IF(ISERROR(VLOOKUP(CONCATENATE(INDIRECT(ADDRESS(3,COLUMN())),A12),DATA!C2:E1044,3,FALSE)),0,VLOOKUP(CONCATENATE(INDIRECT(ADDRESS(3,COLUMN())),A12),DATA!C2:E1044,3,FALSE))</f>
        <v>0</v>
      </c>
      <c r="H12" s="49">
        <f ca="1">IF(ISERROR(VLOOKUP(CONCATENATE(INDIRECT(ADDRESS(3,COLUMN())),A12),DATA!C2:E1044,3,FALSE)),0,VLOOKUP(CONCATENATE(INDIRECT(ADDRESS(3,COLUMN())),A12),DATA!C2:E1044,3,FALSE))</f>
        <v>11</v>
      </c>
      <c r="I12" s="49">
        <f ca="1">IF(ISERROR(VLOOKUP(CONCATENATE(INDIRECT(ADDRESS(3,COLUMN())),A12),DATA!C2:E1044,3,FALSE)),0,VLOOKUP(CONCATENATE(INDIRECT(ADDRESS(3,COLUMN())),A12),DATA!C2:E1044,3,FALSE))</f>
        <v>2</v>
      </c>
      <c r="J12" s="49">
        <f ca="1">IF(ISERROR(VLOOKUP(CONCATENATE(INDIRECT(ADDRESS(3,COLUMN())),A12),DATA!C2:E1044,3,FALSE)),0,VLOOKUP(CONCATENATE(INDIRECT(ADDRESS(3,COLUMN())),A12),DATA!C2:E1044,3,FALSE))</f>
        <v>0</v>
      </c>
      <c r="K12" s="49">
        <f ca="1">IF(ISERROR(VLOOKUP(CONCATENATE(INDIRECT(ADDRESS(3,COLUMN())),A12),DATA!C2:E1044,3,FALSE)),0,VLOOKUP(CONCATENATE(INDIRECT(ADDRESS(3,COLUMN())),A12),DATA!C2:E1044,3,FALSE))</f>
        <v>1</v>
      </c>
      <c r="L12" s="49">
        <f ca="1">IF(ISERROR(VLOOKUP(CONCATENATE(INDIRECT(ADDRESS(3,COLUMN())),A12),DATA!C2:E1044,3,FALSE)),0,VLOOKUP(CONCATENATE(INDIRECT(ADDRESS(3,COLUMN())),A12),DATA!C2:E1044,3,FALSE))</f>
        <v>0</v>
      </c>
      <c r="M12" s="49">
        <f ca="1">IF(ISERROR(VLOOKUP(CONCATENATE(INDIRECT(ADDRESS(3,COLUMN())),A12),DATA!C2:E1044,3,FALSE)),0,VLOOKUP(CONCATENATE(INDIRECT(ADDRESS(3,COLUMN())),A12),DATA!C2:E1044,3,FALSE))</f>
        <v>2</v>
      </c>
      <c r="N12" s="49">
        <f ca="1">IF(ISERROR(VLOOKUP(CONCATENATE(INDIRECT(ADDRESS(3,COLUMN())),A12),DATA!C2:E1044,3,FALSE)),0,VLOOKUP(CONCATENATE(INDIRECT(ADDRESS(3,COLUMN())),A12),DATA!C2:E1044,3,FALSE))</f>
        <v>0</v>
      </c>
      <c r="O12" s="49">
        <f ca="1">IF(ISERROR(VLOOKUP(CONCATENATE(INDIRECT(ADDRESS(3,COLUMN())),A12),DATA!C2:E1044,3,FALSE)),0,VLOOKUP(CONCATENATE(INDIRECT(ADDRESS(3,COLUMN())),A12),DATA!C2:E1044,3,FALSE))</f>
        <v>0</v>
      </c>
      <c r="P12" s="49">
        <f ca="1">IF(ISERROR(VLOOKUP(CONCATENATE(INDIRECT(ADDRESS(3,COLUMN())),A12),DATA!C2:E1044,3,FALSE)),0,VLOOKUP(CONCATENATE(INDIRECT(ADDRESS(3,COLUMN())),A12),DATA!C2:E1044,3,FALSE))</f>
        <v>0</v>
      </c>
      <c r="Q12" s="49">
        <f ca="1">IF(ISERROR(VLOOKUP(CONCATENATE(INDIRECT(ADDRESS(3,COLUMN())),A12),DATA!C2:E1044,3,FALSE)),0,VLOOKUP(CONCATENATE(INDIRECT(ADDRESS(3,COLUMN())),A12),DATA!C2:E1044,3,FALSE))</f>
        <v>0</v>
      </c>
      <c r="R12" s="49">
        <f ca="1">IF(ISERROR(VLOOKUP(CONCATENATE(INDIRECT(ADDRESS(3,COLUMN())),A12),DATA!C2:E1044,3,FALSE)),0,VLOOKUP(CONCATENATE(INDIRECT(ADDRESS(3,COLUMN())),A12),DATA!C2:E1044,3,FALSE))</f>
        <v>0</v>
      </c>
      <c r="S12" s="49">
        <f ca="1">IF(ISERROR(VLOOKUP(CONCATENATE(INDIRECT(ADDRESS(3,COLUMN())),A12),DATA!C2:E1044,3,FALSE)),0,VLOOKUP(CONCATENATE(INDIRECT(ADDRESS(3,COLUMN())),A12),DATA!C2:E1044,3,FALSE))</f>
        <v>0</v>
      </c>
      <c r="T12" s="49">
        <f ca="1">IF(ISERROR(VLOOKUP(CONCATENATE(INDIRECT(ADDRESS(3,COLUMN())),A12),DATA!C2:E1044,3,FALSE)),0,VLOOKUP(CONCATENATE(INDIRECT(ADDRESS(3,COLUMN())),A12),DATA!C2:E1044,3,FALSE))</f>
        <v>0</v>
      </c>
      <c r="U12" s="49">
        <f ca="1">IF(ISERROR(VLOOKUP(CONCATENATE(INDIRECT(ADDRESS(3,COLUMN())),A12),DATA!C2:E1044,3,FALSE)),0,VLOOKUP(CONCATENATE(INDIRECT(ADDRESS(3,COLUMN())),A12),DATA!C2:E1044,3,FALSE))</f>
        <v>2</v>
      </c>
      <c r="V12" s="49">
        <f ca="1">IF(ISERROR(VLOOKUP(CONCATENATE(INDIRECT(ADDRESS(3,COLUMN())),A12),DATA!C2:E1044,3,FALSE)),0,VLOOKUP(CONCATENATE(INDIRECT(ADDRESS(3,COLUMN())),A12),DATA!C2:E1044,3,FALSE))</f>
        <v>0</v>
      </c>
      <c r="W12" s="49">
        <f ca="1">IF(ISERROR(VLOOKUP(CONCATENATE(INDIRECT(ADDRESS(3,COLUMN())),A12),DATA!C2:E1044,3,FALSE)),0,VLOOKUP(CONCATENATE(INDIRECT(ADDRESS(3,COLUMN())),A12),DATA!C2:E1044,3,FALSE))</f>
        <v>0</v>
      </c>
      <c r="X12" s="49">
        <f ca="1">IF(ISERROR(VLOOKUP(CONCATENATE(INDIRECT(ADDRESS(3,COLUMN())),A12),DATA!C2:E1044,3,FALSE)),0,VLOOKUP(CONCATENATE(INDIRECT(ADDRESS(3,COLUMN())),A12),DATA!C2:E1044,3,FALSE))</f>
        <v>0</v>
      </c>
      <c r="Y12" s="49">
        <f ca="1">IF(ISERROR(VLOOKUP(CONCATENATE(INDIRECT(ADDRESS(3,COLUMN())),A12),DATA!C2:E1044,3,FALSE)),0,VLOOKUP(CONCATENATE(INDIRECT(ADDRESS(3,COLUMN())),A12),DATA!C2:E1044,3,FALSE))</f>
        <v>0</v>
      </c>
      <c r="Z12" s="49">
        <f ca="1">IF(ISERROR(VLOOKUP(CONCATENATE(INDIRECT(ADDRESS(3,COLUMN())),A12),DATA!C2:E1044,3,FALSE)),0,VLOOKUP(CONCATENATE(INDIRECT(ADDRESS(3,COLUMN())),A12),DATA!C2:E1044,3,FALSE))</f>
        <v>0</v>
      </c>
      <c r="AA12" s="49">
        <f ca="1">IF(ISERROR(VLOOKUP(CONCATENATE(INDIRECT(ADDRESS(3,COLUMN())),A12),DATA!C2:E1044,3,FALSE)),0,VLOOKUP(CONCATENATE(INDIRECT(ADDRESS(3,COLUMN())),A12),DATA!C2:E1044,3,FALSE))</f>
        <v>0</v>
      </c>
      <c r="AB12" s="49">
        <f ca="1">IF(ISERROR(VLOOKUP(CONCATENATE(INDIRECT(ADDRESS(3,COLUMN())),A12),DATA!C2:E1044,3,FALSE)),0,VLOOKUP(CONCATENATE(INDIRECT(ADDRESS(3,COLUMN())),A12),DATA!C2:E1044,3,FALSE))</f>
        <v>0</v>
      </c>
      <c r="AC12" s="49">
        <f ca="1">IF(ISERROR(VLOOKUP(CONCATENATE(INDIRECT(ADDRESS(3,COLUMN())),A12),DATA!C2:E1044,3,FALSE)),0,VLOOKUP(CONCATENATE(INDIRECT(ADDRESS(3,COLUMN())),A12),DATA!C2:E1044,3,FALSE))</f>
        <v>0</v>
      </c>
      <c r="AD12" s="49">
        <f ca="1">IF(ISERROR(VLOOKUP(CONCATENATE(INDIRECT(ADDRESS(3,COLUMN())),A12),DATA!C2:E1044,3,FALSE)),0,VLOOKUP(CONCATENATE(INDIRECT(ADDRESS(3,COLUMN())),A12),DATA!C2:E1044,3,FALSE))</f>
        <v>0</v>
      </c>
      <c r="AE12" s="49">
        <f ca="1">IF(ISERROR(VLOOKUP(CONCATENATE(INDIRECT(ADDRESS(3,COLUMN())),A12),DATA!C2:E1044,3,FALSE)),0,VLOOKUP(CONCATENATE(INDIRECT(ADDRESS(3,COLUMN())),A12),DATA!C2:E1044,3,FALSE))</f>
        <v>0</v>
      </c>
      <c r="AF12" s="49">
        <f ca="1">IF(ISERROR(VLOOKUP(CONCATENATE(INDIRECT(ADDRESS(3,COLUMN())),A12),DATA!C2:E1044,3,FALSE)),0,VLOOKUP(CONCATENATE(INDIRECT(ADDRESS(3,COLUMN())),A12),DATA!C2:E1044,3,FALSE))</f>
        <v>0</v>
      </c>
      <c r="AG12" s="49">
        <f ca="1">IF(ISERROR(VLOOKUP(CONCATENATE(INDIRECT(ADDRESS(3,COLUMN())),A12),DATA!C2:E1044,3,FALSE)),0,VLOOKUP(CONCATENATE(INDIRECT(ADDRESS(3,COLUMN())),A12),DATA!C2:E1044,3,FALSE))</f>
        <v>0</v>
      </c>
      <c r="AH12" s="49">
        <f ca="1">IF(ISERROR(VLOOKUP(CONCATENATE(INDIRECT(ADDRESS(3,COLUMN())),A12),DATA!C2:E1044,3,FALSE)),0,VLOOKUP(CONCATENATE(INDIRECT(ADDRESS(3,COLUMN())),A12),DATA!C2:E1044,3,FALSE))</f>
        <v>0</v>
      </c>
      <c r="AI12" s="49">
        <f ca="1">IF(ISERROR(VLOOKUP(CONCATENATE(INDIRECT(ADDRESS(3,COLUMN())),A12),DATA!C2:E1044,3,FALSE)),0,VLOOKUP(CONCATENATE(INDIRECT(ADDRESS(3,COLUMN())),A12),DATA!C2:E1044,3,FALSE))</f>
        <v>0</v>
      </c>
      <c r="AJ12" s="49">
        <f ca="1">IF(ISERROR(VLOOKUP(CONCATENATE(INDIRECT(ADDRESS(3,COLUMN())),A12),DATA!C2:E1044,3,FALSE)),0,VLOOKUP(CONCATENATE(INDIRECT(ADDRESS(3,COLUMN())),A12),DATA!C2:E1044,3,FALSE))</f>
        <v>0</v>
      </c>
      <c r="AK12" s="49">
        <f ca="1">IF(ISERROR(VLOOKUP(CONCATENATE(INDIRECT(ADDRESS(3,COLUMN())),A12),DATA!C2:E1044,3,FALSE)),0,VLOOKUP(CONCATENATE(INDIRECT(ADDRESS(3,COLUMN())),A12),DATA!C2:E1044,3,FALSE))</f>
        <v>0</v>
      </c>
      <c r="AL12" s="49">
        <f ca="1">IF(ISERROR(VLOOKUP(CONCATENATE(INDIRECT(ADDRESS(3,COLUMN())),A12),DATA!C2:E1044,3,FALSE)),0,VLOOKUP(CONCATENATE(INDIRECT(ADDRESS(3,COLUMN())),A12),DATA!C2:E1044,3,FALSE))</f>
        <v>0</v>
      </c>
      <c r="AM12" s="49">
        <f ca="1">IF(ISERROR(VLOOKUP(CONCATENATE(INDIRECT(ADDRESS(3,COLUMN())),A12),DATA!C2:E1044,3,FALSE)),0,VLOOKUP(CONCATENATE(INDIRECT(ADDRESS(3,COLUMN())),A12),DATA!C2:E1044,3,FALSE))</f>
        <v>0</v>
      </c>
      <c r="AN12" s="49">
        <f ca="1">SUM(B12:INDIRECT(CONCATENATE(SUBSTITUTE(ADDRESS(1,COLUMN()-1,4),"1",""),"$12")))</f>
        <v>28</v>
      </c>
    </row>
    <row r="13" spans="1:40" x14ac:dyDescent="0.25">
      <c r="A13" s="50" t="s">
        <v>53</v>
      </c>
      <c r="B13" s="50">
        <f ca="1">IF(ISERROR(VLOOKUP(CONCATENATE(INDIRECT(ADDRESS(3,COLUMN())),A13),DATA!C2:E1044,3,FALSE)),0,VLOOKUP(CONCATENATE(INDIRECT(ADDRESS(3,COLUMN())),A13),DATA!C2:E1044,3,FALSE))</f>
        <v>72</v>
      </c>
      <c r="C13" s="50">
        <f ca="1">IF(ISERROR(VLOOKUP(CONCATENATE(INDIRECT(ADDRESS(3,COLUMN())),A13),DATA!C2:E1044,3,FALSE)),0,VLOOKUP(CONCATENATE(INDIRECT(ADDRESS(3,COLUMN())),A13),DATA!C2:E1044,3,FALSE))</f>
        <v>34</v>
      </c>
      <c r="D13" s="50">
        <f ca="1">IF(ISERROR(VLOOKUP(CONCATENATE(INDIRECT(ADDRESS(3,COLUMN())),A13),DATA!C2:E1044,3,FALSE)),0,VLOOKUP(CONCATENATE(INDIRECT(ADDRESS(3,COLUMN())),A13),DATA!C2:E1044,3,FALSE))</f>
        <v>1</v>
      </c>
      <c r="E13" s="50">
        <f ca="1">IF(ISERROR(VLOOKUP(CONCATENATE(INDIRECT(ADDRESS(3,COLUMN())),A13),DATA!C2:E1044,3,FALSE)),0,VLOOKUP(CONCATENATE(INDIRECT(ADDRESS(3,COLUMN())),A13),DATA!C2:E1044,3,FALSE))</f>
        <v>0</v>
      </c>
      <c r="F13" s="50">
        <f ca="1">IF(ISERROR(VLOOKUP(CONCATENATE(INDIRECT(ADDRESS(3,COLUMN())),A13),DATA!C2:E1044,3,FALSE)),0,VLOOKUP(CONCATENATE(INDIRECT(ADDRESS(3,COLUMN())),A13),DATA!C2:E1044,3,FALSE))</f>
        <v>7</v>
      </c>
      <c r="G13" s="50">
        <f ca="1">IF(ISERROR(VLOOKUP(CONCATENATE(INDIRECT(ADDRESS(3,COLUMN())),A13),DATA!C2:E1044,3,FALSE)),0,VLOOKUP(CONCATENATE(INDIRECT(ADDRESS(3,COLUMN())),A13),DATA!C2:E1044,3,FALSE))</f>
        <v>7</v>
      </c>
      <c r="H13" s="50">
        <f ca="1">IF(ISERROR(VLOOKUP(CONCATENATE(INDIRECT(ADDRESS(3,COLUMN())),A13),DATA!C2:E1044,3,FALSE)),0,VLOOKUP(CONCATENATE(INDIRECT(ADDRESS(3,COLUMN())),A13),DATA!C2:E1044,3,FALSE))</f>
        <v>9</v>
      </c>
      <c r="I13" s="50">
        <f ca="1">IF(ISERROR(VLOOKUP(CONCATENATE(INDIRECT(ADDRESS(3,COLUMN())),A13),DATA!C2:E1044,3,FALSE)),0,VLOOKUP(CONCATENATE(INDIRECT(ADDRESS(3,COLUMN())),A13),DATA!C2:E1044,3,FALSE))</f>
        <v>8</v>
      </c>
      <c r="J13" s="50">
        <f ca="1">IF(ISERROR(VLOOKUP(CONCATENATE(INDIRECT(ADDRESS(3,COLUMN())),A13),DATA!C2:E1044,3,FALSE)),0,VLOOKUP(CONCATENATE(INDIRECT(ADDRESS(3,COLUMN())),A13),DATA!C2:E1044,3,FALSE))</f>
        <v>9</v>
      </c>
      <c r="K13" s="50">
        <f ca="1">IF(ISERROR(VLOOKUP(CONCATENATE(INDIRECT(ADDRESS(3,COLUMN())),A13),DATA!C2:E1044,3,FALSE)),0,VLOOKUP(CONCATENATE(INDIRECT(ADDRESS(3,COLUMN())),A13),DATA!C2:E1044,3,FALSE))</f>
        <v>10</v>
      </c>
      <c r="L13" s="50">
        <f ca="1">IF(ISERROR(VLOOKUP(CONCATENATE(INDIRECT(ADDRESS(3,COLUMN())),A13),DATA!C2:E1044,3,FALSE)),0,VLOOKUP(CONCATENATE(INDIRECT(ADDRESS(3,COLUMN())),A13),DATA!C2:E1044,3,FALSE))</f>
        <v>0</v>
      </c>
      <c r="M13" s="50">
        <f ca="1">IF(ISERROR(VLOOKUP(CONCATENATE(INDIRECT(ADDRESS(3,COLUMN())),A13),DATA!C2:E1044,3,FALSE)),0,VLOOKUP(CONCATENATE(INDIRECT(ADDRESS(3,COLUMN())),A13),DATA!C2:E1044,3,FALSE))</f>
        <v>5</v>
      </c>
      <c r="N13" s="50">
        <f ca="1">IF(ISERROR(VLOOKUP(CONCATENATE(INDIRECT(ADDRESS(3,COLUMN())),A13),DATA!C2:E1044,3,FALSE)),0,VLOOKUP(CONCATENATE(INDIRECT(ADDRESS(3,COLUMN())),A13),DATA!C2:E1044,3,FALSE))</f>
        <v>22</v>
      </c>
      <c r="O13" s="50">
        <f ca="1">IF(ISERROR(VLOOKUP(CONCATENATE(INDIRECT(ADDRESS(3,COLUMN())),A13),DATA!C2:E1044,3,FALSE)),0,VLOOKUP(CONCATENATE(INDIRECT(ADDRESS(3,COLUMN())),A13),DATA!C2:E1044,3,FALSE))</f>
        <v>0</v>
      </c>
      <c r="P13" s="50">
        <f ca="1">IF(ISERROR(VLOOKUP(CONCATENATE(INDIRECT(ADDRESS(3,COLUMN())),A13),DATA!C2:E1044,3,FALSE)),0,VLOOKUP(CONCATENATE(INDIRECT(ADDRESS(3,COLUMN())),A13),DATA!C2:E1044,3,FALSE))</f>
        <v>0</v>
      </c>
      <c r="Q13" s="50">
        <f ca="1">IF(ISERROR(VLOOKUP(CONCATENATE(INDIRECT(ADDRESS(3,COLUMN())),A13),DATA!C2:E1044,3,FALSE)),0,VLOOKUP(CONCATENATE(INDIRECT(ADDRESS(3,COLUMN())),A13),DATA!C2:E1044,3,FALSE))</f>
        <v>0</v>
      </c>
      <c r="R13" s="50">
        <f ca="1">IF(ISERROR(VLOOKUP(CONCATENATE(INDIRECT(ADDRESS(3,COLUMN())),A13),DATA!C2:E1044,3,FALSE)),0,VLOOKUP(CONCATENATE(INDIRECT(ADDRESS(3,COLUMN())),A13),DATA!C2:E1044,3,FALSE))</f>
        <v>0</v>
      </c>
      <c r="S13" s="50">
        <f ca="1">IF(ISERROR(VLOOKUP(CONCATENATE(INDIRECT(ADDRESS(3,COLUMN())),A13),DATA!C2:E1044,3,FALSE)),0,VLOOKUP(CONCATENATE(INDIRECT(ADDRESS(3,COLUMN())),A13),DATA!C2:E1044,3,FALSE))</f>
        <v>9</v>
      </c>
      <c r="T13" s="50">
        <f ca="1">IF(ISERROR(VLOOKUP(CONCATENATE(INDIRECT(ADDRESS(3,COLUMN())),A13),DATA!C2:E1044,3,FALSE)),0,VLOOKUP(CONCATENATE(INDIRECT(ADDRESS(3,COLUMN())),A13),DATA!C2:E1044,3,FALSE))</f>
        <v>0</v>
      </c>
      <c r="U13" s="50">
        <f ca="1">IF(ISERROR(VLOOKUP(CONCATENATE(INDIRECT(ADDRESS(3,COLUMN())),A13),DATA!C2:E1044,3,FALSE)),0,VLOOKUP(CONCATENATE(INDIRECT(ADDRESS(3,COLUMN())),A13),DATA!C2:E1044,3,FALSE))</f>
        <v>3</v>
      </c>
      <c r="V13" s="50">
        <f ca="1">IF(ISERROR(VLOOKUP(CONCATENATE(INDIRECT(ADDRESS(3,COLUMN())),A13),DATA!C2:E1044,3,FALSE)),0,VLOOKUP(CONCATENATE(INDIRECT(ADDRESS(3,COLUMN())),A13),DATA!C2:E1044,3,FALSE))</f>
        <v>0</v>
      </c>
      <c r="W13" s="50">
        <f ca="1">IF(ISERROR(VLOOKUP(CONCATENATE(INDIRECT(ADDRESS(3,COLUMN())),A13),DATA!C2:E1044,3,FALSE)),0,VLOOKUP(CONCATENATE(INDIRECT(ADDRESS(3,COLUMN())),A13),DATA!C2:E1044,3,FALSE))</f>
        <v>0</v>
      </c>
      <c r="X13" s="50">
        <f ca="1">IF(ISERROR(VLOOKUP(CONCATENATE(INDIRECT(ADDRESS(3,COLUMN())),A13),DATA!C2:E1044,3,FALSE)),0,VLOOKUP(CONCATENATE(INDIRECT(ADDRESS(3,COLUMN())),A13),DATA!C2:E1044,3,FALSE))</f>
        <v>0</v>
      </c>
      <c r="Y13" s="50">
        <f ca="1">IF(ISERROR(VLOOKUP(CONCATENATE(INDIRECT(ADDRESS(3,COLUMN())),A13),DATA!C2:E1044,3,FALSE)),0,VLOOKUP(CONCATENATE(INDIRECT(ADDRESS(3,COLUMN())),A13),DATA!C2:E1044,3,FALSE))</f>
        <v>8</v>
      </c>
      <c r="Z13" s="50">
        <f ca="1">IF(ISERROR(VLOOKUP(CONCATENATE(INDIRECT(ADDRESS(3,COLUMN())),A13),DATA!C2:E1044,3,FALSE)),0,VLOOKUP(CONCATENATE(INDIRECT(ADDRESS(3,COLUMN())),A13),DATA!C2:E1044,3,FALSE))</f>
        <v>0</v>
      </c>
      <c r="AA13" s="50">
        <f ca="1">IF(ISERROR(VLOOKUP(CONCATENATE(INDIRECT(ADDRESS(3,COLUMN())),A13),DATA!C2:E1044,3,FALSE)),0,VLOOKUP(CONCATENATE(INDIRECT(ADDRESS(3,COLUMN())),A13),DATA!C2:E1044,3,FALSE))</f>
        <v>1</v>
      </c>
      <c r="AB13" s="50">
        <f ca="1">IF(ISERROR(VLOOKUP(CONCATENATE(INDIRECT(ADDRESS(3,COLUMN())),A13),DATA!C2:E1044,3,FALSE)),0,VLOOKUP(CONCATENATE(INDIRECT(ADDRESS(3,COLUMN())),A13),DATA!C2:E1044,3,FALSE))</f>
        <v>0</v>
      </c>
      <c r="AC13" s="50">
        <f ca="1">IF(ISERROR(VLOOKUP(CONCATENATE(INDIRECT(ADDRESS(3,COLUMN())),A13),DATA!C2:E1044,3,FALSE)),0,VLOOKUP(CONCATENATE(INDIRECT(ADDRESS(3,COLUMN())),A13),DATA!C2:E1044,3,FALSE))</f>
        <v>0</v>
      </c>
      <c r="AD13" s="50">
        <f ca="1">IF(ISERROR(VLOOKUP(CONCATENATE(INDIRECT(ADDRESS(3,COLUMN())),A13),DATA!C2:E1044,3,FALSE)),0,VLOOKUP(CONCATENATE(INDIRECT(ADDRESS(3,COLUMN())),A13),DATA!C2:E1044,3,FALSE))</f>
        <v>0</v>
      </c>
      <c r="AE13" s="50">
        <f ca="1">IF(ISERROR(VLOOKUP(CONCATENATE(INDIRECT(ADDRESS(3,COLUMN())),A13),DATA!C2:E1044,3,FALSE)),0,VLOOKUP(CONCATENATE(INDIRECT(ADDRESS(3,COLUMN())),A13),DATA!C2:E1044,3,FALSE))</f>
        <v>0</v>
      </c>
      <c r="AF13" s="50">
        <f ca="1">IF(ISERROR(VLOOKUP(CONCATENATE(INDIRECT(ADDRESS(3,COLUMN())),A13),DATA!C2:E1044,3,FALSE)),0,VLOOKUP(CONCATENATE(INDIRECT(ADDRESS(3,COLUMN())),A13),DATA!C2:E1044,3,FALSE))</f>
        <v>2</v>
      </c>
      <c r="AG13" s="50">
        <f ca="1">IF(ISERROR(VLOOKUP(CONCATENATE(INDIRECT(ADDRESS(3,COLUMN())),A13),DATA!C2:E1044,3,FALSE)),0,VLOOKUP(CONCATENATE(INDIRECT(ADDRESS(3,COLUMN())),A13),DATA!C2:E1044,3,FALSE))</f>
        <v>0</v>
      </c>
      <c r="AH13" s="50">
        <f ca="1">IF(ISERROR(VLOOKUP(CONCATENATE(INDIRECT(ADDRESS(3,COLUMN())),A13),DATA!C2:E1044,3,FALSE)),0,VLOOKUP(CONCATENATE(INDIRECT(ADDRESS(3,COLUMN())),A13),DATA!C2:E1044,3,FALSE))</f>
        <v>0</v>
      </c>
      <c r="AI13" s="50">
        <f ca="1">IF(ISERROR(VLOOKUP(CONCATENATE(INDIRECT(ADDRESS(3,COLUMN())),A13),DATA!C2:E1044,3,FALSE)),0,VLOOKUP(CONCATENATE(INDIRECT(ADDRESS(3,COLUMN())),A13),DATA!C2:E1044,3,FALSE))</f>
        <v>0</v>
      </c>
      <c r="AJ13" s="50">
        <f ca="1">IF(ISERROR(VLOOKUP(CONCATENATE(INDIRECT(ADDRESS(3,COLUMN())),A13),DATA!C2:E1044,3,FALSE)),0,VLOOKUP(CONCATENATE(INDIRECT(ADDRESS(3,COLUMN())),A13),DATA!C2:E1044,3,FALSE))</f>
        <v>0</v>
      </c>
      <c r="AK13" s="50">
        <f ca="1">IF(ISERROR(VLOOKUP(CONCATENATE(INDIRECT(ADDRESS(3,COLUMN())),A13),DATA!C2:E1044,3,FALSE)),0,VLOOKUP(CONCATENATE(INDIRECT(ADDRESS(3,COLUMN())),A13),DATA!C2:E1044,3,FALSE))</f>
        <v>0</v>
      </c>
      <c r="AL13" s="50">
        <f ca="1">IF(ISERROR(VLOOKUP(CONCATENATE(INDIRECT(ADDRESS(3,COLUMN())),A13),DATA!C2:E1044,3,FALSE)),0,VLOOKUP(CONCATENATE(INDIRECT(ADDRESS(3,COLUMN())),A13),DATA!C2:E1044,3,FALSE))</f>
        <v>0</v>
      </c>
      <c r="AM13" s="50">
        <f ca="1">IF(ISERROR(VLOOKUP(CONCATENATE(INDIRECT(ADDRESS(3,COLUMN())),A13),DATA!C2:E1044,3,FALSE)),0,VLOOKUP(CONCATENATE(INDIRECT(ADDRESS(3,COLUMN())),A13),DATA!C2:E1044,3,FALSE))</f>
        <v>0</v>
      </c>
      <c r="AN13" s="50">
        <f ca="1">SUM(B13:INDIRECT(CONCATENATE(SUBSTITUTE(ADDRESS(1,COLUMN()-1,4),"1",""),"$13")))</f>
        <v>207</v>
      </c>
    </row>
    <row r="14" spans="1:40" x14ac:dyDescent="0.25">
      <c r="A14" s="49" t="s">
        <v>54</v>
      </c>
      <c r="B14" s="49">
        <f ca="1">IF(ISERROR(VLOOKUP(CONCATENATE(INDIRECT(ADDRESS(3,COLUMN())),A14),DATA!C2:E1044,3,FALSE)),0,VLOOKUP(CONCATENATE(INDIRECT(ADDRESS(3,COLUMN())),A14),DATA!C2:E1044,3,FALSE))</f>
        <v>1146</v>
      </c>
      <c r="C14" s="49">
        <f ca="1">IF(ISERROR(VLOOKUP(CONCATENATE(INDIRECT(ADDRESS(3,COLUMN())),A14),DATA!C2:E1044,3,FALSE)),0,VLOOKUP(CONCATENATE(INDIRECT(ADDRESS(3,COLUMN())),A14),DATA!C2:E1044,3,FALSE))</f>
        <v>544</v>
      </c>
      <c r="D14" s="49">
        <f ca="1">IF(ISERROR(VLOOKUP(CONCATENATE(INDIRECT(ADDRESS(3,COLUMN())),A14),DATA!C2:E1044,3,FALSE)),0,VLOOKUP(CONCATENATE(INDIRECT(ADDRESS(3,COLUMN())),A14),DATA!C2:E1044,3,FALSE))</f>
        <v>118</v>
      </c>
      <c r="E14" s="49">
        <f ca="1">IF(ISERROR(VLOOKUP(CONCATENATE(INDIRECT(ADDRESS(3,COLUMN())),A14),DATA!C2:E1044,3,FALSE)),0,VLOOKUP(CONCATENATE(INDIRECT(ADDRESS(3,COLUMN())),A14),DATA!C2:E1044,3,FALSE))</f>
        <v>59</v>
      </c>
      <c r="F14" s="49">
        <f ca="1">IF(ISERROR(VLOOKUP(CONCATENATE(INDIRECT(ADDRESS(3,COLUMN())),A14),DATA!C2:E1044,3,FALSE)),0,VLOOKUP(CONCATENATE(INDIRECT(ADDRESS(3,COLUMN())),A14),DATA!C2:E1044,3,FALSE))</f>
        <v>91</v>
      </c>
      <c r="G14" s="49">
        <f ca="1">IF(ISERROR(VLOOKUP(CONCATENATE(INDIRECT(ADDRESS(3,COLUMN())),A14),DATA!C2:E1044,3,FALSE)),0,VLOOKUP(CONCATENATE(INDIRECT(ADDRESS(3,COLUMN())),A14),DATA!C2:E1044,3,FALSE))</f>
        <v>112</v>
      </c>
      <c r="H14" s="49">
        <f ca="1">IF(ISERROR(VLOOKUP(CONCATENATE(INDIRECT(ADDRESS(3,COLUMN())),A14),DATA!C2:E1044,3,FALSE)),0,VLOOKUP(CONCATENATE(INDIRECT(ADDRESS(3,COLUMN())),A14),DATA!C2:E1044,3,FALSE))</f>
        <v>58</v>
      </c>
      <c r="I14" s="49">
        <f ca="1">IF(ISERROR(VLOOKUP(CONCATENATE(INDIRECT(ADDRESS(3,COLUMN())),A14),DATA!C2:E1044,3,FALSE)),0,VLOOKUP(CONCATENATE(INDIRECT(ADDRESS(3,COLUMN())),A14),DATA!C2:E1044,3,FALSE))</f>
        <v>50</v>
      </c>
      <c r="J14" s="49">
        <f ca="1">IF(ISERROR(VLOOKUP(CONCATENATE(INDIRECT(ADDRESS(3,COLUMN())),A14),DATA!C2:E1044,3,FALSE)),0,VLOOKUP(CONCATENATE(INDIRECT(ADDRESS(3,COLUMN())),A14),DATA!C2:E1044,3,FALSE))</f>
        <v>451</v>
      </c>
      <c r="K14" s="49">
        <f ca="1">IF(ISERROR(VLOOKUP(CONCATENATE(INDIRECT(ADDRESS(3,COLUMN())),A14),DATA!C2:E1044,3,FALSE)),0,VLOOKUP(CONCATENATE(INDIRECT(ADDRESS(3,COLUMN())),A14),DATA!C2:E1044,3,FALSE))</f>
        <v>212</v>
      </c>
      <c r="L14" s="49">
        <f ca="1">IF(ISERROR(VLOOKUP(CONCATENATE(INDIRECT(ADDRESS(3,COLUMN())),A14),DATA!C2:E1044,3,FALSE)),0,VLOOKUP(CONCATENATE(INDIRECT(ADDRESS(3,COLUMN())),A14),DATA!C2:E1044,3,FALSE))</f>
        <v>66</v>
      </c>
      <c r="M14" s="49">
        <f ca="1">IF(ISERROR(VLOOKUP(CONCATENATE(INDIRECT(ADDRESS(3,COLUMN())),A14),DATA!C2:E1044,3,FALSE)),0,VLOOKUP(CONCATENATE(INDIRECT(ADDRESS(3,COLUMN())),A14),DATA!C2:E1044,3,FALSE))</f>
        <v>52</v>
      </c>
      <c r="N14" s="49">
        <f ca="1">IF(ISERROR(VLOOKUP(CONCATENATE(INDIRECT(ADDRESS(3,COLUMN())),A14),DATA!C2:E1044,3,FALSE)),0,VLOOKUP(CONCATENATE(INDIRECT(ADDRESS(3,COLUMN())),A14),DATA!C2:E1044,3,FALSE))</f>
        <v>212</v>
      </c>
      <c r="O14" s="49">
        <f ca="1">IF(ISERROR(VLOOKUP(CONCATENATE(INDIRECT(ADDRESS(3,COLUMN())),A14),DATA!C2:E1044,3,FALSE)),0,VLOOKUP(CONCATENATE(INDIRECT(ADDRESS(3,COLUMN())),A14),DATA!C2:E1044,3,FALSE))</f>
        <v>156</v>
      </c>
      <c r="P14" s="49">
        <f ca="1">IF(ISERROR(VLOOKUP(CONCATENATE(INDIRECT(ADDRESS(3,COLUMN())),A14),DATA!C2:E1044,3,FALSE)),0,VLOOKUP(CONCATENATE(INDIRECT(ADDRESS(3,COLUMN())),A14),DATA!C2:E1044,3,FALSE))</f>
        <v>1</v>
      </c>
      <c r="Q14" s="49">
        <f ca="1">IF(ISERROR(VLOOKUP(CONCATENATE(INDIRECT(ADDRESS(3,COLUMN())),A14),DATA!C2:E1044,3,FALSE)),0,VLOOKUP(CONCATENATE(INDIRECT(ADDRESS(3,COLUMN())),A14),DATA!C2:E1044,3,FALSE))</f>
        <v>0</v>
      </c>
      <c r="R14" s="49">
        <f ca="1">IF(ISERROR(VLOOKUP(CONCATENATE(INDIRECT(ADDRESS(3,COLUMN())),A14),DATA!C2:E1044,3,FALSE)),0,VLOOKUP(CONCATENATE(INDIRECT(ADDRESS(3,COLUMN())),A14),DATA!C2:E1044,3,FALSE))</f>
        <v>0</v>
      </c>
      <c r="S14" s="49">
        <f ca="1">IF(ISERROR(VLOOKUP(CONCATENATE(INDIRECT(ADDRESS(3,COLUMN())),A14),DATA!C2:E1044,3,FALSE)),0,VLOOKUP(CONCATENATE(INDIRECT(ADDRESS(3,COLUMN())),A14),DATA!C2:E1044,3,FALSE))</f>
        <v>15</v>
      </c>
      <c r="T14" s="49">
        <f ca="1">IF(ISERROR(VLOOKUP(CONCATENATE(INDIRECT(ADDRESS(3,COLUMN())),A14),DATA!C2:E1044,3,FALSE)),0,VLOOKUP(CONCATENATE(INDIRECT(ADDRESS(3,COLUMN())),A14),DATA!C2:E1044,3,FALSE))</f>
        <v>43</v>
      </c>
      <c r="U14" s="49">
        <f ca="1">IF(ISERROR(VLOOKUP(CONCATENATE(INDIRECT(ADDRESS(3,COLUMN())),A14),DATA!C2:E1044,3,FALSE)),0,VLOOKUP(CONCATENATE(INDIRECT(ADDRESS(3,COLUMN())),A14),DATA!C2:E1044,3,FALSE))</f>
        <v>483</v>
      </c>
      <c r="V14" s="49">
        <f ca="1">IF(ISERROR(VLOOKUP(CONCATENATE(INDIRECT(ADDRESS(3,COLUMN())),A14),DATA!C2:E1044,3,FALSE)),0,VLOOKUP(CONCATENATE(INDIRECT(ADDRESS(3,COLUMN())),A14),DATA!C2:E1044,3,FALSE))</f>
        <v>0</v>
      </c>
      <c r="W14" s="49">
        <f ca="1">IF(ISERROR(VLOOKUP(CONCATENATE(INDIRECT(ADDRESS(3,COLUMN())),A14),DATA!C2:E1044,3,FALSE)),0,VLOOKUP(CONCATENATE(INDIRECT(ADDRESS(3,COLUMN())),A14),DATA!C2:E1044,3,FALSE))</f>
        <v>0</v>
      </c>
      <c r="X14" s="49">
        <f ca="1">IF(ISERROR(VLOOKUP(CONCATENATE(INDIRECT(ADDRESS(3,COLUMN())),A14),DATA!C2:E1044,3,FALSE)),0,VLOOKUP(CONCATENATE(INDIRECT(ADDRESS(3,COLUMN())),A14),DATA!C2:E1044,3,FALSE))</f>
        <v>0</v>
      </c>
      <c r="Y14" s="49">
        <f ca="1">IF(ISERROR(VLOOKUP(CONCATENATE(INDIRECT(ADDRESS(3,COLUMN())),A14),DATA!C2:E1044,3,FALSE)),0,VLOOKUP(CONCATENATE(INDIRECT(ADDRESS(3,COLUMN())),A14),DATA!C2:E1044,3,FALSE))</f>
        <v>1</v>
      </c>
      <c r="Z14" s="49">
        <f ca="1">IF(ISERROR(VLOOKUP(CONCATENATE(INDIRECT(ADDRESS(3,COLUMN())),A14),DATA!C2:E1044,3,FALSE)),0,VLOOKUP(CONCATENATE(INDIRECT(ADDRESS(3,COLUMN())),A14),DATA!C2:E1044,3,FALSE))</f>
        <v>4</v>
      </c>
      <c r="AA14" s="49">
        <f ca="1">IF(ISERROR(VLOOKUP(CONCATENATE(INDIRECT(ADDRESS(3,COLUMN())),A14),DATA!C2:E1044,3,FALSE)),0,VLOOKUP(CONCATENATE(INDIRECT(ADDRESS(3,COLUMN())),A14),DATA!C2:E1044,3,FALSE))</f>
        <v>5</v>
      </c>
      <c r="AB14" s="49">
        <f ca="1">IF(ISERROR(VLOOKUP(CONCATENATE(INDIRECT(ADDRESS(3,COLUMN())),A14),DATA!C2:E1044,3,FALSE)),0,VLOOKUP(CONCATENATE(INDIRECT(ADDRESS(3,COLUMN())),A14),DATA!C2:E1044,3,FALSE))</f>
        <v>0</v>
      </c>
      <c r="AC14" s="49">
        <f ca="1">IF(ISERROR(VLOOKUP(CONCATENATE(INDIRECT(ADDRESS(3,COLUMN())),A14),DATA!C2:E1044,3,FALSE)),0,VLOOKUP(CONCATENATE(INDIRECT(ADDRESS(3,COLUMN())),A14),DATA!C2:E1044,3,FALSE))</f>
        <v>0</v>
      </c>
      <c r="AD14" s="49">
        <f ca="1">IF(ISERROR(VLOOKUP(CONCATENATE(INDIRECT(ADDRESS(3,COLUMN())),A14),DATA!C2:E1044,3,FALSE)),0,VLOOKUP(CONCATENATE(INDIRECT(ADDRESS(3,COLUMN())),A14),DATA!C2:E1044,3,FALSE))</f>
        <v>0</v>
      </c>
      <c r="AE14" s="49">
        <f ca="1">IF(ISERROR(VLOOKUP(CONCATENATE(INDIRECT(ADDRESS(3,COLUMN())),A14),DATA!C2:E1044,3,FALSE)),0,VLOOKUP(CONCATENATE(INDIRECT(ADDRESS(3,COLUMN())),A14),DATA!C2:E1044,3,FALSE))</f>
        <v>1</v>
      </c>
      <c r="AF14" s="49">
        <f ca="1">IF(ISERROR(VLOOKUP(CONCATENATE(INDIRECT(ADDRESS(3,COLUMN())),A14),DATA!C2:E1044,3,FALSE)),0,VLOOKUP(CONCATENATE(INDIRECT(ADDRESS(3,COLUMN())),A14),DATA!C2:E1044,3,FALSE))</f>
        <v>21</v>
      </c>
      <c r="AG14" s="49">
        <f ca="1">IF(ISERROR(VLOOKUP(CONCATENATE(INDIRECT(ADDRESS(3,COLUMN())),A14),DATA!C2:E1044,3,FALSE)),0,VLOOKUP(CONCATENATE(INDIRECT(ADDRESS(3,COLUMN())),A14),DATA!C2:E1044,3,FALSE))</f>
        <v>0</v>
      </c>
      <c r="AH14" s="49">
        <f ca="1">IF(ISERROR(VLOOKUP(CONCATENATE(INDIRECT(ADDRESS(3,COLUMN())),A14),DATA!C2:E1044,3,FALSE)),0,VLOOKUP(CONCATENATE(INDIRECT(ADDRESS(3,COLUMN())),A14),DATA!C2:E1044,3,FALSE))</f>
        <v>0</v>
      </c>
      <c r="AI14" s="49">
        <f ca="1">IF(ISERROR(VLOOKUP(CONCATENATE(INDIRECT(ADDRESS(3,COLUMN())),A14),DATA!C2:E1044,3,FALSE)),0,VLOOKUP(CONCATENATE(INDIRECT(ADDRESS(3,COLUMN())),A14),DATA!C2:E1044,3,FALSE))</f>
        <v>0</v>
      </c>
      <c r="AJ14" s="49">
        <f ca="1">IF(ISERROR(VLOOKUP(CONCATENATE(INDIRECT(ADDRESS(3,COLUMN())),A14),DATA!C2:E1044,3,FALSE)),0,VLOOKUP(CONCATENATE(INDIRECT(ADDRESS(3,COLUMN())),A14),DATA!C2:E1044,3,FALSE))</f>
        <v>0</v>
      </c>
      <c r="AK14" s="49">
        <f ca="1">IF(ISERROR(VLOOKUP(CONCATENATE(INDIRECT(ADDRESS(3,COLUMN())),A14),DATA!C2:E1044,3,FALSE)),0,VLOOKUP(CONCATENATE(INDIRECT(ADDRESS(3,COLUMN())),A14),DATA!C2:E1044,3,FALSE))</f>
        <v>0</v>
      </c>
      <c r="AL14" s="49">
        <f ca="1">IF(ISERROR(VLOOKUP(CONCATENATE(INDIRECT(ADDRESS(3,COLUMN())),A14),DATA!C2:E1044,3,FALSE)),0,VLOOKUP(CONCATENATE(INDIRECT(ADDRESS(3,COLUMN())),A14),DATA!C2:E1044,3,FALSE))</f>
        <v>0</v>
      </c>
      <c r="AM14" s="49">
        <f ca="1">IF(ISERROR(VLOOKUP(CONCATENATE(INDIRECT(ADDRESS(3,COLUMN())),A14),DATA!C2:E1044,3,FALSE)),0,VLOOKUP(CONCATENATE(INDIRECT(ADDRESS(3,COLUMN())),A14),DATA!C2:E1044,3,FALSE))</f>
        <v>0</v>
      </c>
      <c r="AN14" s="49">
        <f ca="1">SUM(B14:INDIRECT(CONCATENATE(SUBSTITUTE(ADDRESS(1,COLUMN()-1,4),"1",""),"$14")))</f>
        <v>3901</v>
      </c>
    </row>
    <row r="15" spans="1:40" x14ac:dyDescent="0.25">
      <c r="A15" s="50" t="s">
        <v>55</v>
      </c>
      <c r="B15" s="50">
        <f ca="1">IF(ISERROR(VLOOKUP(CONCATENATE(INDIRECT(ADDRESS(3,COLUMN())),A15),DATA!C2:E1044,3,FALSE)),0,VLOOKUP(CONCATENATE(INDIRECT(ADDRESS(3,COLUMN())),A15),DATA!C2:E1044,3,FALSE))</f>
        <v>77</v>
      </c>
      <c r="C15" s="50">
        <f ca="1">IF(ISERROR(VLOOKUP(CONCATENATE(INDIRECT(ADDRESS(3,COLUMN())),A15),DATA!C2:E1044,3,FALSE)),0,VLOOKUP(CONCATENATE(INDIRECT(ADDRESS(3,COLUMN())),A15),DATA!C2:E1044,3,FALSE))</f>
        <v>5</v>
      </c>
      <c r="D15" s="50">
        <f ca="1">IF(ISERROR(VLOOKUP(CONCATENATE(INDIRECT(ADDRESS(3,COLUMN())),A15),DATA!C2:E1044,3,FALSE)),0,VLOOKUP(CONCATENATE(INDIRECT(ADDRESS(3,COLUMN())),A15),DATA!C2:E1044,3,FALSE))</f>
        <v>7</v>
      </c>
      <c r="E15" s="50">
        <f ca="1">IF(ISERROR(VLOOKUP(CONCATENATE(INDIRECT(ADDRESS(3,COLUMN())),A15),DATA!C2:E1044,3,FALSE)),0,VLOOKUP(CONCATENATE(INDIRECT(ADDRESS(3,COLUMN())),A15),DATA!C2:E1044,3,FALSE))</f>
        <v>5</v>
      </c>
      <c r="F15" s="50">
        <f ca="1">IF(ISERROR(VLOOKUP(CONCATENATE(INDIRECT(ADDRESS(3,COLUMN())),A15),DATA!C2:E1044,3,FALSE)),0,VLOOKUP(CONCATENATE(INDIRECT(ADDRESS(3,COLUMN())),A15),DATA!C2:E1044,3,FALSE))</f>
        <v>7</v>
      </c>
      <c r="G15" s="50">
        <f ca="1">IF(ISERROR(VLOOKUP(CONCATENATE(INDIRECT(ADDRESS(3,COLUMN())),A15),DATA!C2:E1044,3,FALSE)),0,VLOOKUP(CONCATENATE(INDIRECT(ADDRESS(3,COLUMN())),A15),DATA!C2:E1044,3,FALSE))</f>
        <v>12</v>
      </c>
      <c r="H15" s="50">
        <f ca="1">IF(ISERROR(VLOOKUP(CONCATENATE(INDIRECT(ADDRESS(3,COLUMN())),A15),DATA!C2:E1044,3,FALSE)),0,VLOOKUP(CONCATENATE(INDIRECT(ADDRESS(3,COLUMN())),A15),DATA!C2:E1044,3,FALSE))</f>
        <v>12</v>
      </c>
      <c r="I15" s="50">
        <f ca="1">IF(ISERROR(VLOOKUP(CONCATENATE(INDIRECT(ADDRESS(3,COLUMN())),A15),DATA!C2:E1044,3,FALSE)),0,VLOOKUP(CONCATENATE(INDIRECT(ADDRESS(3,COLUMN())),A15),DATA!C2:E1044,3,FALSE))</f>
        <v>4</v>
      </c>
      <c r="J15" s="50">
        <f ca="1">IF(ISERROR(VLOOKUP(CONCATENATE(INDIRECT(ADDRESS(3,COLUMN())),A15),DATA!C2:E1044,3,FALSE)),0,VLOOKUP(CONCATENATE(INDIRECT(ADDRESS(3,COLUMN())),A15),DATA!C2:E1044,3,FALSE))</f>
        <v>10</v>
      </c>
      <c r="K15" s="50">
        <f ca="1">IF(ISERROR(VLOOKUP(CONCATENATE(INDIRECT(ADDRESS(3,COLUMN())),A15),DATA!C2:E1044,3,FALSE)),0,VLOOKUP(CONCATENATE(INDIRECT(ADDRESS(3,COLUMN())),A15),DATA!C2:E1044,3,FALSE))</f>
        <v>0</v>
      </c>
      <c r="L15" s="50">
        <f ca="1">IF(ISERROR(VLOOKUP(CONCATENATE(INDIRECT(ADDRESS(3,COLUMN())),A15),DATA!C2:E1044,3,FALSE)),0,VLOOKUP(CONCATENATE(INDIRECT(ADDRESS(3,COLUMN())),A15),DATA!C2:E1044,3,FALSE))</f>
        <v>1</v>
      </c>
      <c r="M15" s="50">
        <f ca="1">IF(ISERROR(VLOOKUP(CONCATENATE(INDIRECT(ADDRESS(3,COLUMN())),A15),DATA!C2:E1044,3,FALSE)),0,VLOOKUP(CONCATENATE(INDIRECT(ADDRESS(3,COLUMN())),A15),DATA!C2:E1044,3,FALSE))</f>
        <v>16</v>
      </c>
      <c r="N15" s="50">
        <f ca="1">IF(ISERROR(VLOOKUP(CONCATENATE(INDIRECT(ADDRESS(3,COLUMN())),A15),DATA!C2:E1044,3,FALSE)),0,VLOOKUP(CONCATENATE(INDIRECT(ADDRESS(3,COLUMN())),A15),DATA!C2:E1044,3,FALSE))</f>
        <v>9</v>
      </c>
      <c r="O15" s="50">
        <f ca="1">IF(ISERROR(VLOOKUP(CONCATENATE(INDIRECT(ADDRESS(3,COLUMN())),A15),DATA!C2:E1044,3,FALSE)),0,VLOOKUP(CONCATENATE(INDIRECT(ADDRESS(3,COLUMN())),A15),DATA!C2:E1044,3,FALSE))</f>
        <v>6</v>
      </c>
      <c r="P15" s="50">
        <f ca="1">IF(ISERROR(VLOOKUP(CONCATENATE(INDIRECT(ADDRESS(3,COLUMN())),A15),DATA!C2:E1044,3,FALSE)),0,VLOOKUP(CONCATENATE(INDIRECT(ADDRESS(3,COLUMN())),A15),DATA!C2:E1044,3,FALSE))</f>
        <v>0</v>
      </c>
      <c r="Q15" s="50">
        <f ca="1">IF(ISERROR(VLOOKUP(CONCATENATE(INDIRECT(ADDRESS(3,COLUMN())),A15),DATA!C2:E1044,3,FALSE)),0,VLOOKUP(CONCATENATE(INDIRECT(ADDRESS(3,COLUMN())),A15),DATA!C2:E1044,3,FALSE))</f>
        <v>2</v>
      </c>
      <c r="R15" s="50">
        <f ca="1">IF(ISERROR(VLOOKUP(CONCATENATE(INDIRECT(ADDRESS(3,COLUMN())),A15),DATA!C2:E1044,3,FALSE)),0,VLOOKUP(CONCATENATE(INDIRECT(ADDRESS(3,COLUMN())),A15),DATA!C2:E1044,3,FALSE))</f>
        <v>0</v>
      </c>
      <c r="S15" s="50">
        <f ca="1">IF(ISERROR(VLOOKUP(CONCATENATE(INDIRECT(ADDRESS(3,COLUMN())),A15),DATA!C2:E1044,3,FALSE)),0,VLOOKUP(CONCATENATE(INDIRECT(ADDRESS(3,COLUMN())),A15),DATA!C2:E1044,3,FALSE))</f>
        <v>5</v>
      </c>
      <c r="T15" s="50">
        <f ca="1">IF(ISERROR(VLOOKUP(CONCATENATE(INDIRECT(ADDRESS(3,COLUMN())),A15),DATA!C2:E1044,3,FALSE)),0,VLOOKUP(CONCATENATE(INDIRECT(ADDRESS(3,COLUMN())),A15),DATA!C2:E1044,3,FALSE))</f>
        <v>2</v>
      </c>
      <c r="U15" s="50">
        <f ca="1">IF(ISERROR(VLOOKUP(CONCATENATE(INDIRECT(ADDRESS(3,COLUMN())),A15),DATA!C2:E1044,3,FALSE)),0,VLOOKUP(CONCATENATE(INDIRECT(ADDRESS(3,COLUMN())),A15),DATA!C2:E1044,3,FALSE))</f>
        <v>27</v>
      </c>
      <c r="V15" s="50">
        <f ca="1">IF(ISERROR(VLOOKUP(CONCATENATE(INDIRECT(ADDRESS(3,COLUMN())),A15),DATA!C2:E1044,3,FALSE)),0,VLOOKUP(CONCATENATE(INDIRECT(ADDRESS(3,COLUMN())),A15),DATA!C2:E1044,3,FALSE))</f>
        <v>0</v>
      </c>
      <c r="W15" s="50">
        <f ca="1">IF(ISERROR(VLOOKUP(CONCATENATE(INDIRECT(ADDRESS(3,COLUMN())),A15),DATA!C2:E1044,3,FALSE)),0,VLOOKUP(CONCATENATE(INDIRECT(ADDRESS(3,COLUMN())),A15),DATA!C2:E1044,3,FALSE))</f>
        <v>0</v>
      </c>
      <c r="X15" s="50">
        <f ca="1">IF(ISERROR(VLOOKUP(CONCATENATE(INDIRECT(ADDRESS(3,COLUMN())),A15),DATA!C2:E1044,3,FALSE)),0,VLOOKUP(CONCATENATE(INDIRECT(ADDRESS(3,COLUMN())),A15),DATA!C2:E1044,3,FALSE))</f>
        <v>0</v>
      </c>
      <c r="Y15" s="50">
        <f ca="1">IF(ISERROR(VLOOKUP(CONCATENATE(INDIRECT(ADDRESS(3,COLUMN())),A15),DATA!C2:E1044,3,FALSE)),0,VLOOKUP(CONCATENATE(INDIRECT(ADDRESS(3,COLUMN())),A15),DATA!C2:E1044,3,FALSE))</f>
        <v>0</v>
      </c>
      <c r="Z15" s="50">
        <f ca="1">IF(ISERROR(VLOOKUP(CONCATENATE(INDIRECT(ADDRESS(3,COLUMN())),A15),DATA!C2:E1044,3,FALSE)),0,VLOOKUP(CONCATENATE(INDIRECT(ADDRESS(3,COLUMN())),A15),DATA!C2:E1044,3,FALSE))</f>
        <v>1</v>
      </c>
      <c r="AA15" s="50">
        <f ca="1">IF(ISERROR(VLOOKUP(CONCATENATE(INDIRECT(ADDRESS(3,COLUMN())),A15),DATA!C2:E1044,3,FALSE)),0,VLOOKUP(CONCATENATE(INDIRECT(ADDRESS(3,COLUMN())),A15),DATA!C2:E1044,3,FALSE))</f>
        <v>0</v>
      </c>
      <c r="AB15" s="50">
        <f ca="1">IF(ISERROR(VLOOKUP(CONCATENATE(INDIRECT(ADDRESS(3,COLUMN())),A15),DATA!C2:E1044,3,FALSE)),0,VLOOKUP(CONCATENATE(INDIRECT(ADDRESS(3,COLUMN())),A15),DATA!C2:E1044,3,FALSE))</f>
        <v>0</v>
      </c>
      <c r="AC15" s="50">
        <f ca="1">IF(ISERROR(VLOOKUP(CONCATENATE(INDIRECT(ADDRESS(3,COLUMN())),A15),DATA!C2:E1044,3,FALSE)),0,VLOOKUP(CONCATENATE(INDIRECT(ADDRESS(3,COLUMN())),A15),DATA!C2:E1044,3,FALSE))</f>
        <v>0</v>
      </c>
      <c r="AD15" s="50">
        <f ca="1">IF(ISERROR(VLOOKUP(CONCATENATE(INDIRECT(ADDRESS(3,COLUMN())),A15),DATA!C2:E1044,3,FALSE)),0,VLOOKUP(CONCATENATE(INDIRECT(ADDRESS(3,COLUMN())),A15),DATA!C2:E1044,3,FALSE))</f>
        <v>0</v>
      </c>
      <c r="AE15" s="50">
        <f ca="1">IF(ISERROR(VLOOKUP(CONCATENATE(INDIRECT(ADDRESS(3,COLUMN())),A15),DATA!C2:E1044,3,FALSE)),0,VLOOKUP(CONCATENATE(INDIRECT(ADDRESS(3,COLUMN())),A15),DATA!C2:E1044,3,FALSE))</f>
        <v>0</v>
      </c>
      <c r="AF15" s="50">
        <f ca="1">IF(ISERROR(VLOOKUP(CONCATENATE(INDIRECT(ADDRESS(3,COLUMN())),A15),DATA!C2:E1044,3,FALSE)),0,VLOOKUP(CONCATENATE(INDIRECT(ADDRESS(3,COLUMN())),A15),DATA!C2:E1044,3,FALSE))</f>
        <v>1</v>
      </c>
      <c r="AG15" s="50">
        <f ca="1">IF(ISERROR(VLOOKUP(CONCATENATE(INDIRECT(ADDRESS(3,COLUMN())),A15),DATA!C2:E1044,3,FALSE)),0,VLOOKUP(CONCATENATE(INDIRECT(ADDRESS(3,COLUMN())),A15),DATA!C2:E1044,3,FALSE))</f>
        <v>0</v>
      </c>
      <c r="AH15" s="50">
        <f ca="1">IF(ISERROR(VLOOKUP(CONCATENATE(INDIRECT(ADDRESS(3,COLUMN())),A15),DATA!C2:E1044,3,FALSE)),0,VLOOKUP(CONCATENATE(INDIRECT(ADDRESS(3,COLUMN())),A15),DATA!C2:E1044,3,FALSE))</f>
        <v>0</v>
      </c>
      <c r="AI15" s="50">
        <f ca="1">IF(ISERROR(VLOOKUP(CONCATENATE(INDIRECT(ADDRESS(3,COLUMN())),A15),DATA!C2:E1044,3,FALSE)),0,VLOOKUP(CONCATENATE(INDIRECT(ADDRESS(3,COLUMN())),A15),DATA!C2:E1044,3,FALSE))</f>
        <v>0</v>
      </c>
      <c r="AJ15" s="50">
        <f ca="1">IF(ISERROR(VLOOKUP(CONCATENATE(INDIRECT(ADDRESS(3,COLUMN())),A15),DATA!C2:E1044,3,FALSE)),0,VLOOKUP(CONCATENATE(INDIRECT(ADDRESS(3,COLUMN())),A15),DATA!C2:E1044,3,FALSE))</f>
        <v>0</v>
      </c>
      <c r="AK15" s="50">
        <f ca="1">IF(ISERROR(VLOOKUP(CONCATENATE(INDIRECT(ADDRESS(3,COLUMN())),A15),DATA!C2:E1044,3,FALSE)),0,VLOOKUP(CONCATENATE(INDIRECT(ADDRESS(3,COLUMN())),A15),DATA!C2:E1044,3,FALSE))</f>
        <v>0</v>
      </c>
      <c r="AL15" s="50">
        <f ca="1">IF(ISERROR(VLOOKUP(CONCATENATE(INDIRECT(ADDRESS(3,COLUMN())),A15),DATA!C2:E1044,3,FALSE)),0,VLOOKUP(CONCATENATE(INDIRECT(ADDRESS(3,COLUMN())),A15),DATA!C2:E1044,3,FALSE))</f>
        <v>0</v>
      </c>
      <c r="AM15" s="50">
        <f ca="1">IF(ISERROR(VLOOKUP(CONCATENATE(INDIRECT(ADDRESS(3,COLUMN())),A15),DATA!C2:E1044,3,FALSE)),0,VLOOKUP(CONCATENATE(INDIRECT(ADDRESS(3,COLUMN())),A15),DATA!C2:E1044,3,FALSE))</f>
        <v>0</v>
      </c>
      <c r="AN15" s="50">
        <f ca="1">SUM(B15:INDIRECT(CONCATENATE(SUBSTITUTE(ADDRESS(1,COLUMN()-1,4),"1",""),"$15")))</f>
        <v>209</v>
      </c>
    </row>
    <row r="16" spans="1:40" x14ac:dyDescent="0.25">
      <c r="A16" s="49" t="s">
        <v>56</v>
      </c>
      <c r="B16" s="49">
        <f ca="1">IF(ISERROR(VLOOKUP(CONCATENATE(INDIRECT(ADDRESS(3,COLUMN())),A16),DATA!C2:E1044,3,FALSE)),0,VLOOKUP(CONCATENATE(INDIRECT(ADDRESS(3,COLUMN())),A16),DATA!C2:E1044,3,FALSE))</f>
        <v>282</v>
      </c>
      <c r="C16" s="49">
        <f ca="1">IF(ISERROR(VLOOKUP(CONCATENATE(INDIRECT(ADDRESS(3,COLUMN())),A16),DATA!C2:E1044,3,FALSE)),0,VLOOKUP(CONCATENATE(INDIRECT(ADDRESS(3,COLUMN())),A16),DATA!C2:E1044,3,FALSE))</f>
        <v>100</v>
      </c>
      <c r="D16" s="49">
        <f ca="1">IF(ISERROR(VLOOKUP(CONCATENATE(INDIRECT(ADDRESS(3,COLUMN())),A16),DATA!C2:E1044,3,FALSE)),0,VLOOKUP(CONCATENATE(INDIRECT(ADDRESS(3,COLUMN())),A16),DATA!C2:E1044,3,FALSE))</f>
        <v>106</v>
      </c>
      <c r="E16" s="49">
        <f ca="1">IF(ISERROR(VLOOKUP(CONCATENATE(INDIRECT(ADDRESS(3,COLUMN())),A16),DATA!C2:E1044,3,FALSE)),0,VLOOKUP(CONCATENATE(INDIRECT(ADDRESS(3,COLUMN())),A16),DATA!C2:E1044,3,FALSE))</f>
        <v>55</v>
      </c>
      <c r="F16" s="49">
        <f ca="1">IF(ISERROR(VLOOKUP(CONCATENATE(INDIRECT(ADDRESS(3,COLUMN())),A16),DATA!C2:E1044,3,FALSE)),0,VLOOKUP(CONCATENATE(INDIRECT(ADDRESS(3,COLUMN())),A16),DATA!C2:E1044,3,FALSE))</f>
        <v>42</v>
      </c>
      <c r="G16" s="49">
        <f ca="1">IF(ISERROR(VLOOKUP(CONCATENATE(INDIRECT(ADDRESS(3,COLUMN())),A16),DATA!C2:E1044,3,FALSE)),0,VLOOKUP(CONCATENATE(INDIRECT(ADDRESS(3,COLUMN())),A16),DATA!C2:E1044,3,FALSE))</f>
        <v>96</v>
      </c>
      <c r="H16" s="49">
        <f ca="1">IF(ISERROR(VLOOKUP(CONCATENATE(INDIRECT(ADDRESS(3,COLUMN())),A16),DATA!C2:E1044,3,FALSE)),0,VLOOKUP(CONCATENATE(INDIRECT(ADDRESS(3,COLUMN())),A16),DATA!C2:E1044,3,FALSE))</f>
        <v>107</v>
      </c>
      <c r="I16" s="49">
        <f ca="1">IF(ISERROR(VLOOKUP(CONCATENATE(INDIRECT(ADDRESS(3,COLUMN())),A16),DATA!C2:E1044,3,FALSE)),0,VLOOKUP(CONCATENATE(INDIRECT(ADDRESS(3,COLUMN())),A16),DATA!C2:E1044,3,FALSE))</f>
        <v>50</v>
      </c>
      <c r="J16" s="49">
        <f ca="1">IF(ISERROR(VLOOKUP(CONCATENATE(INDIRECT(ADDRESS(3,COLUMN())),A16),DATA!C2:E1044,3,FALSE)),0,VLOOKUP(CONCATENATE(INDIRECT(ADDRESS(3,COLUMN())),A16),DATA!C2:E1044,3,FALSE))</f>
        <v>180</v>
      </c>
      <c r="K16" s="49">
        <f ca="1">IF(ISERROR(VLOOKUP(CONCATENATE(INDIRECT(ADDRESS(3,COLUMN())),A16),DATA!C2:E1044,3,FALSE)),0,VLOOKUP(CONCATENATE(INDIRECT(ADDRESS(3,COLUMN())),A16),DATA!C2:E1044,3,FALSE))</f>
        <v>152</v>
      </c>
      <c r="L16" s="49">
        <f ca="1">IF(ISERROR(VLOOKUP(CONCATENATE(INDIRECT(ADDRESS(3,COLUMN())),A16),DATA!C2:E1044,3,FALSE)),0,VLOOKUP(CONCATENATE(INDIRECT(ADDRESS(3,COLUMN())),A16),DATA!C2:E1044,3,FALSE))</f>
        <v>18</v>
      </c>
      <c r="M16" s="49">
        <f ca="1">IF(ISERROR(VLOOKUP(CONCATENATE(INDIRECT(ADDRESS(3,COLUMN())),A16),DATA!C2:E1044,3,FALSE)),0,VLOOKUP(CONCATENATE(INDIRECT(ADDRESS(3,COLUMN())),A16),DATA!C2:E1044,3,FALSE))</f>
        <v>75</v>
      </c>
      <c r="N16" s="49">
        <f ca="1">IF(ISERROR(VLOOKUP(CONCATENATE(INDIRECT(ADDRESS(3,COLUMN())),A16),DATA!C2:E1044,3,FALSE)),0,VLOOKUP(CONCATENATE(INDIRECT(ADDRESS(3,COLUMN())),A16),DATA!C2:E1044,3,FALSE))</f>
        <v>64</v>
      </c>
      <c r="O16" s="49">
        <f ca="1">IF(ISERROR(VLOOKUP(CONCATENATE(INDIRECT(ADDRESS(3,COLUMN())),A16),DATA!C2:E1044,3,FALSE)),0,VLOOKUP(CONCATENATE(INDIRECT(ADDRESS(3,COLUMN())),A16),DATA!C2:E1044,3,FALSE))</f>
        <v>12</v>
      </c>
      <c r="P16" s="49">
        <f ca="1">IF(ISERROR(VLOOKUP(CONCATENATE(INDIRECT(ADDRESS(3,COLUMN())),A16),DATA!C2:E1044,3,FALSE)),0,VLOOKUP(CONCATENATE(INDIRECT(ADDRESS(3,COLUMN())),A16),DATA!C2:E1044,3,FALSE))</f>
        <v>5</v>
      </c>
      <c r="Q16" s="49">
        <f ca="1">IF(ISERROR(VLOOKUP(CONCATENATE(INDIRECT(ADDRESS(3,COLUMN())),A16),DATA!C2:E1044,3,FALSE)),0,VLOOKUP(CONCATENATE(INDIRECT(ADDRESS(3,COLUMN())),A16),DATA!C2:E1044,3,FALSE))</f>
        <v>0</v>
      </c>
      <c r="R16" s="49">
        <f ca="1">IF(ISERROR(VLOOKUP(CONCATENATE(INDIRECT(ADDRESS(3,COLUMN())),A16),DATA!C2:E1044,3,FALSE)),0,VLOOKUP(CONCATENATE(INDIRECT(ADDRESS(3,COLUMN())),A16),DATA!C2:E1044,3,FALSE))</f>
        <v>0</v>
      </c>
      <c r="S16" s="49">
        <f ca="1">IF(ISERROR(VLOOKUP(CONCATENATE(INDIRECT(ADDRESS(3,COLUMN())),A16),DATA!C2:E1044,3,FALSE)),0,VLOOKUP(CONCATENATE(INDIRECT(ADDRESS(3,COLUMN())),A16),DATA!C2:E1044,3,FALSE))</f>
        <v>69</v>
      </c>
      <c r="T16" s="49">
        <f ca="1">IF(ISERROR(VLOOKUP(CONCATENATE(INDIRECT(ADDRESS(3,COLUMN())),A16),DATA!C2:E1044,3,FALSE)),0,VLOOKUP(CONCATENATE(INDIRECT(ADDRESS(3,COLUMN())),A16),DATA!C2:E1044,3,FALSE))</f>
        <v>40</v>
      </c>
      <c r="U16" s="49">
        <f ca="1">IF(ISERROR(VLOOKUP(CONCATENATE(INDIRECT(ADDRESS(3,COLUMN())),A16),DATA!C2:E1044,3,FALSE)),0,VLOOKUP(CONCATENATE(INDIRECT(ADDRESS(3,COLUMN())),A16),DATA!C2:E1044,3,FALSE))</f>
        <v>97</v>
      </c>
      <c r="V16" s="49">
        <f ca="1">IF(ISERROR(VLOOKUP(CONCATENATE(INDIRECT(ADDRESS(3,COLUMN())),A16),DATA!C2:E1044,3,FALSE)),0,VLOOKUP(CONCATENATE(INDIRECT(ADDRESS(3,COLUMN())),A16),DATA!C2:E1044,3,FALSE))</f>
        <v>3</v>
      </c>
      <c r="W16" s="49">
        <f ca="1">IF(ISERROR(VLOOKUP(CONCATENATE(INDIRECT(ADDRESS(3,COLUMN())),A16),DATA!C2:E1044,3,FALSE)),0,VLOOKUP(CONCATENATE(INDIRECT(ADDRESS(3,COLUMN())),A16),DATA!C2:E1044,3,FALSE))</f>
        <v>0</v>
      </c>
      <c r="X16" s="49">
        <f ca="1">IF(ISERROR(VLOOKUP(CONCATENATE(INDIRECT(ADDRESS(3,COLUMN())),A16),DATA!C2:E1044,3,FALSE)),0,VLOOKUP(CONCATENATE(INDIRECT(ADDRESS(3,COLUMN())),A16),DATA!C2:E1044,3,FALSE))</f>
        <v>0</v>
      </c>
      <c r="Y16" s="49">
        <f ca="1">IF(ISERROR(VLOOKUP(CONCATENATE(INDIRECT(ADDRESS(3,COLUMN())),A16),DATA!C2:E1044,3,FALSE)),0,VLOOKUP(CONCATENATE(INDIRECT(ADDRESS(3,COLUMN())),A16),DATA!C2:E1044,3,FALSE))</f>
        <v>23</v>
      </c>
      <c r="Z16" s="49">
        <f ca="1">IF(ISERROR(VLOOKUP(CONCATENATE(INDIRECT(ADDRESS(3,COLUMN())),A16),DATA!C2:E1044,3,FALSE)),0,VLOOKUP(CONCATENATE(INDIRECT(ADDRESS(3,COLUMN())),A16),DATA!C2:E1044,3,FALSE))</f>
        <v>23</v>
      </c>
      <c r="AA16" s="49">
        <f ca="1">IF(ISERROR(VLOOKUP(CONCATENATE(INDIRECT(ADDRESS(3,COLUMN())),A16),DATA!C2:E1044,3,FALSE)),0,VLOOKUP(CONCATENATE(INDIRECT(ADDRESS(3,COLUMN())),A16),DATA!C2:E1044,3,FALSE))</f>
        <v>20</v>
      </c>
      <c r="AB16" s="49">
        <f ca="1">IF(ISERROR(VLOOKUP(CONCATENATE(INDIRECT(ADDRESS(3,COLUMN())),A16),DATA!C2:E1044,3,FALSE)),0,VLOOKUP(CONCATENATE(INDIRECT(ADDRESS(3,COLUMN())),A16),DATA!C2:E1044,3,FALSE))</f>
        <v>3</v>
      </c>
      <c r="AC16" s="49">
        <f ca="1">IF(ISERROR(VLOOKUP(CONCATENATE(INDIRECT(ADDRESS(3,COLUMN())),A16),DATA!C2:E1044,3,FALSE)),0,VLOOKUP(CONCATENATE(INDIRECT(ADDRESS(3,COLUMN())),A16),DATA!C2:E1044,3,FALSE))</f>
        <v>0</v>
      </c>
      <c r="AD16" s="49">
        <f ca="1">IF(ISERROR(VLOOKUP(CONCATENATE(INDIRECT(ADDRESS(3,COLUMN())),A16),DATA!C2:E1044,3,FALSE)),0,VLOOKUP(CONCATENATE(INDIRECT(ADDRESS(3,COLUMN())),A16),DATA!C2:E1044,3,FALSE))</f>
        <v>3</v>
      </c>
      <c r="AE16" s="49">
        <f ca="1">IF(ISERROR(VLOOKUP(CONCATENATE(INDIRECT(ADDRESS(3,COLUMN())),A16),DATA!C2:E1044,3,FALSE)),0,VLOOKUP(CONCATENATE(INDIRECT(ADDRESS(3,COLUMN())),A16),DATA!C2:E1044,3,FALSE))</f>
        <v>1</v>
      </c>
      <c r="AF16" s="49">
        <f ca="1">IF(ISERROR(VLOOKUP(CONCATENATE(INDIRECT(ADDRESS(3,COLUMN())),A16),DATA!C2:E1044,3,FALSE)),0,VLOOKUP(CONCATENATE(INDIRECT(ADDRESS(3,COLUMN())),A16),DATA!C2:E1044,3,FALSE))</f>
        <v>8</v>
      </c>
      <c r="AG16" s="49">
        <f ca="1">IF(ISERROR(VLOOKUP(CONCATENATE(INDIRECT(ADDRESS(3,COLUMN())),A16),DATA!C2:E1044,3,FALSE)),0,VLOOKUP(CONCATENATE(INDIRECT(ADDRESS(3,COLUMN())),A16),DATA!C2:E1044,3,FALSE))</f>
        <v>27</v>
      </c>
      <c r="AH16" s="49">
        <f ca="1">IF(ISERROR(VLOOKUP(CONCATENATE(INDIRECT(ADDRESS(3,COLUMN())),A16),DATA!C2:E1044,3,FALSE)),0,VLOOKUP(CONCATENATE(INDIRECT(ADDRESS(3,COLUMN())),A16),DATA!C2:E1044,3,FALSE))</f>
        <v>2</v>
      </c>
      <c r="AI16" s="49">
        <f ca="1">IF(ISERROR(VLOOKUP(CONCATENATE(INDIRECT(ADDRESS(3,COLUMN())),A16),DATA!C2:E1044,3,FALSE)),0,VLOOKUP(CONCATENATE(INDIRECT(ADDRESS(3,COLUMN())),A16),DATA!C2:E1044,3,FALSE))</f>
        <v>0</v>
      </c>
      <c r="AJ16" s="49">
        <f ca="1">IF(ISERROR(VLOOKUP(CONCATENATE(INDIRECT(ADDRESS(3,COLUMN())),A16),DATA!C2:E1044,3,FALSE)),0,VLOOKUP(CONCATENATE(INDIRECT(ADDRESS(3,COLUMN())),A16),DATA!C2:E1044,3,FALSE))</f>
        <v>0</v>
      </c>
      <c r="AK16" s="49">
        <f ca="1">IF(ISERROR(VLOOKUP(CONCATENATE(INDIRECT(ADDRESS(3,COLUMN())),A16),DATA!C2:E1044,3,FALSE)),0,VLOOKUP(CONCATENATE(INDIRECT(ADDRESS(3,COLUMN())),A16),DATA!C2:E1044,3,FALSE))</f>
        <v>0</v>
      </c>
      <c r="AL16" s="49">
        <f ca="1">IF(ISERROR(VLOOKUP(CONCATENATE(INDIRECT(ADDRESS(3,COLUMN())),A16),DATA!C2:E1044,3,FALSE)),0,VLOOKUP(CONCATENATE(INDIRECT(ADDRESS(3,COLUMN())),A16),DATA!C2:E1044,3,FALSE))</f>
        <v>0</v>
      </c>
      <c r="AM16" s="49">
        <f ca="1">IF(ISERROR(VLOOKUP(CONCATENATE(INDIRECT(ADDRESS(3,COLUMN())),A16),DATA!C2:E1044,3,FALSE)),0,VLOOKUP(CONCATENATE(INDIRECT(ADDRESS(3,COLUMN())),A16),DATA!C2:E1044,3,FALSE))</f>
        <v>0</v>
      </c>
      <c r="AN16" s="49">
        <f ca="1">SUM(B16:INDIRECT(CONCATENATE(SUBSTITUTE(ADDRESS(1,COLUMN()-1,4),"1",""),"$16")))</f>
        <v>1663</v>
      </c>
    </row>
    <row r="17" spans="1:40" x14ac:dyDescent="0.25">
      <c r="A17" s="50" t="s">
        <v>57</v>
      </c>
      <c r="B17" s="50">
        <f ca="1">IF(ISERROR(VLOOKUP(CONCATENATE(INDIRECT(ADDRESS(3,COLUMN())),A17),DATA!C2:E1044,3,FALSE)),0,VLOOKUP(CONCATENATE(INDIRECT(ADDRESS(3,COLUMN())),A17),DATA!C2:E1044,3,FALSE))</f>
        <v>788</v>
      </c>
      <c r="C17" s="50">
        <f ca="1">IF(ISERROR(VLOOKUP(CONCATENATE(INDIRECT(ADDRESS(3,COLUMN())),A17),DATA!C2:E1044,3,FALSE)),0,VLOOKUP(CONCATENATE(INDIRECT(ADDRESS(3,COLUMN())),A17),DATA!C2:E1044,3,FALSE))</f>
        <v>198</v>
      </c>
      <c r="D17" s="50">
        <f ca="1">IF(ISERROR(VLOOKUP(CONCATENATE(INDIRECT(ADDRESS(3,COLUMN())),A17),DATA!C2:E1044,3,FALSE)),0,VLOOKUP(CONCATENATE(INDIRECT(ADDRESS(3,COLUMN())),A17),DATA!C2:E1044,3,FALSE))</f>
        <v>229</v>
      </c>
      <c r="E17" s="50">
        <f ca="1">IF(ISERROR(VLOOKUP(CONCATENATE(INDIRECT(ADDRESS(3,COLUMN())),A17),DATA!C2:E1044,3,FALSE)),0,VLOOKUP(CONCATENATE(INDIRECT(ADDRESS(3,COLUMN())),A17),DATA!C2:E1044,3,FALSE))</f>
        <v>43</v>
      </c>
      <c r="F17" s="50">
        <f ca="1">IF(ISERROR(VLOOKUP(CONCATENATE(INDIRECT(ADDRESS(3,COLUMN())),A17),DATA!C2:E1044,3,FALSE)),0,VLOOKUP(CONCATENATE(INDIRECT(ADDRESS(3,COLUMN())),A17),DATA!C2:E1044,3,FALSE))</f>
        <v>79</v>
      </c>
      <c r="G17" s="50">
        <f ca="1">IF(ISERROR(VLOOKUP(CONCATENATE(INDIRECT(ADDRESS(3,COLUMN())),A17),DATA!C2:E1044,3,FALSE)),0,VLOOKUP(CONCATENATE(INDIRECT(ADDRESS(3,COLUMN())),A17),DATA!C2:E1044,3,FALSE))</f>
        <v>188</v>
      </c>
      <c r="H17" s="50">
        <f ca="1">IF(ISERROR(VLOOKUP(CONCATENATE(INDIRECT(ADDRESS(3,COLUMN())),A17),DATA!C2:E1044,3,FALSE)),0,VLOOKUP(CONCATENATE(INDIRECT(ADDRESS(3,COLUMN())),A17),DATA!C2:E1044,3,FALSE))</f>
        <v>150</v>
      </c>
      <c r="I17" s="50">
        <f ca="1">IF(ISERROR(VLOOKUP(CONCATENATE(INDIRECT(ADDRESS(3,COLUMN())),A17),DATA!C2:E1044,3,FALSE)),0,VLOOKUP(CONCATENATE(INDIRECT(ADDRESS(3,COLUMN())),A17),DATA!C2:E1044,3,FALSE))</f>
        <v>136</v>
      </c>
      <c r="J17" s="50">
        <f ca="1">IF(ISERROR(VLOOKUP(CONCATENATE(INDIRECT(ADDRESS(3,COLUMN())),A17),DATA!C2:E1044,3,FALSE)),0,VLOOKUP(CONCATENATE(INDIRECT(ADDRESS(3,COLUMN())),A17),DATA!C2:E1044,3,FALSE))</f>
        <v>257</v>
      </c>
      <c r="K17" s="50">
        <f ca="1">IF(ISERROR(VLOOKUP(CONCATENATE(INDIRECT(ADDRESS(3,COLUMN())),A17),DATA!C2:E1044,3,FALSE)),0,VLOOKUP(CONCATENATE(INDIRECT(ADDRESS(3,COLUMN())),A17),DATA!C2:E1044,3,FALSE))</f>
        <v>277</v>
      </c>
      <c r="L17" s="50">
        <f ca="1">IF(ISERROR(VLOOKUP(CONCATENATE(INDIRECT(ADDRESS(3,COLUMN())),A17),DATA!C2:E1044,3,FALSE)),0,VLOOKUP(CONCATENATE(INDIRECT(ADDRESS(3,COLUMN())),A17),DATA!C2:E1044,3,FALSE))</f>
        <v>53</v>
      </c>
      <c r="M17" s="50">
        <f ca="1">IF(ISERROR(VLOOKUP(CONCATENATE(INDIRECT(ADDRESS(3,COLUMN())),A17),DATA!C2:E1044,3,FALSE)),0,VLOOKUP(CONCATENATE(INDIRECT(ADDRESS(3,COLUMN())),A17),DATA!C2:E1044,3,FALSE))</f>
        <v>316</v>
      </c>
      <c r="N17" s="50">
        <f ca="1">IF(ISERROR(VLOOKUP(CONCATENATE(INDIRECT(ADDRESS(3,COLUMN())),A17),DATA!C2:E1044,3,FALSE)),0,VLOOKUP(CONCATENATE(INDIRECT(ADDRESS(3,COLUMN())),A17),DATA!C2:E1044,3,FALSE))</f>
        <v>74</v>
      </c>
      <c r="O17" s="50">
        <f ca="1">IF(ISERROR(VLOOKUP(CONCATENATE(INDIRECT(ADDRESS(3,COLUMN())),A17),DATA!C2:E1044,3,FALSE)),0,VLOOKUP(CONCATENATE(INDIRECT(ADDRESS(3,COLUMN())),A17),DATA!C2:E1044,3,FALSE))</f>
        <v>50</v>
      </c>
      <c r="P17" s="50">
        <f ca="1">IF(ISERROR(VLOOKUP(CONCATENATE(INDIRECT(ADDRESS(3,COLUMN())),A17),DATA!C2:E1044,3,FALSE)),0,VLOOKUP(CONCATENATE(INDIRECT(ADDRESS(3,COLUMN())),A17),DATA!C2:E1044,3,FALSE))</f>
        <v>1</v>
      </c>
      <c r="Q17" s="50">
        <f ca="1">IF(ISERROR(VLOOKUP(CONCATENATE(INDIRECT(ADDRESS(3,COLUMN())),A17),DATA!C2:E1044,3,FALSE)),0,VLOOKUP(CONCATENATE(INDIRECT(ADDRESS(3,COLUMN())),A17),DATA!C2:E1044,3,FALSE))</f>
        <v>3</v>
      </c>
      <c r="R17" s="50">
        <f ca="1">IF(ISERROR(VLOOKUP(CONCATENATE(INDIRECT(ADDRESS(3,COLUMN())),A17),DATA!C2:E1044,3,FALSE)),0,VLOOKUP(CONCATENATE(INDIRECT(ADDRESS(3,COLUMN())),A17),DATA!C2:E1044,3,FALSE))</f>
        <v>11</v>
      </c>
      <c r="S17" s="50">
        <f ca="1">IF(ISERROR(VLOOKUP(CONCATENATE(INDIRECT(ADDRESS(3,COLUMN())),A17),DATA!C2:E1044,3,FALSE)),0,VLOOKUP(CONCATENATE(INDIRECT(ADDRESS(3,COLUMN())),A17),DATA!C2:E1044,3,FALSE))</f>
        <v>97</v>
      </c>
      <c r="T17" s="50">
        <f ca="1">IF(ISERROR(VLOOKUP(CONCATENATE(INDIRECT(ADDRESS(3,COLUMN())),A17),DATA!C2:E1044,3,FALSE)),0,VLOOKUP(CONCATENATE(INDIRECT(ADDRESS(3,COLUMN())),A17),DATA!C2:E1044,3,FALSE))</f>
        <v>24</v>
      </c>
      <c r="U17" s="50">
        <f ca="1">IF(ISERROR(VLOOKUP(CONCATENATE(INDIRECT(ADDRESS(3,COLUMN())),A17),DATA!C2:E1044,3,FALSE)),0,VLOOKUP(CONCATENATE(INDIRECT(ADDRESS(3,COLUMN())),A17),DATA!C2:E1044,3,FALSE))</f>
        <v>182</v>
      </c>
      <c r="V17" s="50">
        <f ca="1">IF(ISERROR(VLOOKUP(CONCATENATE(INDIRECT(ADDRESS(3,COLUMN())),A17),DATA!C2:E1044,3,FALSE)),0,VLOOKUP(CONCATENATE(INDIRECT(ADDRESS(3,COLUMN())),A17),DATA!C2:E1044,3,FALSE))</f>
        <v>15</v>
      </c>
      <c r="W17" s="50">
        <f ca="1">IF(ISERROR(VLOOKUP(CONCATENATE(INDIRECT(ADDRESS(3,COLUMN())),A17),DATA!C2:E1044,3,FALSE)),0,VLOOKUP(CONCATENATE(INDIRECT(ADDRESS(3,COLUMN())),A17),DATA!C2:E1044,3,FALSE))</f>
        <v>0</v>
      </c>
      <c r="X17" s="50">
        <f ca="1">IF(ISERROR(VLOOKUP(CONCATENATE(INDIRECT(ADDRESS(3,COLUMN())),A17),DATA!C2:E1044,3,FALSE)),0,VLOOKUP(CONCATENATE(INDIRECT(ADDRESS(3,COLUMN())),A17),DATA!C2:E1044,3,FALSE))</f>
        <v>0</v>
      </c>
      <c r="Y17" s="50">
        <f ca="1">IF(ISERROR(VLOOKUP(CONCATENATE(INDIRECT(ADDRESS(3,COLUMN())),A17),DATA!C2:E1044,3,FALSE)),0,VLOOKUP(CONCATENATE(INDIRECT(ADDRESS(3,COLUMN())),A17),DATA!C2:E1044,3,FALSE))</f>
        <v>54</v>
      </c>
      <c r="Z17" s="50">
        <f ca="1">IF(ISERROR(VLOOKUP(CONCATENATE(INDIRECT(ADDRESS(3,COLUMN())),A17),DATA!C2:E1044,3,FALSE)),0,VLOOKUP(CONCATENATE(INDIRECT(ADDRESS(3,COLUMN())),A17),DATA!C2:E1044,3,FALSE))</f>
        <v>31</v>
      </c>
      <c r="AA17" s="50">
        <f ca="1">IF(ISERROR(VLOOKUP(CONCATENATE(INDIRECT(ADDRESS(3,COLUMN())),A17),DATA!C2:E1044,3,FALSE)),0,VLOOKUP(CONCATENATE(INDIRECT(ADDRESS(3,COLUMN())),A17),DATA!C2:E1044,3,FALSE))</f>
        <v>20</v>
      </c>
      <c r="AB17" s="50">
        <f ca="1">IF(ISERROR(VLOOKUP(CONCATENATE(INDIRECT(ADDRESS(3,COLUMN())),A17),DATA!C2:E1044,3,FALSE)),0,VLOOKUP(CONCATENATE(INDIRECT(ADDRESS(3,COLUMN())),A17),DATA!C2:E1044,3,FALSE))</f>
        <v>1</v>
      </c>
      <c r="AC17" s="50">
        <f ca="1">IF(ISERROR(VLOOKUP(CONCATENATE(INDIRECT(ADDRESS(3,COLUMN())),A17),DATA!C2:E1044,3,FALSE)),0,VLOOKUP(CONCATENATE(INDIRECT(ADDRESS(3,COLUMN())),A17),DATA!C2:E1044,3,FALSE))</f>
        <v>0</v>
      </c>
      <c r="AD17" s="50">
        <f ca="1">IF(ISERROR(VLOOKUP(CONCATENATE(INDIRECT(ADDRESS(3,COLUMN())),A17),DATA!C2:E1044,3,FALSE)),0,VLOOKUP(CONCATENATE(INDIRECT(ADDRESS(3,COLUMN())),A17),DATA!C2:E1044,3,FALSE))</f>
        <v>2</v>
      </c>
      <c r="AE17" s="50">
        <f ca="1">IF(ISERROR(VLOOKUP(CONCATENATE(INDIRECT(ADDRESS(3,COLUMN())),A17),DATA!C2:E1044,3,FALSE)),0,VLOOKUP(CONCATENATE(INDIRECT(ADDRESS(3,COLUMN())),A17),DATA!C2:E1044,3,FALSE))</f>
        <v>7</v>
      </c>
      <c r="AF17" s="50">
        <f ca="1">IF(ISERROR(VLOOKUP(CONCATENATE(INDIRECT(ADDRESS(3,COLUMN())),A17),DATA!C2:E1044,3,FALSE)),0,VLOOKUP(CONCATENATE(INDIRECT(ADDRESS(3,COLUMN())),A17),DATA!C2:E1044,3,FALSE))</f>
        <v>27</v>
      </c>
      <c r="AG17" s="50">
        <f ca="1">IF(ISERROR(VLOOKUP(CONCATENATE(INDIRECT(ADDRESS(3,COLUMN())),A17),DATA!C2:E1044,3,FALSE)),0,VLOOKUP(CONCATENATE(INDIRECT(ADDRESS(3,COLUMN())),A17),DATA!C2:E1044,3,FALSE))</f>
        <v>13</v>
      </c>
      <c r="AH17" s="50">
        <f ca="1">IF(ISERROR(VLOOKUP(CONCATENATE(INDIRECT(ADDRESS(3,COLUMN())),A17),DATA!C2:E1044,3,FALSE)),0,VLOOKUP(CONCATENATE(INDIRECT(ADDRESS(3,COLUMN())),A17),DATA!C2:E1044,3,FALSE))</f>
        <v>17</v>
      </c>
      <c r="AI17" s="50">
        <f ca="1">IF(ISERROR(VLOOKUP(CONCATENATE(INDIRECT(ADDRESS(3,COLUMN())),A17),DATA!C2:E1044,3,FALSE)),0,VLOOKUP(CONCATENATE(INDIRECT(ADDRESS(3,COLUMN())),A17),DATA!C2:E1044,3,FALSE))</f>
        <v>0</v>
      </c>
      <c r="AJ17" s="50">
        <f ca="1">IF(ISERROR(VLOOKUP(CONCATENATE(INDIRECT(ADDRESS(3,COLUMN())),A17),DATA!C2:E1044,3,FALSE)),0,VLOOKUP(CONCATENATE(INDIRECT(ADDRESS(3,COLUMN())),A17),DATA!C2:E1044,3,FALSE))</f>
        <v>0</v>
      </c>
      <c r="AK17" s="50">
        <f ca="1">IF(ISERROR(VLOOKUP(CONCATENATE(INDIRECT(ADDRESS(3,COLUMN())),A17),DATA!C2:E1044,3,FALSE)),0,VLOOKUP(CONCATENATE(INDIRECT(ADDRESS(3,COLUMN())),A17),DATA!C2:E1044,3,FALSE))</f>
        <v>0</v>
      </c>
      <c r="AL17" s="50">
        <f ca="1">IF(ISERROR(VLOOKUP(CONCATENATE(INDIRECT(ADDRESS(3,COLUMN())),A17),DATA!C2:E1044,3,FALSE)),0,VLOOKUP(CONCATENATE(INDIRECT(ADDRESS(3,COLUMN())),A17),DATA!C2:E1044,3,FALSE))</f>
        <v>0</v>
      </c>
      <c r="AM17" s="50">
        <f ca="1">IF(ISERROR(VLOOKUP(CONCATENATE(INDIRECT(ADDRESS(3,COLUMN())),A17),DATA!C2:E1044,3,FALSE)),0,VLOOKUP(CONCATENATE(INDIRECT(ADDRESS(3,COLUMN())),A17),DATA!C2:E1044,3,FALSE))</f>
        <v>0</v>
      </c>
      <c r="AN17" s="50">
        <f ca="1">SUM(B17:INDIRECT(CONCATENATE(SUBSTITUTE(ADDRESS(1,COLUMN()-1,4),"1",""),"$17")))</f>
        <v>3343</v>
      </c>
    </row>
    <row r="18" spans="1:40" x14ac:dyDescent="0.25">
      <c r="A18" s="49" t="s">
        <v>58</v>
      </c>
      <c r="B18" s="49">
        <f ca="1">IF(ISERROR(VLOOKUP(CONCATENATE(INDIRECT(ADDRESS(3,COLUMN())),A18),DATA!C2:E1044,3,FALSE)),0,VLOOKUP(CONCATENATE(INDIRECT(ADDRESS(3,COLUMN())),A18),DATA!C2:E1044,3,FALSE))</f>
        <v>525</v>
      </c>
      <c r="C18" s="49">
        <f ca="1">IF(ISERROR(VLOOKUP(CONCATENATE(INDIRECT(ADDRESS(3,COLUMN())),A18),DATA!C2:E1044,3,FALSE)),0,VLOOKUP(CONCATENATE(INDIRECT(ADDRESS(3,COLUMN())),A18),DATA!C2:E1044,3,FALSE))</f>
        <v>121</v>
      </c>
      <c r="D18" s="49">
        <f ca="1">IF(ISERROR(VLOOKUP(CONCATENATE(INDIRECT(ADDRESS(3,COLUMN())),A18),DATA!C2:E1044,3,FALSE)),0,VLOOKUP(CONCATENATE(INDIRECT(ADDRESS(3,COLUMN())),A18),DATA!C2:E1044,3,FALSE))</f>
        <v>132</v>
      </c>
      <c r="E18" s="49">
        <f ca="1">IF(ISERROR(VLOOKUP(CONCATENATE(INDIRECT(ADDRESS(3,COLUMN())),A18),DATA!C2:E1044,3,FALSE)),0,VLOOKUP(CONCATENATE(INDIRECT(ADDRESS(3,COLUMN())),A18),DATA!C2:E1044,3,FALSE))</f>
        <v>73</v>
      </c>
      <c r="F18" s="49">
        <f ca="1">IF(ISERROR(VLOOKUP(CONCATENATE(INDIRECT(ADDRESS(3,COLUMN())),A18),DATA!C2:E1044,3,FALSE)),0,VLOOKUP(CONCATENATE(INDIRECT(ADDRESS(3,COLUMN())),A18),DATA!C2:E1044,3,FALSE))</f>
        <v>27</v>
      </c>
      <c r="G18" s="49">
        <f ca="1">IF(ISERROR(VLOOKUP(CONCATENATE(INDIRECT(ADDRESS(3,COLUMN())),A18),DATA!C2:E1044,3,FALSE)),0,VLOOKUP(CONCATENATE(INDIRECT(ADDRESS(3,COLUMN())),A18),DATA!C2:E1044,3,FALSE))</f>
        <v>161</v>
      </c>
      <c r="H18" s="49">
        <f ca="1">IF(ISERROR(VLOOKUP(CONCATENATE(INDIRECT(ADDRESS(3,COLUMN())),A18),DATA!C2:E1044,3,FALSE)),0,VLOOKUP(CONCATENATE(INDIRECT(ADDRESS(3,COLUMN())),A18),DATA!C2:E1044,3,FALSE))</f>
        <v>116</v>
      </c>
      <c r="I18" s="49">
        <f ca="1">IF(ISERROR(VLOOKUP(CONCATENATE(INDIRECT(ADDRESS(3,COLUMN())),A18),DATA!C2:E1044,3,FALSE)),0,VLOOKUP(CONCATENATE(INDIRECT(ADDRESS(3,COLUMN())),A18),DATA!C2:E1044,3,FALSE))</f>
        <v>44</v>
      </c>
      <c r="J18" s="49">
        <f ca="1">IF(ISERROR(VLOOKUP(CONCATENATE(INDIRECT(ADDRESS(3,COLUMN())),A18),DATA!C2:E1044,3,FALSE)),0,VLOOKUP(CONCATENATE(INDIRECT(ADDRESS(3,COLUMN())),A18),DATA!C2:E1044,3,FALSE))</f>
        <v>268</v>
      </c>
      <c r="K18" s="49">
        <f ca="1">IF(ISERROR(VLOOKUP(CONCATENATE(INDIRECT(ADDRESS(3,COLUMN())),A18),DATA!C2:E1044,3,FALSE)),0,VLOOKUP(CONCATENATE(INDIRECT(ADDRESS(3,COLUMN())),A18),DATA!C2:E1044,3,FALSE))</f>
        <v>209</v>
      </c>
      <c r="L18" s="49">
        <f ca="1">IF(ISERROR(VLOOKUP(CONCATENATE(INDIRECT(ADDRESS(3,COLUMN())),A18),DATA!C2:E1044,3,FALSE)),0,VLOOKUP(CONCATENATE(INDIRECT(ADDRESS(3,COLUMN())),A18),DATA!C2:E1044,3,FALSE))</f>
        <v>36</v>
      </c>
      <c r="M18" s="49">
        <f ca="1">IF(ISERROR(VLOOKUP(CONCATENATE(INDIRECT(ADDRESS(3,COLUMN())),A18),DATA!C2:E1044,3,FALSE)),0,VLOOKUP(CONCATENATE(INDIRECT(ADDRESS(3,COLUMN())),A18),DATA!C2:E1044,3,FALSE))</f>
        <v>78</v>
      </c>
      <c r="N18" s="49">
        <f ca="1">IF(ISERROR(VLOOKUP(CONCATENATE(INDIRECT(ADDRESS(3,COLUMN())),A18),DATA!C2:E1044,3,FALSE)),0,VLOOKUP(CONCATENATE(INDIRECT(ADDRESS(3,COLUMN())),A18),DATA!C2:E1044,3,FALSE))</f>
        <v>95</v>
      </c>
      <c r="O18" s="49">
        <f ca="1">IF(ISERROR(VLOOKUP(CONCATENATE(INDIRECT(ADDRESS(3,COLUMN())),A18),DATA!C2:E1044,3,FALSE)),0,VLOOKUP(CONCATENATE(INDIRECT(ADDRESS(3,COLUMN())),A18),DATA!C2:E1044,3,FALSE))</f>
        <v>56</v>
      </c>
      <c r="P18" s="49">
        <f ca="1">IF(ISERROR(VLOOKUP(CONCATENATE(INDIRECT(ADDRESS(3,COLUMN())),A18),DATA!C2:E1044,3,FALSE)),0,VLOOKUP(CONCATENATE(INDIRECT(ADDRESS(3,COLUMN())),A18),DATA!C2:E1044,3,FALSE))</f>
        <v>0</v>
      </c>
      <c r="Q18" s="49">
        <f ca="1">IF(ISERROR(VLOOKUP(CONCATENATE(INDIRECT(ADDRESS(3,COLUMN())),A18),DATA!C2:E1044,3,FALSE)),0,VLOOKUP(CONCATENATE(INDIRECT(ADDRESS(3,COLUMN())),A18),DATA!C2:E1044,3,FALSE))</f>
        <v>0</v>
      </c>
      <c r="R18" s="49">
        <f ca="1">IF(ISERROR(VLOOKUP(CONCATENATE(INDIRECT(ADDRESS(3,COLUMN())),A18),DATA!C2:E1044,3,FALSE)),0,VLOOKUP(CONCATENATE(INDIRECT(ADDRESS(3,COLUMN())),A18),DATA!C2:E1044,3,FALSE))</f>
        <v>1</v>
      </c>
      <c r="S18" s="49">
        <f ca="1">IF(ISERROR(VLOOKUP(CONCATENATE(INDIRECT(ADDRESS(3,COLUMN())),A18),DATA!C2:E1044,3,FALSE)),0,VLOOKUP(CONCATENATE(INDIRECT(ADDRESS(3,COLUMN())),A18),DATA!C2:E1044,3,FALSE))</f>
        <v>46</v>
      </c>
      <c r="T18" s="49">
        <f ca="1">IF(ISERROR(VLOOKUP(CONCATENATE(INDIRECT(ADDRESS(3,COLUMN())),A18),DATA!C2:E1044,3,FALSE)),0,VLOOKUP(CONCATENATE(INDIRECT(ADDRESS(3,COLUMN())),A18),DATA!C2:E1044,3,FALSE))</f>
        <v>49</v>
      </c>
      <c r="U18" s="49">
        <f ca="1">IF(ISERROR(VLOOKUP(CONCATENATE(INDIRECT(ADDRESS(3,COLUMN())),A18),DATA!C2:E1044,3,FALSE)),0,VLOOKUP(CONCATENATE(INDIRECT(ADDRESS(3,COLUMN())),A18),DATA!C2:E1044,3,FALSE))</f>
        <v>131</v>
      </c>
      <c r="V18" s="49">
        <f ca="1">IF(ISERROR(VLOOKUP(CONCATENATE(INDIRECT(ADDRESS(3,COLUMN())),A18),DATA!C2:E1044,3,FALSE)),0,VLOOKUP(CONCATENATE(INDIRECT(ADDRESS(3,COLUMN())),A18),DATA!C2:E1044,3,FALSE))</f>
        <v>4</v>
      </c>
      <c r="W18" s="49">
        <f ca="1">IF(ISERROR(VLOOKUP(CONCATENATE(INDIRECT(ADDRESS(3,COLUMN())),A18),DATA!C2:E1044,3,FALSE)),0,VLOOKUP(CONCATENATE(INDIRECT(ADDRESS(3,COLUMN())),A18),DATA!C2:E1044,3,FALSE))</f>
        <v>0</v>
      </c>
      <c r="X18" s="49">
        <f ca="1">IF(ISERROR(VLOOKUP(CONCATENATE(INDIRECT(ADDRESS(3,COLUMN())),A18),DATA!C2:E1044,3,FALSE)),0,VLOOKUP(CONCATENATE(INDIRECT(ADDRESS(3,COLUMN())),A18),DATA!C2:E1044,3,FALSE))</f>
        <v>0</v>
      </c>
      <c r="Y18" s="49">
        <f ca="1">IF(ISERROR(VLOOKUP(CONCATENATE(INDIRECT(ADDRESS(3,COLUMN())),A18),DATA!C2:E1044,3,FALSE)),0,VLOOKUP(CONCATENATE(INDIRECT(ADDRESS(3,COLUMN())),A18),DATA!C2:E1044,3,FALSE))</f>
        <v>5</v>
      </c>
      <c r="Z18" s="49">
        <f ca="1">IF(ISERROR(VLOOKUP(CONCATENATE(INDIRECT(ADDRESS(3,COLUMN())),A18),DATA!C2:E1044,3,FALSE)),0,VLOOKUP(CONCATENATE(INDIRECT(ADDRESS(3,COLUMN())),A18),DATA!C2:E1044,3,FALSE))</f>
        <v>17</v>
      </c>
      <c r="AA18" s="49">
        <f ca="1">IF(ISERROR(VLOOKUP(CONCATENATE(INDIRECT(ADDRESS(3,COLUMN())),A18),DATA!C2:E1044,3,FALSE)),0,VLOOKUP(CONCATENATE(INDIRECT(ADDRESS(3,COLUMN())),A18),DATA!C2:E1044,3,FALSE))</f>
        <v>48</v>
      </c>
      <c r="AB18" s="49">
        <f ca="1">IF(ISERROR(VLOOKUP(CONCATENATE(INDIRECT(ADDRESS(3,COLUMN())),A18),DATA!C2:E1044,3,FALSE)),0,VLOOKUP(CONCATENATE(INDIRECT(ADDRESS(3,COLUMN())),A18),DATA!C2:E1044,3,FALSE))</f>
        <v>3</v>
      </c>
      <c r="AC18" s="49">
        <f ca="1">IF(ISERROR(VLOOKUP(CONCATENATE(INDIRECT(ADDRESS(3,COLUMN())),A18),DATA!C2:E1044,3,FALSE)),0,VLOOKUP(CONCATENATE(INDIRECT(ADDRESS(3,COLUMN())),A18),DATA!C2:E1044,3,FALSE))</f>
        <v>0</v>
      </c>
      <c r="AD18" s="49">
        <f ca="1">IF(ISERROR(VLOOKUP(CONCATENATE(INDIRECT(ADDRESS(3,COLUMN())),A18),DATA!C2:E1044,3,FALSE)),0,VLOOKUP(CONCATENATE(INDIRECT(ADDRESS(3,COLUMN())),A18),DATA!C2:E1044,3,FALSE))</f>
        <v>4</v>
      </c>
      <c r="AE18" s="49">
        <f ca="1">IF(ISERROR(VLOOKUP(CONCATENATE(INDIRECT(ADDRESS(3,COLUMN())),A18),DATA!C2:E1044,3,FALSE)),0,VLOOKUP(CONCATENATE(INDIRECT(ADDRESS(3,COLUMN())),A18),DATA!C2:E1044,3,FALSE))</f>
        <v>3</v>
      </c>
      <c r="AF18" s="49">
        <f ca="1">IF(ISERROR(VLOOKUP(CONCATENATE(INDIRECT(ADDRESS(3,COLUMN())),A18),DATA!C2:E1044,3,FALSE)),0,VLOOKUP(CONCATENATE(INDIRECT(ADDRESS(3,COLUMN())),A18),DATA!C2:E1044,3,FALSE))</f>
        <v>19</v>
      </c>
      <c r="AG18" s="49">
        <f ca="1">IF(ISERROR(VLOOKUP(CONCATENATE(INDIRECT(ADDRESS(3,COLUMN())),A18),DATA!C2:E1044,3,FALSE)),0,VLOOKUP(CONCATENATE(INDIRECT(ADDRESS(3,COLUMN())),A18),DATA!C2:E1044,3,FALSE))</f>
        <v>5</v>
      </c>
      <c r="AH18" s="49">
        <f ca="1">IF(ISERROR(VLOOKUP(CONCATENATE(INDIRECT(ADDRESS(3,COLUMN())),A18),DATA!C2:E1044,3,FALSE)),0,VLOOKUP(CONCATENATE(INDIRECT(ADDRESS(3,COLUMN())),A18),DATA!C2:E1044,3,FALSE))</f>
        <v>2</v>
      </c>
      <c r="AI18" s="49">
        <f ca="1">IF(ISERROR(VLOOKUP(CONCATENATE(INDIRECT(ADDRESS(3,COLUMN())),A18),DATA!C2:E1044,3,FALSE)),0,VLOOKUP(CONCATENATE(INDIRECT(ADDRESS(3,COLUMN())),A18),DATA!C2:E1044,3,FALSE))</f>
        <v>0</v>
      </c>
      <c r="AJ18" s="49">
        <f ca="1">IF(ISERROR(VLOOKUP(CONCATENATE(INDIRECT(ADDRESS(3,COLUMN())),A18),DATA!C2:E1044,3,FALSE)),0,VLOOKUP(CONCATENATE(INDIRECT(ADDRESS(3,COLUMN())),A18),DATA!C2:E1044,3,FALSE))</f>
        <v>0</v>
      </c>
      <c r="AK18" s="49">
        <f ca="1">IF(ISERROR(VLOOKUP(CONCATENATE(INDIRECT(ADDRESS(3,COLUMN())),A18),DATA!C2:E1044,3,FALSE)),0,VLOOKUP(CONCATENATE(INDIRECT(ADDRESS(3,COLUMN())),A18),DATA!C2:E1044,3,FALSE))</f>
        <v>0</v>
      </c>
      <c r="AL18" s="49">
        <f ca="1">IF(ISERROR(VLOOKUP(CONCATENATE(INDIRECT(ADDRESS(3,COLUMN())),A18),DATA!C2:E1044,3,FALSE)),0,VLOOKUP(CONCATENATE(INDIRECT(ADDRESS(3,COLUMN())),A18),DATA!C2:E1044,3,FALSE))</f>
        <v>0</v>
      </c>
      <c r="AM18" s="49">
        <f ca="1">IF(ISERROR(VLOOKUP(CONCATENATE(INDIRECT(ADDRESS(3,COLUMN())),A18),DATA!C2:E1044,3,FALSE)),0,VLOOKUP(CONCATENATE(INDIRECT(ADDRESS(3,COLUMN())),A18),DATA!C2:E1044,3,FALSE))</f>
        <v>0</v>
      </c>
      <c r="AN18" s="49">
        <f ca="1">SUM(B18:INDIRECT(CONCATENATE(SUBSTITUTE(ADDRESS(1,COLUMN()-1,4),"1",""),"$18")))</f>
        <v>2278</v>
      </c>
    </row>
    <row r="19" spans="1:40" x14ac:dyDescent="0.25">
      <c r="A19" s="50" t="str">
        <f>"ADN"</f>
        <v>ADN</v>
      </c>
      <c r="B19" s="50">
        <f ca="1">IF(ISERROR(VLOOKUP(CONCATENATE(INDIRECT(ADDRESS(3,COLUMN())),A19),DATA!C2:E1044,3,FALSE)),0,VLOOKUP(CONCATENATE(INDIRECT(ADDRESS(3,COLUMN())),A19),DATA!C2:E1044,3,FALSE))</f>
        <v>247</v>
      </c>
      <c r="C19" s="50">
        <f ca="1">IF(ISERROR(VLOOKUP(CONCATENATE(INDIRECT(ADDRESS(3,COLUMN())),A19),DATA!C2:E1044,3,FALSE)),0,VLOOKUP(CONCATENATE(INDIRECT(ADDRESS(3,COLUMN())),A19),DATA!C2:E1044,3,FALSE))</f>
        <v>42</v>
      </c>
      <c r="D19" s="50">
        <f ca="1">IF(ISERROR(VLOOKUP(CONCATENATE(INDIRECT(ADDRESS(3,COLUMN())),A19),DATA!C2:E1044,3,FALSE)),0,VLOOKUP(CONCATENATE(INDIRECT(ADDRESS(3,COLUMN())),A19),DATA!C2:E1044,3,FALSE))</f>
        <v>52</v>
      </c>
      <c r="E19" s="50">
        <f ca="1">IF(ISERROR(VLOOKUP(CONCATENATE(INDIRECT(ADDRESS(3,COLUMN())),A19),DATA!C2:E1044,3,FALSE)),0,VLOOKUP(CONCATENATE(INDIRECT(ADDRESS(3,COLUMN())),A19),DATA!C2:E1044,3,FALSE))</f>
        <v>63</v>
      </c>
      <c r="F19" s="50">
        <f ca="1">IF(ISERROR(VLOOKUP(CONCATENATE(INDIRECT(ADDRESS(3,COLUMN())),A19),DATA!C2:E1044,3,FALSE)),0,VLOOKUP(CONCATENATE(INDIRECT(ADDRESS(3,COLUMN())),A19),DATA!C2:E1044,3,FALSE))</f>
        <v>7</v>
      </c>
      <c r="G19" s="50">
        <f ca="1">IF(ISERROR(VLOOKUP(CONCATENATE(INDIRECT(ADDRESS(3,COLUMN())),A19),DATA!C2:E1044,3,FALSE)),0,VLOOKUP(CONCATENATE(INDIRECT(ADDRESS(3,COLUMN())),A19),DATA!C2:E1044,3,FALSE))</f>
        <v>79</v>
      </c>
      <c r="H19" s="50">
        <f ca="1">IF(ISERROR(VLOOKUP(CONCATENATE(INDIRECT(ADDRESS(3,COLUMN())),A19),DATA!C2:E1044,3,FALSE)),0,VLOOKUP(CONCATENATE(INDIRECT(ADDRESS(3,COLUMN())),A19),DATA!C2:E1044,3,FALSE))</f>
        <v>34</v>
      </c>
      <c r="I19" s="50">
        <f ca="1">IF(ISERROR(VLOOKUP(CONCATENATE(INDIRECT(ADDRESS(3,COLUMN())),A19),DATA!C2:E1044,3,FALSE)),0,VLOOKUP(CONCATENATE(INDIRECT(ADDRESS(3,COLUMN())),A19),DATA!C2:E1044,3,FALSE))</f>
        <v>29</v>
      </c>
      <c r="J19" s="50">
        <f ca="1">IF(ISERROR(VLOOKUP(CONCATENATE(INDIRECT(ADDRESS(3,COLUMN())),A19),DATA!C2:E1044,3,FALSE)),0,VLOOKUP(CONCATENATE(INDIRECT(ADDRESS(3,COLUMN())),A19),DATA!C2:E1044,3,FALSE))</f>
        <v>44</v>
      </c>
      <c r="K19" s="50">
        <f ca="1">IF(ISERROR(VLOOKUP(CONCATENATE(INDIRECT(ADDRESS(3,COLUMN())),A19),DATA!C2:E1044,3,FALSE)),0,VLOOKUP(CONCATENATE(INDIRECT(ADDRESS(3,COLUMN())),A19),DATA!C2:E1044,3,FALSE))</f>
        <v>51</v>
      </c>
      <c r="L19" s="50">
        <f ca="1">IF(ISERROR(VLOOKUP(CONCATENATE(INDIRECT(ADDRESS(3,COLUMN())),A19),DATA!C2:E1044,3,FALSE)),0,VLOOKUP(CONCATENATE(INDIRECT(ADDRESS(3,COLUMN())),A19),DATA!C2:E1044,3,FALSE))</f>
        <v>20</v>
      </c>
      <c r="M19" s="50">
        <f ca="1">IF(ISERROR(VLOOKUP(CONCATENATE(INDIRECT(ADDRESS(3,COLUMN())),A19),DATA!C2:E1044,3,FALSE)),0,VLOOKUP(CONCATENATE(INDIRECT(ADDRESS(3,COLUMN())),A19),DATA!C2:E1044,3,FALSE))</f>
        <v>10</v>
      </c>
      <c r="N19" s="50">
        <f ca="1">IF(ISERROR(VLOOKUP(CONCATENATE(INDIRECT(ADDRESS(3,COLUMN())),A19),DATA!C2:E1044,3,FALSE)),0,VLOOKUP(CONCATENATE(INDIRECT(ADDRESS(3,COLUMN())),A19),DATA!C2:E1044,3,FALSE))</f>
        <v>125</v>
      </c>
      <c r="O19" s="50">
        <f ca="1">IF(ISERROR(VLOOKUP(CONCATENATE(INDIRECT(ADDRESS(3,COLUMN())),A19),DATA!C2:E1044,3,FALSE)),0,VLOOKUP(CONCATENATE(INDIRECT(ADDRESS(3,COLUMN())),A19),DATA!C2:E1044,3,FALSE))</f>
        <v>40</v>
      </c>
      <c r="P19" s="50">
        <f ca="1">IF(ISERROR(VLOOKUP(CONCATENATE(INDIRECT(ADDRESS(3,COLUMN())),A19),DATA!C2:E1044,3,FALSE)),0,VLOOKUP(CONCATENATE(INDIRECT(ADDRESS(3,COLUMN())),A19),DATA!C2:E1044,3,FALSE))</f>
        <v>1</v>
      </c>
      <c r="Q19" s="50">
        <f ca="1">IF(ISERROR(VLOOKUP(CONCATENATE(INDIRECT(ADDRESS(3,COLUMN())),A19),DATA!C2:E1044,3,FALSE)),0,VLOOKUP(CONCATENATE(INDIRECT(ADDRESS(3,COLUMN())),A19),DATA!C2:E1044,3,FALSE))</f>
        <v>0</v>
      </c>
      <c r="R19" s="50">
        <f ca="1">IF(ISERROR(VLOOKUP(CONCATENATE(INDIRECT(ADDRESS(3,COLUMN())),A19),DATA!C2:E1044,3,FALSE)),0,VLOOKUP(CONCATENATE(INDIRECT(ADDRESS(3,COLUMN())),A19),DATA!C2:E1044,3,FALSE))</f>
        <v>1</v>
      </c>
      <c r="S19" s="50">
        <f ca="1">IF(ISERROR(VLOOKUP(CONCATENATE(INDIRECT(ADDRESS(3,COLUMN())),A19),DATA!C2:E1044,3,FALSE)),0,VLOOKUP(CONCATENATE(INDIRECT(ADDRESS(3,COLUMN())),A19),DATA!C2:E1044,3,FALSE))</f>
        <v>18</v>
      </c>
      <c r="T19" s="50">
        <f ca="1">IF(ISERROR(VLOOKUP(CONCATENATE(INDIRECT(ADDRESS(3,COLUMN())),A19),DATA!C2:E1044,3,FALSE)),0,VLOOKUP(CONCATENATE(INDIRECT(ADDRESS(3,COLUMN())),A19),DATA!C2:E1044,3,FALSE))</f>
        <v>5</v>
      </c>
      <c r="U19" s="50">
        <f ca="1">IF(ISERROR(VLOOKUP(CONCATENATE(INDIRECT(ADDRESS(3,COLUMN())),A19),DATA!C2:E1044,3,FALSE)),0,VLOOKUP(CONCATENATE(INDIRECT(ADDRESS(3,COLUMN())),A19),DATA!C2:E1044,3,FALSE))</f>
        <v>112</v>
      </c>
      <c r="V19" s="50">
        <f ca="1">IF(ISERROR(VLOOKUP(CONCATENATE(INDIRECT(ADDRESS(3,COLUMN())),A19),DATA!C2:E1044,3,FALSE)),0,VLOOKUP(CONCATENATE(INDIRECT(ADDRESS(3,COLUMN())),A19),DATA!C2:E1044,3,FALSE))</f>
        <v>0</v>
      </c>
      <c r="W19" s="50">
        <f ca="1">IF(ISERROR(VLOOKUP(CONCATENATE(INDIRECT(ADDRESS(3,COLUMN())),A19),DATA!C2:E1044,3,FALSE)),0,VLOOKUP(CONCATENATE(INDIRECT(ADDRESS(3,COLUMN())),A19),DATA!C2:E1044,3,FALSE))</f>
        <v>0</v>
      </c>
      <c r="X19" s="50">
        <f ca="1">IF(ISERROR(VLOOKUP(CONCATENATE(INDIRECT(ADDRESS(3,COLUMN())),A19),DATA!C2:E1044,3,FALSE)),0,VLOOKUP(CONCATENATE(INDIRECT(ADDRESS(3,COLUMN())),A19),DATA!C2:E1044,3,FALSE))</f>
        <v>0</v>
      </c>
      <c r="Y19" s="50">
        <f ca="1">IF(ISERROR(VLOOKUP(CONCATENATE(INDIRECT(ADDRESS(3,COLUMN())),A19),DATA!C2:E1044,3,FALSE)),0,VLOOKUP(CONCATENATE(INDIRECT(ADDRESS(3,COLUMN())),A19),DATA!C2:E1044,3,FALSE))</f>
        <v>1</v>
      </c>
      <c r="Z19" s="50">
        <f ca="1">IF(ISERROR(VLOOKUP(CONCATENATE(INDIRECT(ADDRESS(3,COLUMN())),A19),DATA!C2:E1044,3,FALSE)),0,VLOOKUP(CONCATENATE(INDIRECT(ADDRESS(3,COLUMN())),A19),DATA!C2:E1044,3,FALSE))</f>
        <v>1</v>
      </c>
      <c r="AA19" s="50">
        <f ca="1">IF(ISERROR(VLOOKUP(CONCATENATE(INDIRECT(ADDRESS(3,COLUMN())),A19),DATA!C2:E1044,3,FALSE)),0,VLOOKUP(CONCATENATE(INDIRECT(ADDRESS(3,COLUMN())),A19),DATA!C2:E1044,3,FALSE))</f>
        <v>40</v>
      </c>
      <c r="AB19" s="50">
        <f ca="1">IF(ISERROR(VLOOKUP(CONCATENATE(INDIRECT(ADDRESS(3,COLUMN())),A19),DATA!C2:E1044,3,FALSE)),0,VLOOKUP(CONCATENATE(INDIRECT(ADDRESS(3,COLUMN())),A19),DATA!C2:E1044,3,FALSE))</f>
        <v>0</v>
      </c>
      <c r="AC19" s="50">
        <f ca="1">IF(ISERROR(VLOOKUP(CONCATENATE(INDIRECT(ADDRESS(3,COLUMN())),A19),DATA!C2:E1044,3,FALSE)),0,VLOOKUP(CONCATENATE(INDIRECT(ADDRESS(3,COLUMN())),A19),DATA!C2:E1044,3,FALSE))</f>
        <v>0</v>
      </c>
      <c r="AD19" s="50">
        <f ca="1">IF(ISERROR(VLOOKUP(CONCATENATE(INDIRECT(ADDRESS(3,COLUMN())),A19),DATA!C2:E1044,3,FALSE)),0,VLOOKUP(CONCATENATE(INDIRECT(ADDRESS(3,COLUMN())),A19),DATA!C2:E1044,3,FALSE))</f>
        <v>0</v>
      </c>
      <c r="AE19" s="50">
        <f ca="1">IF(ISERROR(VLOOKUP(CONCATENATE(INDIRECT(ADDRESS(3,COLUMN())),A19),DATA!C2:E1044,3,FALSE)),0,VLOOKUP(CONCATENATE(INDIRECT(ADDRESS(3,COLUMN())),A19),DATA!C2:E1044,3,FALSE))</f>
        <v>1</v>
      </c>
      <c r="AF19" s="50">
        <f ca="1">IF(ISERROR(VLOOKUP(CONCATENATE(INDIRECT(ADDRESS(3,COLUMN())),A19),DATA!C2:E1044,3,FALSE)),0,VLOOKUP(CONCATENATE(INDIRECT(ADDRESS(3,COLUMN())),A19),DATA!C2:E1044,3,FALSE))</f>
        <v>17</v>
      </c>
      <c r="AG19" s="50">
        <f ca="1">IF(ISERROR(VLOOKUP(CONCATENATE(INDIRECT(ADDRESS(3,COLUMN())),A19),DATA!C2:E1044,3,FALSE)),0,VLOOKUP(CONCATENATE(INDIRECT(ADDRESS(3,COLUMN())),A19),DATA!C2:E1044,3,FALSE))</f>
        <v>0</v>
      </c>
      <c r="AH19" s="50">
        <f ca="1">IF(ISERROR(VLOOKUP(CONCATENATE(INDIRECT(ADDRESS(3,COLUMN())),A19),DATA!C2:E1044,3,FALSE)),0,VLOOKUP(CONCATENATE(INDIRECT(ADDRESS(3,COLUMN())),A19),DATA!C2:E1044,3,FALSE))</f>
        <v>1</v>
      </c>
      <c r="AI19" s="50">
        <f ca="1">IF(ISERROR(VLOOKUP(CONCATENATE(INDIRECT(ADDRESS(3,COLUMN())),A19),DATA!C2:E1044,3,FALSE)),0,VLOOKUP(CONCATENATE(INDIRECT(ADDRESS(3,COLUMN())),A19),DATA!C2:E1044,3,FALSE))</f>
        <v>0</v>
      </c>
      <c r="AJ19" s="50">
        <f ca="1">IF(ISERROR(VLOOKUP(CONCATENATE(INDIRECT(ADDRESS(3,COLUMN())),A19),DATA!C2:E1044,3,FALSE)),0,VLOOKUP(CONCATENATE(INDIRECT(ADDRESS(3,COLUMN())),A19),DATA!C2:E1044,3,FALSE))</f>
        <v>0</v>
      </c>
      <c r="AK19" s="50">
        <f ca="1">IF(ISERROR(VLOOKUP(CONCATENATE(INDIRECT(ADDRESS(3,COLUMN())),A19),DATA!C2:E1044,3,FALSE)),0,VLOOKUP(CONCATENATE(INDIRECT(ADDRESS(3,COLUMN())),A19),DATA!C2:E1044,3,FALSE))</f>
        <v>0</v>
      </c>
      <c r="AL19" s="50">
        <f ca="1">IF(ISERROR(VLOOKUP(CONCATENATE(INDIRECT(ADDRESS(3,COLUMN())),A19),DATA!C2:E1044,3,FALSE)),0,VLOOKUP(CONCATENATE(INDIRECT(ADDRESS(3,COLUMN())),A19),DATA!C2:E1044,3,FALSE))</f>
        <v>0</v>
      </c>
      <c r="AM19" s="50">
        <f ca="1">IF(ISERROR(VLOOKUP(CONCATENATE(INDIRECT(ADDRESS(3,COLUMN())),A19),DATA!C2:E1044,3,FALSE)),0,VLOOKUP(CONCATENATE(INDIRECT(ADDRESS(3,COLUMN())),A19),DATA!C2:E1044,3,FALSE))</f>
        <v>0</v>
      </c>
      <c r="AN19" s="50">
        <f ca="1">SUM(B19:INDIRECT(CONCATENATE(SUBSTITUTE(ADDRESS(1,COLUMN()-1,4),"1",""),"$19")))</f>
        <v>1041</v>
      </c>
    </row>
    <row r="20" spans="1:40" x14ac:dyDescent="0.25">
      <c r="A20" s="49" t="s">
        <v>60</v>
      </c>
      <c r="B20" s="49">
        <f ca="1">IF(ISERROR(VLOOKUP(CONCATENATE(INDIRECT(ADDRESS(3,COLUMN())),A20),DATA!C2:E1044,3,FALSE)),0,VLOOKUP(CONCATENATE(INDIRECT(ADDRESS(3,COLUMN())),A20),DATA!C2:E1044,3,FALSE))</f>
        <v>267</v>
      </c>
      <c r="C20" s="49">
        <f ca="1">IF(ISERROR(VLOOKUP(CONCATENATE(INDIRECT(ADDRESS(3,COLUMN())),A20),DATA!C2:E1044,3,FALSE)),0,VLOOKUP(CONCATENATE(INDIRECT(ADDRESS(3,COLUMN())),A20),DATA!C2:E1044,3,FALSE))</f>
        <v>65</v>
      </c>
      <c r="D20" s="49">
        <f ca="1">IF(ISERROR(VLOOKUP(CONCATENATE(INDIRECT(ADDRESS(3,COLUMN())),A20),DATA!C2:E1044,3,FALSE)),0,VLOOKUP(CONCATENATE(INDIRECT(ADDRESS(3,COLUMN())),A20),DATA!C2:E1044,3,FALSE))</f>
        <v>169</v>
      </c>
      <c r="E20" s="49">
        <f ca="1">IF(ISERROR(VLOOKUP(CONCATENATE(INDIRECT(ADDRESS(3,COLUMN())),A20),DATA!C2:E1044,3,FALSE)),0,VLOOKUP(CONCATENATE(INDIRECT(ADDRESS(3,COLUMN())),A20),DATA!C2:E1044,3,FALSE))</f>
        <v>121</v>
      </c>
      <c r="F20" s="49">
        <f ca="1">IF(ISERROR(VLOOKUP(CONCATENATE(INDIRECT(ADDRESS(3,COLUMN())),A20),DATA!C2:E1044,3,FALSE)),0,VLOOKUP(CONCATENATE(INDIRECT(ADDRESS(3,COLUMN())),A20),DATA!C2:E1044,3,FALSE))</f>
        <v>6</v>
      </c>
      <c r="G20" s="49">
        <f ca="1">IF(ISERROR(VLOOKUP(CONCATENATE(INDIRECT(ADDRESS(3,COLUMN())),A20),DATA!C2:E1044,3,FALSE)),0,VLOOKUP(CONCATENATE(INDIRECT(ADDRESS(3,COLUMN())),A20),DATA!C2:E1044,3,FALSE))</f>
        <v>74</v>
      </c>
      <c r="H20" s="49">
        <f ca="1">IF(ISERROR(VLOOKUP(CONCATENATE(INDIRECT(ADDRESS(3,COLUMN())),A20),DATA!C2:E1044,3,FALSE)),0,VLOOKUP(CONCATENATE(INDIRECT(ADDRESS(3,COLUMN())),A20),DATA!C2:E1044,3,FALSE))</f>
        <v>104</v>
      </c>
      <c r="I20" s="49">
        <f ca="1">IF(ISERROR(VLOOKUP(CONCATENATE(INDIRECT(ADDRESS(3,COLUMN())),A20),DATA!C2:E1044,3,FALSE)),0,VLOOKUP(CONCATENATE(INDIRECT(ADDRESS(3,COLUMN())),A20),DATA!C2:E1044,3,FALSE))</f>
        <v>62</v>
      </c>
      <c r="J20" s="49">
        <f ca="1">IF(ISERROR(VLOOKUP(CONCATENATE(INDIRECT(ADDRESS(3,COLUMN())),A20),DATA!C2:E1044,3,FALSE)),0,VLOOKUP(CONCATENATE(INDIRECT(ADDRESS(3,COLUMN())),A20),DATA!C2:E1044,3,FALSE))</f>
        <v>71</v>
      </c>
      <c r="K20" s="49">
        <f ca="1">IF(ISERROR(VLOOKUP(CONCATENATE(INDIRECT(ADDRESS(3,COLUMN())),A20),DATA!C2:E1044,3,FALSE)),0,VLOOKUP(CONCATENATE(INDIRECT(ADDRESS(3,COLUMN())),A20),DATA!C2:E1044,3,FALSE))</f>
        <v>40</v>
      </c>
      <c r="L20" s="49">
        <f ca="1">IF(ISERROR(VLOOKUP(CONCATENATE(INDIRECT(ADDRESS(3,COLUMN())),A20),DATA!C2:E1044,3,FALSE)),0,VLOOKUP(CONCATENATE(INDIRECT(ADDRESS(3,COLUMN())),A20),DATA!C2:E1044,3,FALSE))</f>
        <v>11</v>
      </c>
      <c r="M20" s="49">
        <f ca="1">IF(ISERROR(VLOOKUP(CONCATENATE(INDIRECT(ADDRESS(3,COLUMN())),A20),DATA!C2:E1044,3,FALSE)),0,VLOOKUP(CONCATENATE(INDIRECT(ADDRESS(3,COLUMN())),A20),DATA!C2:E1044,3,FALSE))</f>
        <v>154</v>
      </c>
      <c r="N20" s="49">
        <f ca="1">IF(ISERROR(VLOOKUP(CONCATENATE(INDIRECT(ADDRESS(3,COLUMN())),A20),DATA!C2:E1044,3,FALSE)),0,VLOOKUP(CONCATENATE(INDIRECT(ADDRESS(3,COLUMN())),A20),DATA!C2:E1044,3,FALSE))</f>
        <v>63</v>
      </c>
      <c r="O20" s="49">
        <f ca="1">IF(ISERROR(VLOOKUP(CONCATENATE(INDIRECT(ADDRESS(3,COLUMN())),A20),DATA!C2:E1044,3,FALSE)),0,VLOOKUP(CONCATENATE(INDIRECT(ADDRESS(3,COLUMN())),A20),DATA!C2:E1044,3,FALSE))</f>
        <v>13</v>
      </c>
      <c r="P20" s="49">
        <f ca="1">IF(ISERROR(VLOOKUP(CONCATENATE(INDIRECT(ADDRESS(3,COLUMN())),A20),DATA!C2:E1044,3,FALSE)),0,VLOOKUP(CONCATENATE(INDIRECT(ADDRESS(3,COLUMN())),A20),DATA!C2:E1044,3,FALSE))</f>
        <v>3</v>
      </c>
      <c r="Q20" s="49">
        <f ca="1">IF(ISERROR(VLOOKUP(CONCATENATE(INDIRECT(ADDRESS(3,COLUMN())),A20),DATA!C2:E1044,3,FALSE)),0,VLOOKUP(CONCATENATE(INDIRECT(ADDRESS(3,COLUMN())),A20),DATA!C2:E1044,3,FALSE))</f>
        <v>1</v>
      </c>
      <c r="R20" s="49">
        <f ca="1">IF(ISERROR(VLOOKUP(CONCATENATE(INDIRECT(ADDRESS(3,COLUMN())),A20),DATA!C2:E1044,3,FALSE)),0,VLOOKUP(CONCATENATE(INDIRECT(ADDRESS(3,COLUMN())),A20),DATA!C2:E1044,3,FALSE))</f>
        <v>4</v>
      </c>
      <c r="S20" s="49">
        <f ca="1">IF(ISERROR(VLOOKUP(CONCATENATE(INDIRECT(ADDRESS(3,COLUMN())),A20),DATA!C2:E1044,3,FALSE)),0,VLOOKUP(CONCATENATE(INDIRECT(ADDRESS(3,COLUMN())),A20),DATA!C2:E1044,3,FALSE))</f>
        <v>60</v>
      </c>
      <c r="T20" s="49">
        <f ca="1">IF(ISERROR(VLOOKUP(CONCATENATE(INDIRECT(ADDRESS(3,COLUMN())),A20),DATA!C2:E1044,3,FALSE)),0,VLOOKUP(CONCATENATE(INDIRECT(ADDRESS(3,COLUMN())),A20),DATA!C2:E1044,3,FALSE))</f>
        <v>30</v>
      </c>
      <c r="U20" s="49">
        <f ca="1">IF(ISERROR(VLOOKUP(CONCATENATE(INDIRECT(ADDRESS(3,COLUMN())),A20),DATA!C2:E1044,3,FALSE)),0,VLOOKUP(CONCATENATE(INDIRECT(ADDRESS(3,COLUMN())),A20),DATA!C2:E1044,3,FALSE))</f>
        <v>55</v>
      </c>
      <c r="V20" s="49">
        <f ca="1">IF(ISERROR(VLOOKUP(CONCATENATE(INDIRECT(ADDRESS(3,COLUMN())),A20),DATA!C2:E1044,3,FALSE)),0,VLOOKUP(CONCATENATE(INDIRECT(ADDRESS(3,COLUMN())),A20),DATA!C2:E1044,3,FALSE))</f>
        <v>2</v>
      </c>
      <c r="W20" s="49">
        <f ca="1">IF(ISERROR(VLOOKUP(CONCATENATE(INDIRECT(ADDRESS(3,COLUMN())),A20),DATA!C2:E1044,3,FALSE)),0,VLOOKUP(CONCATENATE(INDIRECT(ADDRESS(3,COLUMN())),A20),DATA!C2:E1044,3,FALSE))</f>
        <v>0</v>
      </c>
      <c r="X20" s="49">
        <f ca="1">IF(ISERROR(VLOOKUP(CONCATENATE(INDIRECT(ADDRESS(3,COLUMN())),A20),DATA!C2:E1044,3,FALSE)),0,VLOOKUP(CONCATENATE(INDIRECT(ADDRESS(3,COLUMN())),A20),DATA!C2:E1044,3,FALSE))</f>
        <v>0</v>
      </c>
      <c r="Y20" s="49">
        <f ca="1">IF(ISERROR(VLOOKUP(CONCATENATE(INDIRECT(ADDRESS(3,COLUMN())),A20),DATA!C2:E1044,3,FALSE)),0,VLOOKUP(CONCATENATE(INDIRECT(ADDRESS(3,COLUMN())),A20),DATA!C2:E1044,3,FALSE))</f>
        <v>44</v>
      </c>
      <c r="Z20" s="49">
        <f ca="1">IF(ISERROR(VLOOKUP(CONCATENATE(INDIRECT(ADDRESS(3,COLUMN())),A20),DATA!C2:E1044,3,FALSE)),0,VLOOKUP(CONCATENATE(INDIRECT(ADDRESS(3,COLUMN())),A20),DATA!C2:E1044,3,FALSE))</f>
        <v>25</v>
      </c>
      <c r="AA20" s="49">
        <f ca="1">IF(ISERROR(VLOOKUP(CONCATENATE(INDIRECT(ADDRESS(3,COLUMN())),A20),DATA!C2:E1044,3,FALSE)),0,VLOOKUP(CONCATENATE(INDIRECT(ADDRESS(3,COLUMN())),A20),DATA!C2:E1044,3,FALSE))</f>
        <v>9</v>
      </c>
      <c r="AB20" s="49">
        <f ca="1">IF(ISERROR(VLOOKUP(CONCATENATE(INDIRECT(ADDRESS(3,COLUMN())),A20),DATA!C2:E1044,3,FALSE)),0,VLOOKUP(CONCATENATE(INDIRECT(ADDRESS(3,COLUMN())),A20),DATA!C2:E1044,3,FALSE))</f>
        <v>1</v>
      </c>
      <c r="AC20" s="49">
        <f ca="1">IF(ISERROR(VLOOKUP(CONCATENATE(INDIRECT(ADDRESS(3,COLUMN())),A20),DATA!C2:E1044,3,FALSE)),0,VLOOKUP(CONCATENATE(INDIRECT(ADDRESS(3,COLUMN())),A20),DATA!C2:E1044,3,FALSE))</f>
        <v>0</v>
      </c>
      <c r="AD20" s="49">
        <f ca="1">IF(ISERROR(VLOOKUP(CONCATENATE(INDIRECT(ADDRESS(3,COLUMN())),A20),DATA!C2:E1044,3,FALSE)),0,VLOOKUP(CONCATENATE(INDIRECT(ADDRESS(3,COLUMN())),A20),DATA!C2:E1044,3,FALSE))</f>
        <v>1</v>
      </c>
      <c r="AE20" s="49">
        <f ca="1">IF(ISERROR(VLOOKUP(CONCATENATE(INDIRECT(ADDRESS(3,COLUMN())),A20),DATA!C2:E1044,3,FALSE)),0,VLOOKUP(CONCATENATE(INDIRECT(ADDRESS(3,COLUMN())),A20),DATA!C2:E1044,3,FALSE))</f>
        <v>8</v>
      </c>
      <c r="AF20" s="49">
        <f ca="1">IF(ISERROR(VLOOKUP(CONCATENATE(INDIRECT(ADDRESS(3,COLUMN())),A20),DATA!C2:E1044,3,FALSE)),0,VLOOKUP(CONCATENATE(INDIRECT(ADDRESS(3,COLUMN())),A20),DATA!C2:E1044,3,FALSE))</f>
        <v>3</v>
      </c>
      <c r="AG20" s="49">
        <f ca="1">IF(ISERROR(VLOOKUP(CONCATENATE(INDIRECT(ADDRESS(3,COLUMN())),A20),DATA!C2:E1044,3,FALSE)),0,VLOOKUP(CONCATENATE(INDIRECT(ADDRESS(3,COLUMN())),A20),DATA!C2:E1044,3,FALSE))</f>
        <v>33</v>
      </c>
      <c r="AH20" s="49">
        <f ca="1">IF(ISERROR(VLOOKUP(CONCATENATE(INDIRECT(ADDRESS(3,COLUMN())),A20),DATA!C2:E1044,3,FALSE)),0,VLOOKUP(CONCATENATE(INDIRECT(ADDRESS(3,COLUMN())),A20),DATA!C2:E1044,3,FALSE))</f>
        <v>20</v>
      </c>
      <c r="AI20" s="49">
        <f ca="1">IF(ISERROR(VLOOKUP(CONCATENATE(INDIRECT(ADDRESS(3,COLUMN())),A20),DATA!C2:E1044,3,FALSE)),0,VLOOKUP(CONCATENATE(INDIRECT(ADDRESS(3,COLUMN())),A20),DATA!C2:E1044,3,FALSE))</f>
        <v>0</v>
      </c>
      <c r="AJ20" s="49">
        <f ca="1">IF(ISERROR(VLOOKUP(CONCATENATE(INDIRECT(ADDRESS(3,COLUMN())),A20),DATA!C2:E1044,3,FALSE)),0,VLOOKUP(CONCATENATE(INDIRECT(ADDRESS(3,COLUMN())),A20),DATA!C2:E1044,3,FALSE))</f>
        <v>0</v>
      </c>
      <c r="AK20" s="49">
        <f ca="1">IF(ISERROR(VLOOKUP(CONCATENATE(INDIRECT(ADDRESS(3,COLUMN())),A20),DATA!C2:E1044,3,FALSE)),0,VLOOKUP(CONCATENATE(INDIRECT(ADDRESS(3,COLUMN())),A20),DATA!C2:E1044,3,FALSE))</f>
        <v>0</v>
      </c>
      <c r="AL20" s="49">
        <f ca="1">IF(ISERROR(VLOOKUP(CONCATENATE(INDIRECT(ADDRESS(3,COLUMN())),A20),DATA!C2:E1044,3,FALSE)),0,VLOOKUP(CONCATENATE(INDIRECT(ADDRESS(3,COLUMN())),A20),DATA!C2:E1044,3,FALSE))</f>
        <v>0</v>
      </c>
      <c r="AM20" s="49">
        <f ca="1">IF(ISERROR(VLOOKUP(CONCATENATE(INDIRECT(ADDRESS(3,COLUMN())),A20),DATA!C2:E1044,3,FALSE)),0,VLOOKUP(CONCATENATE(INDIRECT(ADDRESS(3,COLUMN())),A20),DATA!C2:E1044,3,FALSE))</f>
        <v>0</v>
      </c>
      <c r="AN20" s="49">
        <f ca="1">SUM(B20:INDIRECT(CONCATENATE(SUBSTITUTE(ADDRESS(1,COLUMN()-1,4),"1",""),"$20")))</f>
        <v>1519</v>
      </c>
    </row>
    <row r="21" spans="1:40" x14ac:dyDescent="0.25">
      <c r="A21" s="50" t="s">
        <v>61</v>
      </c>
      <c r="B21" s="50">
        <f ca="1">IF(ISERROR(VLOOKUP(CONCATENATE(INDIRECT(ADDRESS(3,COLUMN())),A21),DATA!C2:E1044,3,FALSE)),0,VLOOKUP(CONCATENATE(INDIRECT(ADDRESS(3,COLUMN())),A21),DATA!C2:E1044,3,FALSE))</f>
        <v>627</v>
      </c>
      <c r="C21" s="50">
        <f ca="1">IF(ISERROR(VLOOKUP(CONCATENATE(INDIRECT(ADDRESS(3,COLUMN())),A21),DATA!C2:E1044,3,FALSE)),0,VLOOKUP(CONCATENATE(INDIRECT(ADDRESS(3,COLUMN())),A21),DATA!C2:E1044,3,FALSE))</f>
        <v>141</v>
      </c>
      <c r="D21" s="50">
        <f ca="1">IF(ISERROR(VLOOKUP(CONCATENATE(INDIRECT(ADDRESS(3,COLUMN())),A21),DATA!C2:E1044,3,FALSE)),0,VLOOKUP(CONCATENATE(INDIRECT(ADDRESS(3,COLUMN())),A21),DATA!C2:E1044,3,FALSE))</f>
        <v>413</v>
      </c>
      <c r="E21" s="50">
        <f ca="1">IF(ISERROR(VLOOKUP(CONCATENATE(INDIRECT(ADDRESS(3,COLUMN())),A21),DATA!C2:E1044,3,FALSE)),0,VLOOKUP(CONCATENATE(INDIRECT(ADDRESS(3,COLUMN())),A21),DATA!C2:E1044,3,FALSE))</f>
        <v>67</v>
      </c>
      <c r="F21" s="50">
        <f ca="1">IF(ISERROR(VLOOKUP(CONCATENATE(INDIRECT(ADDRESS(3,COLUMN())),A21),DATA!C2:E1044,3,FALSE)),0,VLOOKUP(CONCATENATE(INDIRECT(ADDRESS(3,COLUMN())),A21),DATA!C2:E1044,3,FALSE))</f>
        <v>54</v>
      </c>
      <c r="G21" s="50">
        <f ca="1">IF(ISERROR(VLOOKUP(CONCATENATE(INDIRECT(ADDRESS(3,COLUMN())),A21),DATA!C2:E1044,3,FALSE)),0,VLOOKUP(CONCATENATE(INDIRECT(ADDRESS(3,COLUMN())),A21),DATA!C2:E1044,3,FALSE))</f>
        <v>115</v>
      </c>
      <c r="H21" s="50">
        <f ca="1">IF(ISERROR(VLOOKUP(CONCATENATE(INDIRECT(ADDRESS(3,COLUMN())),A21),DATA!C2:E1044,3,FALSE)),0,VLOOKUP(CONCATENATE(INDIRECT(ADDRESS(3,COLUMN())),A21),DATA!C2:E1044,3,FALSE))</f>
        <v>139</v>
      </c>
      <c r="I21" s="50">
        <f ca="1">IF(ISERROR(VLOOKUP(CONCATENATE(INDIRECT(ADDRESS(3,COLUMN())),A21),DATA!C2:E1044,3,FALSE)),0,VLOOKUP(CONCATENATE(INDIRECT(ADDRESS(3,COLUMN())),A21),DATA!C2:E1044,3,FALSE))</f>
        <v>183</v>
      </c>
      <c r="J21" s="50">
        <f ca="1">IF(ISERROR(VLOOKUP(CONCATENATE(INDIRECT(ADDRESS(3,COLUMN())),A21),DATA!C2:E1044,3,FALSE)),0,VLOOKUP(CONCATENATE(INDIRECT(ADDRESS(3,COLUMN())),A21),DATA!C2:E1044,3,FALSE))</f>
        <v>308</v>
      </c>
      <c r="K21" s="50">
        <f ca="1">IF(ISERROR(VLOOKUP(CONCATENATE(INDIRECT(ADDRESS(3,COLUMN())),A21),DATA!C2:E1044,3,FALSE)),0,VLOOKUP(CONCATENATE(INDIRECT(ADDRESS(3,COLUMN())),A21),DATA!C2:E1044,3,FALSE))</f>
        <v>65</v>
      </c>
      <c r="L21" s="50">
        <f ca="1">IF(ISERROR(VLOOKUP(CONCATENATE(INDIRECT(ADDRESS(3,COLUMN())),A21),DATA!C2:E1044,3,FALSE)),0,VLOOKUP(CONCATENATE(INDIRECT(ADDRESS(3,COLUMN())),A21),DATA!C2:E1044,3,FALSE))</f>
        <v>18</v>
      </c>
      <c r="M21" s="50">
        <f ca="1">IF(ISERROR(VLOOKUP(CONCATENATE(INDIRECT(ADDRESS(3,COLUMN())),A21),DATA!C2:E1044,3,FALSE)),0,VLOOKUP(CONCATENATE(INDIRECT(ADDRESS(3,COLUMN())),A21),DATA!C2:E1044,3,FALSE))</f>
        <v>420</v>
      </c>
      <c r="N21" s="50">
        <f ca="1">IF(ISERROR(VLOOKUP(CONCATENATE(INDIRECT(ADDRESS(3,COLUMN())),A21),DATA!C2:E1044,3,FALSE)),0,VLOOKUP(CONCATENATE(INDIRECT(ADDRESS(3,COLUMN())),A21),DATA!C2:E1044,3,FALSE))</f>
        <v>183</v>
      </c>
      <c r="O21" s="50">
        <f ca="1">IF(ISERROR(VLOOKUP(CONCATENATE(INDIRECT(ADDRESS(3,COLUMN())),A21),DATA!C2:E1044,3,FALSE)),0,VLOOKUP(CONCATENATE(INDIRECT(ADDRESS(3,COLUMN())),A21),DATA!C2:E1044,3,FALSE))</f>
        <v>71</v>
      </c>
      <c r="P21" s="50">
        <f ca="1">IF(ISERROR(VLOOKUP(CONCATENATE(INDIRECT(ADDRESS(3,COLUMN())),A21),DATA!C2:E1044,3,FALSE)),0,VLOOKUP(CONCATENATE(INDIRECT(ADDRESS(3,COLUMN())),A21),DATA!C2:E1044,3,FALSE))</f>
        <v>3</v>
      </c>
      <c r="Q21" s="50">
        <f ca="1">IF(ISERROR(VLOOKUP(CONCATENATE(INDIRECT(ADDRESS(3,COLUMN())),A21),DATA!C2:E1044,3,FALSE)),0,VLOOKUP(CONCATENATE(INDIRECT(ADDRESS(3,COLUMN())),A21),DATA!C2:E1044,3,FALSE))</f>
        <v>10</v>
      </c>
      <c r="R21" s="50">
        <f ca="1">IF(ISERROR(VLOOKUP(CONCATENATE(INDIRECT(ADDRESS(3,COLUMN())),A21),DATA!C2:E1044,3,FALSE)),0,VLOOKUP(CONCATENATE(INDIRECT(ADDRESS(3,COLUMN())),A21),DATA!C2:E1044,3,FALSE))</f>
        <v>1</v>
      </c>
      <c r="S21" s="50">
        <f ca="1">IF(ISERROR(VLOOKUP(CONCATENATE(INDIRECT(ADDRESS(3,COLUMN())),A21),DATA!C2:E1044,3,FALSE)),0,VLOOKUP(CONCATENATE(INDIRECT(ADDRESS(3,COLUMN())),A21),DATA!C2:E1044,3,FALSE))</f>
        <v>68</v>
      </c>
      <c r="T21" s="50">
        <f ca="1">IF(ISERROR(VLOOKUP(CONCATENATE(INDIRECT(ADDRESS(3,COLUMN())),A21),DATA!C2:E1044,3,FALSE)),0,VLOOKUP(CONCATENATE(INDIRECT(ADDRESS(3,COLUMN())),A21),DATA!C2:E1044,3,FALSE))</f>
        <v>25</v>
      </c>
      <c r="U21" s="50">
        <f ca="1">IF(ISERROR(VLOOKUP(CONCATENATE(INDIRECT(ADDRESS(3,COLUMN())),A21),DATA!C2:E1044,3,FALSE)),0,VLOOKUP(CONCATENATE(INDIRECT(ADDRESS(3,COLUMN())),A21),DATA!C2:E1044,3,FALSE))</f>
        <v>121</v>
      </c>
      <c r="V21" s="50">
        <f ca="1">IF(ISERROR(VLOOKUP(CONCATENATE(INDIRECT(ADDRESS(3,COLUMN())),A21),DATA!C2:E1044,3,FALSE)),0,VLOOKUP(CONCATENATE(INDIRECT(ADDRESS(3,COLUMN())),A21),DATA!C2:E1044,3,FALSE))</f>
        <v>1</v>
      </c>
      <c r="W21" s="50">
        <f ca="1">IF(ISERROR(VLOOKUP(CONCATENATE(INDIRECT(ADDRESS(3,COLUMN())),A21),DATA!C2:E1044,3,FALSE)),0,VLOOKUP(CONCATENATE(INDIRECT(ADDRESS(3,COLUMN())),A21),DATA!C2:E1044,3,FALSE))</f>
        <v>0</v>
      </c>
      <c r="X21" s="50">
        <f ca="1">IF(ISERROR(VLOOKUP(CONCATENATE(INDIRECT(ADDRESS(3,COLUMN())),A21),DATA!C2:E1044,3,FALSE)),0,VLOOKUP(CONCATENATE(INDIRECT(ADDRESS(3,COLUMN())),A21),DATA!C2:E1044,3,FALSE))</f>
        <v>1</v>
      </c>
      <c r="Y21" s="50">
        <f ca="1">IF(ISERROR(VLOOKUP(CONCATENATE(INDIRECT(ADDRESS(3,COLUMN())),A21),DATA!C2:E1044,3,FALSE)),0,VLOOKUP(CONCATENATE(INDIRECT(ADDRESS(3,COLUMN())),A21),DATA!C2:E1044,3,FALSE))</f>
        <v>41</v>
      </c>
      <c r="Z21" s="50">
        <f ca="1">IF(ISERROR(VLOOKUP(CONCATENATE(INDIRECT(ADDRESS(3,COLUMN())),A21),DATA!C2:E1044,3,FALSE)),0,VLOOKUP(CONCATENATE(INDIRECT(ADDRESS(3,COLUMN())),A21),DATA!C2:E1044,3,FALSE))</f>
        <v>18</v>
      </c>
      <c r="AA21" s="50">
        <f ca="1">IF(ISERROR(VLOOKUP(CONCATENATE(INDIRECT(ADDRESS(3,COLUMN())),A21),DATA!C2:E1044,3,FALSE)),0,VLOOKUP(CONCATENATE(INDIRECT(ADDRESS(3,COLUMN())),A21),DATA!C2:E1044,3,FALSE))</f>
        <v>10</v>
      </c>
      <c r="AB21" s="50">
        <f ca="1">IF(ISERROR(VLOOKUP(CONCATENATE(INDIRECT(ADDRESS(3,COLUMN())),A21),DATA!C2:E1044,3,FALSE)),0,VLOOKUP(CONCATENATE(INDIRECT(ADDRESS(3,COLUMN())),A21),DATA!C2:E1044,3,FALSE))</f>
        <v>4</v>
      </c>
      <c r="AC21" s="50">
        <f ca="1">IF(ISERROR(VLOOKUP(CONCATENATE(INDIRECT(ADDRESS(3,COLUMN())),A21),DATA!C2:E1044,3,FALSE)),0,VLOOKUP(CONCATENATE(INDIRECT(ADDRESS(3,COLUMN())),A21),DATA!C2:E1044,3,FALSE))</f>
        <v>0</v>
      </c>
      <c r="AD21" s="50">
        <f ca="1">IF(ISERROR(VLOOKUP(CONCATENATE(INDIRECT(ADDRESS(3,COLUMN())),A21),DATA!C2:E1044,3,FALSE)),0,VLOOKUP(CONCATENATE(INDIRECT(ADDRESS(3,COLUMN())),A21),DATA!C2:E1044,3,FALSE))</f>
        <v>0</v>
      </c>
      <c r="AE21" s="50">
        <f ca="1">IF(ISERROR(VLOOKUP(CONCATENATE(INDIRECT(ADDRESS(3,COLUMN())),A21),DATA!C2:E1044,3,FALSE)),0,VLOOKUP(CONCATENATE(INDIRECT(ADDRESS(3,COLUMN())),A21),DATA!C2:E1044,3,FALSE))</f>
        <v>3</v>
      </c>
      <c r="AF21" s="50">
        <f ca="1">IF(ISERROR(VLOOKUP(CONCATENATE(INDIRECT(ADDRESS(3,COLUMN())),A21),DATA!C2:E1044,3,FALSE)),0,VLOOKUP(CONCATENATE(INDIRECT(ADDRESS(3,COLUMN())),A21),DATA!C2:E1044,3,FALSE))</f>
        <v>4</v>
      </c>
      <c r="AG21" s="50">
        <f ca="1">IF(ISERROR(VLOOKUP(CONCATENATE(INDIRECT(ADDRESS(3,COLUMN())),A21),DATA!C2:E1044,3,FALSE)),0,VLOOKUP(CONCATENATE(INDIRECT(ADDRESS(3,COLUMN())),A21),DATA!C2:E1044,3,FALSE))</f>
        <v>17</v>
      </c>
      <c r="AH21" s="50">
        <f ca="1">IF(ISERROR(VLOOKUP(CONCATENATE(INDIRECT(ADDRESS(3,COLUMN())),A21),DATA!C2:E1044,3,FALSE)),0,VLOOKUP(CONCATENATE(INDIRECT(ADDRESS(3,COLUMN())),A21),DATA!C2:E1044,3,FALSE))</f>
        <v>0</v>
      </c>
      <c r="AI21" s="50">
        <f ca="1">IF(ISERROR(VLOOKUP(CONCATENATE(INDIRECT(ADDRESS(3,COLUMN())),A21),DATA!C2:E1044,3,FALSE)),0,VLOOKUP(CONCATENATE(INDIRECT(ADDRESS(3,COLUMN())),A21),DATA!C2:E1044,3,FALSE))</f>
        <v>0</v>
      </c>
      <c r="AJ21" s="50">
        <f ca="1">IF(ISERROR(VLOOKUP(CONCATENATE(INDIRECT(ADDRESS(3,COLUMN())),A21),DATA!C2:E1044,3,FALSE)),0,VLOOKUP(CONCATENATE(INDIRECT(ADDRESS(3,COLUMN())),A21),DATA!C2:E1044,3,FALSE))</f>
        <v>0</v>
      </c>
      <c r="AK21" s="50">
        <f ca="1">IF(ISERROR(VLOOKUP(CONCATENATE(INDIRECT(ADDRESS(3,COLUMN())),A21),DATA!C2:E1044,3,FALSE)),0,VLOOKUP(CONCATENATE(INDIRECT(ADDRESS(3,COLUMN())),A21),DATA!C2:E1044,3,FALSE))</f>
        <v>0</v>
      </c>
      <c r="AL21" s="50">
        <f ca="1">IF(ISERROR(VLOOKUP(CONCATENATE(INDIRECT(ADDRESS(3,COLUMN())),A21),DATA!C2:E1044,3,FALSE)),0,VLOOKUP(CONCATENATE(INDIRECT(ADDRESS(3,COLUMN())),A21),DATA!C2:E1044,3,FALSE))</f>
        <v>0</v>
      </c>
      <c r="AM21" s="50">
        <f ca="1">IF(ISERROR(VLOOKUP(CONCATENATE(INDIRECT(ADDRESS(3,COLUMN())),A21),DATA!C2:E1044,3,FALSE)),0,VLOOKUP(CONCATENATE(INDIRECT(ADDRESS(3,COLUMN())),A21),DATA!C2:E1044,3,FALSE))</f>
        <v>0</v>
      </c>
      <c r="AN21" s="50">
        <f ca="1">SUM(B21:INDIRECT(CONCATENATE(SUBSTITUTE(ADDRESS(1,COLUMN()-1,4),"1",""),"$21")))</f>
        <v>3131</v>
      </c>
    </row>
    <row r="22" spans="1:40" x14ac:dyDescent="0.25">
      <c r="A22" s="49" t="s">
        <v>64</v>
      </c>
      <c r="B22" s="49">
        <f ca="1">IF(ISERROR(VLOOKUP(CONCATENATE(INDIRECT(ADDRESS(3,COLUMN())),A22),DATA!C2:E1044,3,FALSE)),0,VLOOKUP(CONCATENATE(INDIRECT(ADDRESS(3,COLUMN())),A22),DATA!C2:E1044,3,FALSE))</f>
        <v>0</v>
      </c>
      <c r="C22" s="49">
        <f ca="1">IF(ISERROR(VLOOKUP(CONCATENATE(INDIRECT(ADDRESS(3,COLUMN())),A22),DATA!C2:E1044,3,FALSE)),0,VLOOKUP(CONCATENATE(INDIRECT(ADDRESS(3,COLUMN())),A22),DATA!C2:E1044,3,FALSE))</f>
        <v>0</v>
      </c>
      <c r="D22" s="49">
        <f ca="1">IF(ISERROR(VLOOKUP(CONCATENATE(INDIRECT(ADDRESS(3,COLUMN())),A22),DATA!C2:E1044,3,FALSE)),0,VLOOKUP(CONCATENATE(INDIRECT(ADDRESS(3,COLUMN())),A22),DATA!C2:E1044,3,FALSE))</f>
        <v>0</v>
      </c>
      <c r="E22" s="49">
        <f ca="1">IF(ISERROR(VLOOKUP(CONCATENATE(INDIRECT(ADDRESS(3,COLUMN())),A22),DATA!C2:E1044,3,FALSE)),0,VLOOKUP(CONCATENATE(INDIRECT(ADDRESS(3,COLUMN())),A22),DATA!C2:E1044,3,FALSE))</f>
        <v>0</v>
      </c>
      <c r="F22" s="49">
        <f ca="1">IF(ISERROR(VLOOKUP(CONCATENATE(INDIRECT(ADDRESS(3,COLUMN())),A22),DATA!C2:E1044,3,FALSE)),0,VLOOKUP(CONCATENATE(INDIRECT(ADDRESS(3,COLUMN())),A22),DATA!C2:E1044,3,FALSE))</f>
        <v>0</v>
      </c>
      <c r="G22" s="49">
        <f ca="1">IF(ISERROR(VLOOKUP(CONCATENATE(INDIRECT(ADDRESS(3,COLUMN())),A22),DATA!C2:E1044,3,FALSE)),0,VLOOKUP(CONCATENATE(INDIRECT(ADDRESS(3,COLUMN())),A22),DATA!C2:E1044,3,FALSE))</f>
        <v>0</v>
      </c>
      <c r="H22" s="49">
        <f ca="1">IF(ISERROR(VLOOKUP(CONCATENATE(INDIRECT(ADDRESS(3,COLUMN())),A22),DATA!C2:E1044,3,FALSE)),0,VLOOKUP(CONCATENATE(INDIRECT(ADDRESS(3,COLUMN())),A22),DATA!C2:E1044,3,FALSE))</f>
        <v>0</v>
      </c>
      <c r="I22" s="49">
        <f ca="1">IF(ISERROR(VLOOKUP(CONCATENATE(INDIRECT(ADDRESS(3,COLUMN())),A22),DATA!C2:E1044,3,FALSE)),0,VLOOKUP(CONCATENATE(INDIRECT(ADDRESS(3,COLUMN())),A22),DATA!C2:E1044,3,FALSE))</f>
        <v>0</v>
      </c>
      <c r="J22" s="49">
        <f ca="1">IF(ISERROR(VLOOKUP(CONCATENATE(INDIRECT(ADDRESS(3,COLUMN())),A22),DATA!C2:E1044,3,FALSE)),0,VLOOKUP(CONCATENATE(INDIRECT(ADDRESS(3,COLUMN())),A22),DATA!C2:E1044,3,FALSE))</f>
        <v>0</v>
      </c>
      <c r="K22" s="49">
        <f ca="1">IF(ISERROR(VLOOKUP(CONCATENATE(INDIRECT(ADDRESS(3,COLUMN())),A22),DATA!C2:E1044,3,FALSE)),0,VLOOKUP(CONCATENATE(INDIRECT(ADDRESS(3,COLUMN())),A22),DATA!C2:E1044,3,FALSE))</f>
        <v>0</v>
      </c>
      <c r="L22" s="49">
        <f ca="1">IF(ISERROR(VLOOKUP(CONCATENATE(INDIRECT(ADDRESS(3,COLUMN())),A22),DATA!C2:E1044,3,FALSE)),0,VLOOKUP(CONCATENATE(INDIRECT(ADDRESS(3,COLUMN())),A22),DATA!C2:E1044,3,FALSE))</f>
        <v>0</v>
      </c>
      <c r="M22" s="49">
        <f ca="1">IF(ISERROR(VLOOKUP(CONCATENATE(INDIRECT(ADDRESS(3,COLUMN())),A22),DATA!C2:E1044,3,FALSE)),0,VLOOKUP(CONCATENATE(INDIRECT(ADDRESS(3,COLUMN())),A22),DATA!C2:E1044,3,FALSE))</f>
        <v>0</v>
      </c>
      <c r="N22" s="49">
        <f ca="1">IF(ISERROR(VLOOKUP(CONCATENATE(INDIRECT(ADDRESS(3,COLUMN())),A22),DATA!C2:E1044,3,FALSE)),0,VLOOKUP(CONCATENATE(INDIRECT(ADDRESS(3,COLUMN())),A22),DATA!C2:E1044,3,FALSE))</f>
        <v>0</v>
      </c>
      <c r="O22" s="49">
        <f ca="1">IF(ISERROR(VLOOKUP(CONCATENATE(INDIRECT(ADDRESS(3,COLUMN())),A22),DATA!C2:E1044,3,FALSE)),0,VLOOKUP(CONCATENATE(INDIRECT(ADDRESS(3,COLUMN())),A22),DATA!C2:E1044,3,FALSE))</f>
        <v>0</v>
      </c>
      <c r="P22" s="49">
        <f ca="1">IF(ISERROR(VLOOKUP(CONCATENATE(INDIRECT(ADDRESS(3,COLUMN())),A22),DATA!C2:E1044,3,FALSE)),0,VLOOKUP(CONCATENATE(INDIRECT(ADDRESS(3,COLUMN())),A22),DATA!C2:E1044,3,FALSE))</f>
        <v>0</v>
      </c>
      <c r="Q22" s="49">
        <f ca="1">IF(ISERROR(VLOOKUP(CONCATENATE(INDIRECT(ADDRESS(3,COLUMN())),A22),DATA!C2:E1044,3,FALSE)),0,VLOOKUP(CONCATENATE(INDIRECT(ADDRESS(3,COLUMN())),A22),DATA!C2:E1044,3,FALSE))</f>
        <v>0</v>
      </c>
      <c r="R22" s="49">
        <f ca="1">IF(ISERROR(VLOOKUP(CONCATENATE(INDIRECT(ADDRESS(3,COLUMN())),A22),DATA!C2:E1044,3,FALSE)),0,VLOOKUP(CONCATENATE(INDIRECT(ADDRESS(3,COLUMN())),A22),DATA!C2:E1044,3,FALSE))</f>
        <v>0</v>
      </c>
      <c r="S22" s="49">
        <f ca="1">IF(ISERROR(VLOOKUP(CONCATENATE(INDIRECT(ADDRESS(3,COLUMN())),A22),DATA!C2:E1044,3,FALSE)),0,VLOOKUP(CONCATENATE(INDIRECT(ADDRESS(3,COLUMN())),A22),DATA!C2:E1044,3,FALSE))</f>
        <v>0</v>
      </c>
      <c r="T22" s="49">
        <f ca="1">IF(ISERROR(VLOOKUP(CONCATENATE(INDIRECT(ADDRESS(3,COLUMN())),A22),DATA!C2:E1044,3,FALSE)),0,VLOOKUP(CONCATENATE(INDIRECT(ADDRESS(3,COLUMN())),A22),DATA!C2:E1044,3,FALSE))</f>
        <v>0</v>
      </c>
      <c r="U22" s="49">
        <f ca="1">IF(ISERROR(VLOOKUP(CONCATENATE(INDIRECT(ADDRESS(3,COLUMN())),A22),DATA!C2:E1044,3,FALSE)),0,VLOOKUP(CONCATENATE(INDIRECT(ADDRESS(3,COLUMN())),A22),DATA!C2:E1044,3,FALSE))</f>
        <v>0</v>
      </c>
      <c r="V22" s="49">
        <f ca="1">IF(ISERROR(VLOOKUP(CONCATENATE(INDIRECT(ADDRESS(3,COLUMN())),A22),DATA!C2:E1044,3,FALSE)),0,VLOOKUP(CONCATENATE(INDIRECT(ADDRESS(3,COLUMN())),A22),DATA!C2:E1044,3,FALSE))</f>
        <v>0</v>
      </c>
      <c r="W22" s="49">
        <f ca="1">IF(ISERROR(VLOOKUP(CONCATENATE(INDIRECT(ADDRESS(3,COLUMN())),A22),DATA!C2:E1044,3,FALSE)),0,VLOOKUP(CONCATENATE(INDIRECT(ADDRESS(3,COLUMN())),A22),DATA!C2:E1044,3,FALSE))</f>
        <v>0</v>
      </c>
      <c r="X22" s="49">
        <f ca="1">IF(ISERROR(VLOOKUP(CONCATENATE(INDIRECT(ADDRESS(3,COLUMN())),A22),DATA!C2:E1044,3,FALSE)),0,VLOOKUP(CONCATENATE(INDIRECT(ADDRESS(3,COLUMN())),A22),DATA!C2:E1044,3,FALSE))</f>
        <v>0</v>
      </c>
      <c r="Y22" s="49">
        <f ca="1">IF(ISERROR(VLOOKUP(CONCATENATE(INDIRECT(ADDRESS(3,COLUMN())),A22),DATA!C2:E1044,3,FALSE)),0,VLOOKUP(CONCATENATE(INDIRECT(ADDRESS(3,COLUMN())),A22),DATA!C2:E1044,3,FALSE))</f>
        <v>0</v>
      </c>
      <c r="Z22" s="49">
        <f ca="1">IF(ISERROR(VLOOKUP(CONCATENATE(INDIRECT(ADDRESS(3,COLUMN())),A22),DATA!C2:E1044,3,FALSE)),0,VLOOKUP(CONCATENATE(INDIRECT(ADDRESS(3,COLUMN())),A22),DATA!C2:E1044,3,FALSE))</f>
        <v>0</v>
      </c>
      <c r="AA22" s="49">
        <f ca="1">IF(ISERROR(VLOOKUP(CONCATENATE(INDIRECT(ADDRESS(3,COLUMN())),A22),DATA!C2:E1044,3,FALSE)),0,VLOOKUP(CONCATENATE(INDIRECT(ADDRESS(3,COLUMN())),A22),DATA!C2:E1044,3,FALSE))</f>
        <v>0</v>
      </c>
      <c r="AB22" s="49">
        <f ca="1">IF(ISERROR(VLOOKUP(CONCATENATE(INDIRECT(ADDRESS(3,COLUMN())),A22),DATA!C2:E1044,3,FALSE)),0,VLOOKUP(CONCATENATE(INDIRECT(ADDRESS(3,COLUMN())),A22),DATA!C2:E1044,3,FALSE))</f>
        <v>0</v>
      </c>
      <c r="AC22" s="49">
        <f ca="1">IF(ISERROR(VLOOKUP(CONCATENATE(INDIRECT(ADDRESS(3,COLUMN())),A22),DATA!C2:E1044,3,FALSE)),0,VLOOKUP(CONCATENATE(INDIRECT(ADDRESS(3,COLUMN())),A22),DATA!C2:E1044,3,FALSE))</f>
        <v>0</v>
      </c>
      <c r="AD22" s="49">
        <f ca="1">IF(ISERROR(VLOOKUP(CONCATENATE(INDIRECT(ADDRESS(3,COLUMN())),A22),DATA!C2:E1044,3,FALSE)),0,VLOOKUP(CONCATENATE(INDIRECT(ADDRESS(3,COLUMN())),A22),DATA!C2:E1044,3,FALSE))</f>
        <v>0</v>
      </c>
      <c r="AE22" s="49">
        <f ca="1">IF(ISERROR(VLOOKUP(CONCATENATE(INDIRECT(ADDRESS(3,COLUMN())),A22),DATA!C2:E1044,3,FALSE)),0,VLOOKUP(CONCATENATE(INDIRECT(ADDRESS(3,COLUMN())),A22),DATA!C2:E1044,3,FALSE))</f>
        <v>0</v>
      </c>
      <c r="AF22" s="49">
        <f ca="1">IF(ISERROR(VLOOKUP(CONCATENATE(INDIRECT(ADDRESS(3,COLUMN())),A22),DATA!C2:E1044,3,FALSE)),0,VLOOKUP(CONCATENATE(INDIRECT(ADDRESS(3,COLUMN())),A22),DATA!C2:E1044,3,FALSE))</f>
        <v>0</v>
      </c>
      <c r="AG22" s="49">
        <f ca="1">IF(ISERROR(VLOOKUP(CONCATENATE(INDIRECT(ADDRESS(3,COLUMN())),A22),DATA!C2:E1044,3,FALSE)),0,VLOOKUP(CONCATENATE(INDIRECT(ADDRESS(3,COLUMN())),A22),DATA!C2:E1044,3,FALSE))</f>
        <v>0</v>
      </c>
      <c r="AH22" s="49">
        <f ca="1">IF(ISERROR(VLOOKUP(CONCATENATE(INDIRECT(ADDRESS(3,COLUMN())),A22),DATA!C2:E1044,3,FALSE)),0,VLOOKUP(CONCATENATE(INDIRECT(ADDRESS(3,COLUMN())),A22),DATA!C2:E1044,3,FALSE))</f>
        <v>0</v>
      </c>
      <c r="AI22" s="49">
        <f ca="1">IF(ISERROR(VLOOKUP(CONCATENATE(INDIRECT(ADDRESS(3,COLUMN())),A22),DATA!C2:E1044,3,FALSE)),0,VLOOKUP(CONCATENATE(INDIRECT(ADDRESS(3,COLUMN())),A22),DATA!C2:E1044,3,FALSE))</f>
        <v>0</v>
      </c>
      <c r="AJ22" s="49">
        <f ca="1">IF(ISERROR(VLOOKUP(CONCATENATE(INDIRECT(ADDRESS(3,COLUMN())),A22),DATA!C2:E1044,3,FALSE)),0,VLOOKUP(CONCATENATE(INDIRECT(ADDRESS(3,COLUMN())),A22),DATA!C2:E1044,3,FALSE))</f>
        <v>0</v>
      </c>
      <c r="AK22" s="49">
        <f ca="1">IF(ISERROR(VLOOKUP(CONCATENATE(INDIRECT(ADDRESS(3,COLUMN())),A22),DATA!C2:E1044,3,FALSE)),0,VLOOKUP(CONCATENATE(INDIRECT(ADDRESS(3,COLUMN())),A22),DATA!C2:E1044,3,FALSE))</f>
        <v>0</v>
      </c>
      <c r="AL22" s="49">
        <f ca="1">IF(ISERROR(VLOOKUP(CONCATENATE(INDIRECT(ADDRESS(3,COLUMN())),A22),DATA!C2:E1044,3,FALSE)),0,VLOOKUP(CONCATENATE(INDIRECT(ADDRESS(3,COLUMN())),A22),DATA!C2:E1044,3,FALSE))</f>
        <v>0</v>
      </c>
      <c r="AM22" s="49">
        <f ca="1">IF(ISERROR(VLOOKUP(CONCATENATE(INDIRECT(ADDRESS(3,COLUMN())),A22),DATA!C2:E1044,3,FALSE)),0,VLOOKUP(CONCATENATE(INDIRECT(ADDRESS(3,COLUMN())),A22),DATA!C2:E1044,3,FALSE))</f>
        <v>0</v>
      </c>
      <c r="AN22" s="49">
        <f ca="1">SUM(B22:INDIRECT(CONCATENATE(SUBSTITUTE(ADDRESS(1,COLUMN()-1,4),"1",""),"$22")))</f>
        <v>0</v>
      </c>
    </row>
    <row r="23" spans="1:40" x14ac:dyDescent="0.25">
      <c r="A23" s="50" t="s">
        <v>65</v>
      </c>
      <c r="B23" s="50">
        <f ca="1">IF(ISERROR(VLOOKUP(CONCATENATE(INDIRECT(ADDRESS(3,COLUMN())),A23),DATA!C2:E1044,3,FALSE)),0,VLOOKUP(CONCATENATE(INDIRECT(ADDRESS(3,COLUMN())),A23),DATA!C2:E1044,3,FALSE))</f>
        <v>0</v>
      </c>
      <c r="C23" s="50">
        <f ca="1">IF(ISERROR(VLOOKUP(CONCATENATE(INDIRECT(ADDRESS(3,COLUMN())),A23),DATA!C2:E1044,3,FALSE)),0,VLOOKUP(CONCATENATE(INDIRECT(ADDRESS(3,COLUMN())),A23),DATA!C2:E1044,3,FALSE))</f>
        <v>0</v>
      </c>
      <c r="D23" s="50">
        <f ca="1">IF(ISERROR(VLOOKUP(CONCATENATE(INDIRECT(ADDRESS(3,COLUMN())),A23),DATA!C2:E1044,3,FALSE)),0,VLOOKUP(CONCATENATE(INDIRECT(ADDRESS(3,COLUMN())),A23),DATA!C2:E1044,3,FALSE))</f>
        <v>0</v>
      </c>
      <c r="E23" s="50">
        <f ca="1">IF(ISERROR(VLOOKUP(CONCATENATE(INDIRECT(ADDRESS(3,COLUMN())),A23),DATA!C2:E1044,3,FALSE)),0,VLOOKUP(CONCATENATE(INDIRECT(ADDRESS(3,COLUMN())),A23),DATA!C2:E1044,3,FALSE))</f>
        <v>0</v>
      </c>
      <c r="F23" s="50">
        <f ca="1">IF(ISERROR(VLOOKUP(CONCATENATE(INDIRECT(ADDRESS(3,COLUMN())),A23),DATA!C2:E1044,3,FALSE)),0,VLOOKUP(CONCATENATE(INDIRECT(ADDRESS(3,COLUMN())),A23),DATA!C2:E1044,3,FALSE))</f>
        <v>0</v>
      </c>
      <c r="G23" s="50">
        <f ca="1">IF(ISERROR(VLOOKUP(CONCATENATE(INDIRECT(ADDRESS(3,COLUMN())),A23),DATA!C2:E1044,3,FALSE)),0,VLOOKUP(CONCATENATE(INDIRECT(ADDRESS(3,COLUMN())),A23),DATA!C2:E1044,3,FALSE))</f>
        <v>0</v>
      </c>
      <c r="H23" s="50">
        <f ca="1">IF(ISERROR(VLOOKUP(CONCATENATE(INDIRECT(ADDRESS(3,COLUMN())),A23),DATA!C2:E1044,3,FALSE)),0,VLOOKUP(CONCATENATE(INDIRECT(ADDRESS(3,COLUMN())),A23),DATA!C2:E1044,3,FALSE))</f>
        <v>0</v>
      </c>
      <c r="I23" s="50">
        <f ca="1">IF(ISERROR(VLOOKUP(CONCATENATE(INDIRECT(ADDRESS(3,COLUMN())),A23),DATA!C2:E1044,3,FALSE)),0,VLOOKUP(CONCATENATE(INDIRECT(ADDRESS(3,COLUMN())),A23),DATA!C2:E1044,3,FALSE))</f>
        <v>0</v>
      </c>
      <c r="J23" s="50">
        <f ca="1">IF(ISERROR(VLOOKUP(CONCATENATE(INDIRECT(ADDRESS(3,COLUMN())),A23),DATA!C2:E1044,3,FALSE)),0,VLOOKUP(CONCATENATE(INDIRECT(ADDRESS(3,COLUMN())),A23),DATA!C2:E1044,3,FALSE))</f>
        <v>0</v>
      </c>
      <c r="K23" s="50">
        <f ca="1">IF(ISERROR(VLOOKUP(CONCATENATE(INDIRECT(ADDRESS(3,COLUMN())),A23),DATA!C2:E1044,3,FALSE)),0,VLOOKUP(CONCATENATE(INDIRECT(ADDRESS(3,COLUMN())),A23),DATA!C2:E1044,3,FALSE))</f>
        <v>0</v>
      </c>
      <c r="L23" s="50">
        <f ca="1">IF(ISERROR(VLOOKUP(CONCATENATE(INDIRECT(ADDRESS(3,COLUMN())),A23),DATA!C2:E1044,3,FALSE)),0,VLOOKUP(CONCATENATE(INDIRECT(ADDRESS(3,COLUMN())),A23),DATA!C2:E1044,3,FALSE))</f>
        <v>0</v>
      </c>
      <c r="M23" s="50">
        <f ca="1">IF(ISERROR(VLOOKUP(CONCATENATE(INDIRECT(ADDRESS(3,COLUMN())),A23),DATA!C2:E1044,3,FALSE)),0,VLOOKUP(CONCATENATE(INDIRECT(ADDRESS(3,COLUMN())),A23),DATA!C2:E1044,3,FALSE))</f>
        <v>0</v>
      </c>
      <c r="N23" s="50">
        <f ca="1">IF(ISERROR(VLOOKUP(CONCATENATE(INDIRECT(ADDRESS(3,COLUMN())),A23),DATA!C2:E1044,3,FALSE)),0,VLOOKUP(CONCATENATE(INDIRECT(ADDRESS(3,COLUMN())),A23),DATA!C2:E1044,3,FALSE))</f>
        <v>0</v>
      </c>
      <c r="O23" s="50">
        <f ca="1">IF(ISERROR(VLOOKUP(CONCATENATE(INDIRECT(ADDRESS(3,COLUMN())),A23),DATA!C2:E1044,3,FALSE)),0,VLOOKUP(CONCATENATE(INDIRECT(ADDRESS(3,COLUMN())),A23),DATA!C2:E1044,3,FALSE))</f>
        <v>0</v>
      </c>
      <c r="P23" s="50">
        <f ca="1">IF(ISERROR(VLOOKUP(CONCATENATE(INDIRECT(ADDRESS(3,COLUMN())),A23),DATA!C2:E1044,3,FALSE)),0,VLOOKUP(CONCATENATE(INDIRECT(ADDRESS(3,COLUMN())),A23),DATA!C2:E1044,3,FALSE))</f>
        <v>0</v>
      </c>
      <c r="Q23" s="50">
        <f ca="1">IF(ISERROR(VLOOKUP(CONCATENATE(INDIRECT(ADDRESS(3,COLUMN())),A23),DATA!C2:E1044,3,FALSE)),0,VLOOKUP(CONCATENATE(INDIRECT(ADDRESS(3,COLUMN())),A23),DATA!C2:E1044,3,FALSE))</f>
        <v>0</v>
      </c>
      <c r="R23" s="50">
        <f ca="1">IF(ISERROR(VLOOKUP(CONCATENATE(INDIRECT(ADDRESS(3,COLUMN())),A23),DATA!C2:E1044,3,FALSE)),0,VLOOKUP(CONCATENATE(INDIRECT(ADDRESS(3,COLUMN())),A23),DATA!C2:E1044,3,FALSE))</f>
        <v>0</v>
      </c>
      <c r="S23" s="50">
        <f ca="1">IF(ISERROR(VLOOKUP(CONCATENATE(INDIRECT(ADDRESS(3,COLUMN())),A23),DATA!C2:E1044,3,FALSE)),0,VLOOKUP(CONCATENATE(INDIRECT(ADDRESS(3,COLUMN())),A23),DATA!C2:E1044,3,FALSE))</f>
        <v>0</v>
      </c>
      <c r="T23" s="50">
        <f ca="1">IF(ISERROR(VLOOKUP(CONCATENATE(INDIRECT(ADDRESS(3,COLUMN())),A23),DATA!C2:E1044,3,FALSE)),0,VLOOKUP(CONCATENATE(INDIRECT(ADDRESS(3,COLUMN())),A23),DATA!C2:E1044,3,FALSE))</f>
        <v>0</v>
      </c>
      <c r="U23" s="50">
        <f ca="1">IF(ISERROR(VLOOKUP(CONCATENATE(INDIRECT(ADDRESS(3,COLUMN())),A23),DATA!C2:E1044,3,FALSE)),0,VLOOKUP(CONCATENATE(INDIRECT(ADDRESS(3,COLUMN())),A23),DATA!C2:E1044,3,FALSE))</f>
        <v>0</v>
      </c>
      <c r="V23" s="50">
        <f ca="1">IF(ISERROR(VLOOKUP(CONCATENATE(INDIRECT(ADDRESS(3,COLUMN())),A23),DATA!C2:E1044,3,FALSE)),0,VLOOKUP(CONCATENATE(INDIRECT(ADDRESS(3,COLUMN())),A23),DATA!C2:E1044,3,FALSE))</f>
        <v>0</v>
      </c>
      <c r="W23" s="50">
        <f ca="1">IF(ISERROR(VLOOKUP(CONCATENATE(INDIRECT(ADDRESS(3,COLUMN())),A23),DATA!C2:E1044,3,FALSE)),0,VLOOKUP(CONCATENATE(INDIRECT(ADDRESS(3,COLUMN())),A23),DATA!C2:E1044,3,FALSE))</f>
        <v>0</v>
      </c>
      <c r="X23" s="50">
        <f ca="1">IF(ISERROR(VLOOKUP(CONCATENATE(INDIRECT(ADDRESS(3,COLUMN())),A23),DATA!C2:E1044,3,FALSE)),0,VLOOKUP(CONCATENATE(INDIRECT(ADDRESS(3,COLUMN())),A23),DATA!C2:E1044,3,FALSE))</f>
        <v>0</v>
      </c>
      <c r="Y23" s="50">
        <f ca="1">IF(ISERROR(VLOOKUP(CONCATENATE(INDIRECT(ADDRESS(3,COLUMN())),A23),DATA!C2:E1044,3,FALSE)),0,VLOOKUP(CONCATENATE(INDIRECT(ADDRESS(3,COLUMN())),A23),DATA!C2:E1044,3,FALSE))</f>
        <v>0</v>
      </c>
      <c r="Z23" s="50">
        <f ca="1">IF(ISERROR(VLOOKUP(CONCATENATE(INDIRECT(ADDRESS(3,COLUMN())),A23),DATA!C2:E1044,3,FALSE)),0,VLOOKUP(CONCATENATE(INDIRECT(ADDRESS(3,COLUMN())),A23),DATA!C2:E1044,3,FALSE))</f>
        <v>0</v>
      </c>
      <c r="AA23" s="50">
        <f ca="1">IF(ISERROR(VLOOKUP(CONCATENATE(INDIRECT(ADDRESS(3,COLUMN())),A23),DATA!C2:E1044,3,FALSE)),0,VLOOKUP(CONCATENATE(INDIRECT(ADDRESS(3,COLUMN())),A23),DATA!C2:E1044,3,FALSE))</f>
        <v>0</v>
      </c>
      <c r="AB23" s="50">
        <f ca="1">IF(ISERROR(VLOOKUP(CONCATENATE(INDIRECT(ADDRESS(3,COLUMN())),A23),DATA!C2:E1044,3,FALSE)),0,VLOOKUP(CONCATENATE(INDIRECT(ADDRESS(3,COLUMN())),A23),DATA!C2:E1044,3,FALSE))</f>
        <v>0</v>
      </c>
      <c r="AC23" s="50">
        <f ca="1">IF(ISERROR(VLOOKUP(CONCATENATE(INDIRECT(ADDRESS(3,COLUMN())),A23),DATA!C2:E1044,3,FALSE)),0,VLOOKUP(CONCATENATE(INDIRECT(ADDRESS(3,COLUMN())),A23),DATA!C2:E1044,3,FALSE))</f>
        <v>0</v>
      </c>
      <c r="AD23" s="50">
        <f ca="1">IF(ISERROR(VLOOKUP(CONCATENATE(INDIRECT(ADDRESS(3,COLUMN())),A23),DATA!C2:E1044,3,FALSE)),0,VLOOKUP(CONCATENATE(INDIRECT(ADDRESS(3,COLUMN())),A23),DATA!C2:E1044,3,FALSE))</f>
        <v>0</v>
      </c>
      <c r="AE23" s="50">
        <f ca="1">IF(ISERROR(VLOOKUP(CONCATENATE(INDIRECT(ADDRESS(3,COLUMN())),A23),DATA!C2:E1044,3,FALSE)),0,VLOOKUP(CONCATENATE(INDIRECT(ADDRESS(3,COLUMN())),A23),DATA!C2:E1044,3,FALSE))</f>
        <v>0</v>
      </c>
      <c r="AF23" s="50">
        <f ca="1">IF(ISERROR(VLOOKUP(CONCATENATE(INDIRECT(ADDRESS(3,COLUMN())),A23),DATA!C2:E1044,3,FALSE)),0,VLOOKUP(CONCATENATE(INDIRECT(ADDRESS(3,COLUMN())),A23),DATA!C2:E1044,3,FALSE))</f>
        <v>0</v>
      </c>
      <c r="AG23" s="50">
        <f ca="1">IF(ISERROR(VLOOKUP(CONCATENATE(INDIRECT(ADDRESS(3,COLUMN())),A23),DATA!C2:E1044,3,FALSE)),0,VLOOKUP(CONCATENATE(INDIRECT(ADDRESS(3,COLUMN())),A23),DATA!C2:E1044,3,FALSE))</f>
        <v>0</v>
      </c>
      <c r="AH23" s="50">
        <f ca="1">IF(ISERROR(VLOOKUP(CONCATENATE(INDIRECT(ADDRESS(3,COLUMN())),A23),DATA!C2:E1044,3,FALSE)),0,VLOOKUP(CONCATENATE(INDIRECT(ADDRESS(3,COLUMN())),A23),DATA!C2:E1044,3,FALSE))</f>
        <v>0</v>
      </c>
      <c r="AI23" s="50">
        <f ca="1">IF(ISERROR(VLOOKUP(CONCATENATE(INDIRECT(ADDRESS(3,COLUMN())),A23),DATA!C2:E1044,3,FALSE)),0,VLOOKUP(CONCATENATE(INDIRECT(ADDRESS(3,COLUMN())),A23),DATA!C2:E1044,3,FALSE))</f>
        <v>0</v>
      </c>
      <c r="AJ23" s="50">
        <f ca="1">IF(ISERROR(VLOOKUP(CONCATENATE(INDIRECT(ADDRESS(3,COLUMN())),A23),DATA!C2:E1044,3,FALSE)),0,VLOOKUP(CONCATENATE(INDIRECT(ADDRESS(3,COLUMN())),A23),DATA!C2:E1044,3,FALSE))</f>
        <v>0</v>
      </c>
      <c r="AK23" s="50">
        <f ca="1">IF(ISERROR(VLOOKUP(CONCATENATE(INDIRECT(ADDRESS(3,COLUMN())),A23),DATA!C2:E1044,3,FALSE)),0,VLOOKUP(CONCATENATE(INDIRECT(ADDRESS(3,COLUMN())),A23),DATA!C2:E1044,3,FALSE))</f>
        <v>0</v>
      </c>
      <c r="AL23" s="50">
        <f ca="1">IF(ISERROR(VLOOKUP(CONCATENATE(INDIRECT(ADDRESS(3,COLUMN())),A23),DATA!C2:E1044,3,FALSE)),0,VLOOKUP(CONCATENATE(INDIRECT(ADDRESS(3,COLUMN())),A23),DATA!C2:E1044,3,FALSE))</f>
        <v>0</v>
      </c>
      <c r="AM23" s="50">
        <f ca="1">IF(ISERROR(VLOOKUP(CONCATENATE(INDIRECT(ADDRESS(3,COLUMN())),A23),DATA!C2:E1044,3,FALSE)),0,VLOOKUP(CONCATENATE(INDIRECT(ADDRESS(3,COLUMN())),A23),DATA!C2:E1044,3,FALSE))</f>
        <v>0</v>
      </c>
      <c r="AN23" s="50">
        <f ca="1">SUM(B23:INDIRECT(CONCATENATE(SUBSTITUTE(ADDRESS(1,COLUMN()-1,4),"1",""),"$23")))</f>
        <v>0</v>
      </c>
    </row>
    <row r="24" spans="1:40" x14ac:dyDescent="0.25">
      <c r="A24" s="49" t="s">
        <v>66</v>
      </c>
      <c r="B24" s="49">
        <f ca="1">IF(ISERROR(VLOOKUP(CONCATENATE(INDIRECT(ADDRESS(3,COLUMN())),A24),DATA!C2:E1044,3,FALSE)),0,VLOOKUP(CONCATENATE(INDIRECT(ADDRESS(3,COLUMN())),A24),DATA!C2:E1044,3,FALSE))</f>
        <v>0</v>
      </c>
      <c r="C24" s="49">
        <f ca="1">IF(ISERROR(VLOOKUP(CONCATENATE(INDIRECT(ADDRESS(3,COLUMN())),A24),DATA!C2:E1044,3,FALSE)),0,VLOOKUP(CONCATENATE(INDIRECT(ADDRESS(3,COLUMN())),A24),DATA!C2:E1044,3,FALSE))</f>
        <v>0</v>
      </c>
      <c r="D24" s="49">
        <f ca="1">IF(ISERROR(VLOOKUP(CONCATENATE(INDIRECT(ADDRESS(3,COLUMN())),A24),DATA!C2:E1044,3,FALSE)),0,VLOOKUP(CONCATENATE(INDIRECT(ADDRESS(3,COLUMN())),A24),DATA!C2:E1044,3,FALSE))</f>
        <v>0</v>
      </c>
      <c r="E24" s="49">
        <f ca="1">IF(ISERROR(VLOOKUP(CONCATENATE(INDIRECT(ADDRESS(3,COLUMN())),A24),DATA!C2:E1044,3,FALSE)),0,VLOOKUP(CONCATENATE(INDIRECT(ADDRESS(3,COLUMN())),A24),DATA!C2:E1044,3,FALSE))</f>
        <v>0</v>
      </c>
      <c r="F24" s="49">
        <f ca="1">IF(ISERROR(VLOOKUP(CONCATENATE(INDIRECT(ADDRESS(3,COLUMN())),A24),DATA!C2:E1044,3,FALSE)),0,VLOOKUP(CONCATENATE(INDIRECT(ADDRESS(3,COLUMN())),A24),DATA!C2:E1044,3,FALSE))</f>
        <v>0</v>
      </c>
      <c r="G24" s="49">
        <f ca="1">IF(ISERROR(VLOOKUP(CONCATENATE(INDIRECT(ADDRESS(3,COLUMN())),A24),DATA!C2:E1044,3,FALSE)),0,VLOOKUP(CONCATENATE(INDIRECT(ADDRESS(3,COLUMN())),A24),DATA!C2:E1044,3,FALSE))</f>
        <v>6</v>
      </c>
      <c r="H24" s="49">
        <f ca="1">IF(ISERROR(VLOOKUP(CONCATENATE(INDIRECT(ADDRESS(3,COLUMN())),A24),DATA!C2:E1044,3,FALSE)),0,VLOOKUP(CONCATENATE(INDIRECT(ADDRESS(3,COLUMN())),A24),DATA!C2:E1044,3,FALSE))</f>
        <v>0</v>
      </c>
      <c r="I24" s="49">
        <f ca="1">IF(ISERROR(VLOOKUP(CONCATENATE(INDIRECT(ADDRESS(3,COLUMN())),A24),DATA!C2:E1044,3,FALSE)),0,VLOOKUP(CONCATENATE(INDIRECT(ADDRESS(3,COLUMN())),A24),DATA!C2:E1044,3,FALSE))</f>
        <v>0</v>
      </c>
      <c r="J24" s="49">
        <f ca="1">IF(ISERROR(VLOOKUP(CONCATENATE(INDIRECT(ADDRESS(3,COLUMN())),A24),DATA!C2:E1044,3,FALSE)),0,VLOOKUP(CONCATENATE(INDIRECT(ADDRESS(3,COLUMN())),A24),DATA!C2:E1044,3,FALSE))</f>
        <v>0</v>
      </c>
      <c r="K24" s="49">
        <f ca="1">IF(ISERROR(VLOOKUP(CONCATENATE(INDIRECT(ADDRESS(3,COLUMN())),A24),DATA!C2:E1044,3,FALSE)),0,VLOOKUP(CONCATENATE(INDIRECT(ADDRESS(3,COLUMN())),A24),DATA!C2:E1044,3,FALSE))</f>
        <v>0</v>
      </c>
      <c r="L24" s="49">
        <f ca="1">IF(ISERROR(VLOOKUP(CONCATENATE(INDIRECT(ADDRESS(3,COLUMN())),A24),DATA!C2:E1044,3,FALSE)),0,VLOOKUP(CONCATENATE(INDIRECT(ADDRESS(3,COLUMN())),A24),DATA!C2:E1044,3,FALSE))</f>
        <v>0</v>
      </c>
      <c r="M24" s="49">
        <f ca="1">IF(ISERROR(VLOOKUP(CONCATENATE(INDIRECT(ADDRESS(3,COLUMN())),A24),DATA!C2:E1044,3,FALSE)),0,VLOOKUP(CONCATENATE(INDIRECT(ADDRESS(3,COLUMN())),A24),DATA!C2:E1044,3,FALSE))</f>
        <v>0</v>
      </c>
      <c r="N24" s="49">
        <f ca="1">IF(ISERROR(VLOOKUP(CONCATENATE(INDIRECT(ADDRESS(3,COLUMN())),A24),DATA!C2:E1044,3,FALSE)),0,VLOOKUP(CONCATENATE(INDIRECT(ADDRESS(3,COLUMN())),A24),DATA!C2:E1044,3,FALSE))</f>
        <v>7</v>
      </c>
      <c r="O24" s="49">
        <f ca="1">IF(ISERROR(VLOOKUP(CONCATENATE(INDIRECT(ADDRESS(3,COLUMN())),A24),DATA!C2:E1044,3,FALSE)),0,VLOOKUP(CONCATENATE(INDIRECT(ADDRESS(3,COLUMN())),A24),DATA!C2:E1044,3,FALSE))</f>
        <v>0</v>
      </c>
      <c r="P24" s="49">
        <f ca="1">IF(ISERROR(VLOOKUP(CONCATENATE(INDIRECT(ADDRESS(3,COLUMN())),A24),DATA!C2:E1044,3,FALSE)),0,VLOOKUP(CONCATENATE(INDIRECT(ADDRESS(3,COLUMN())),A24),DATA!C2:E1044,3,FALSE))</f>
        <v>0</v>
      </c>
      <c r="Q24" s="49">
        <f ca="1">IF(ISERROR(VLOOKUP(CONCATENATE(INDIRECT(ADDRESS(3,COLUMN())),A24),DATA!C2:E1044,3,FALSE)),0,VLOOKUP(CONCATENATE(INDIRECT(ADDRESS(3,COLUMN())),A24),DATA!C2:E1044,3,FALSE))</f>
        <v>0</v>
      </c>
      <c r="R24" s="49">
        <f ca="1">IF(ISERROR(VLOOKUP(CONCATENATE(INDIRECT(ADDRESS(3,COLUMN())),A24),DATA!C2:E1044,3,FALSE)),0,VLOOKUP(CONCATENATE(INDIRECT(ADDRESS(3,COLUMN())),A24),DATA!C2:E1044,3,FALSE))</f>
        <v>0</v>
      </c>
      <c r="S24" s="49">
        <f ca="1">IF(ISERROR(VLOOKUP(CONCATENATE(INDIRECT(ADDRESS(3,COLUMN())),A24),DATA!C2:E1044,3,FALSE)),0,VLOOKUP(CONCATENATE(INDIRECT(ADDRESS(3,COLUMN())),A24),DATA!C2:E1044,3,FALSE))</f>
        <v>0</v>
      </c>
      <c r="T24" s="49">
        <f ca="1">IF(ISERROR(VLOOKUP(CONCATENATE(INDIRECT(ADDRESS(3,COLUMN())),A24),DATA!C2:E1044,3,FALSE)),0,VLOOKUP(CONCATENATE(INDIRECT(ADDRESS(3,COLUMN())),A24),DATA!C2:E1044,3,FALSE))</f>
        <v>0</v>
      </c>
      <c r="U24" s="49">
        <f ca="1">IF(ISERROR(VLOOKUP(CONCATENATE(INDIRECT(ADDRESS(3,COLUMN())),A24),DATA!C2:E1044,3,FALSE)),0,VLOOKUP(CONCATENATE(INDIRECT(ADDRESS(3,COLUMN())),A24),DATA!C2:E1044,3,FALSE))</f>
        <v>0</v>
      </c>
      <c r="V24" s="49">
        <f ca="1">IF(ISERROR(VLOOKUP(CONCATENATE(INDIRECT(ADDRESS(3,COLUMN())),A24),DATA!C2:E1044,3,FALSE)),0,VLOOKUP(CONCATENATE(INDIRECT(ADDRESS(3,COLUMN())),A24),DATA!C2:E1044,3,FALSE))</f>
        <v>0</v>
      </c>
      <c r="W24" s="49">
        <f ca="1">IF(ISERROR(VLOOKUP(CONCATENATE(INDIRECT(ADDRESS(3,COLUMN())),A24),DATA!C2:E1044,3,FALSE)),0,VLOOKUP(CONCATENATE(INDIRECT(ADDRESS(3,COLUMN())),A24),DATA!C2:E1044,3,FALSE))</f>
        <v>0</v>
      </c>
      <c r="X24" s="49">
        <f ca="1">IF(ISERROR(VLOOKUP(CONCATENATE(INDIRECT(ADDRESS(3,COLUMN())),A24),DATA!C2:E1044,3,FALSE)),0,VLOOKUP(CONCATENATE(INDIRECT(ADDRESS(3,COLUMN())),A24),DATA!C2:E1044,3,FALSE))</f>
        <v>0</v>
      </c>
      <c r="Y24" s="49">
        <f ca="1">IF(ISERROR(VLOOKUP(CONCATENATE(INDIRECT(ADDRESS(3,COLUMN())),A24),DATA!C2:E1044,3,FALSE)),0,VLOOKUP(CONCATENATE(INDIRECT(ADDRESS(3,COLUMN())),A24),DATA!C2:E1044,3,FALSE))</f>
        <v>0</v>
      </c>
      <c r="Z24" s="49">
        <f ca="1">IF(ISERROR(VLOOKUP(CONCATENATE(INDIRECT(ADDRESS(3,COLUMN())),A24),DATA!C2:E1044,3,FALSE)),0,VLOOKUP(CONCATENATE(INDIRECT(ADDRESS(3,COLUMN())),A24),DATA!C2:E1044,3,FALSE))</f>
        <v>0</v>
      </c>
      <c r="AA24" s="49">
        <f ca="1">IF(ISERROR(VLOOKUP(CONCATENATE(INDIRECT(ADDRESS(3,COLUMN())),A24),DATA!C2:E1044,3,FALSE)),0,VLOOKUP(CONCATENATE(INDIRECT(ADDRESS(3,COLUMN())),A24),DATA!C2:E1044,3,FALSE))</f>
        <v>4</v>
      </c>
      <c r="AB24" s="49">
        <f ca="1">IF(ISERROR(VLOOKUP(CONCATENATE(INDIRECT(ADDRESS(3,COLUMN())),A24),DATA!C2:E1044,3,FALSE)),0,VLOOKUP(CONCATENATE(INDIRECT(ADDRESS(3,COLUMN())),A24),DATA!C2:E1044,3,FALSE))</f>
        <v>0</v>
      </c>
      <c r="AC24" s="49">
        <f ca="1">IF(ISERROR(VLOOKUP(CONCATENATE(INDIRECT(ADDRESS(3,COLUMN())),A24),DATA!C2:E1044,3,FALSE)),0,VLOOKUP(CONCATENATE(INDIRECT(ADDRESS(3,COLUMN())),A24),DATA!C2:E1044,3,FALSE))</f>
        <v>0</v>
      </c>
      <c r="AD24" s="49">
        <f ca="1">IF(ISERROR(VLOOKUP(CONCATENATE(INDIRECT(ADDRESS(3,COLUMN())),A24),DATA!C2:E1044,3,FALSE)),0,VLOOKUP(CONCATENATE(INDIRECT(ADDRESS(3,COLUMN())),A24),DATA!C2:E1044,3,FALSE))</f>
        <v>0</v>
      </c>
      <c r="AE24" s="49">
        <f ca="1">IF(ISERROR(VLOOKUP(CONCATENATE(INDIRECT(ADDRESS(3,COLUMN())),A24),DATA!C2:E1044,3,FALSE)),0,VLOOKUP(CONCATENATE(INDIRECT(ADDRESS(3,COLUMN())),A24),DATA!C2:E1044,3,FALSE))</f>
        <v>0</v>
      </c>
      <c r="AF24" s="49">
        <f ca="1">IF(ISERROR(VLOOKUP(CONCATENATE(INDIRECT(ADDRESS(3,COLUMN())),A24),DATA!C2:E1044,3,FALSE)),0,VLOOKUP(CONCATENATE(INDIRECT(ADDRESS(3,COLUMN())),A24),DATA!C2:E1044,3,FALSE))</f>
        <v>0</v>
      </c>
      <c r="AG24" s="49">
        <f ca="1">IF(ISERROR(VLOOKUP(CONCATENATE(INDIRECT(ADDRESS(3,COLUMN())),A24),DATA!C2:E1044,3,FALSE)),0,VLOOKUP(CONCATENATE(INDIRECT(ADDRESS(3,COLUMN())),A24),DATA!C2:E1044,3,FALSE))</f>
        <v>0</v>
      </c>
      <c r="AH24" s="49">
        <f ca="1">IF(ISERROR(VLOOKUP(CONCATENATE(INDIRECT(ADDRESS(3,COLUMN())),A24),DATA!C2:E1044,3,FALSE)),0,VLOOKUP(CONCATENATE(INDIRECT(ADDRESS(3,COLUMN())),A24),DATA!C2:E1044,3,FALSE))</f>
        <v>0</v>
      </c>
      <c r="AI24" s="49">
        <f ca="1">IF(ISERROR(VLOOKUP(CONCATENATE(INDIRECT(ADDRESS(3,COLUMN())),A24),DATA!C2:E1044,3,FALSE)),0,VLOOKUP(CONCATENATE(INDIRECT(ADDRESS(3,COLUMN())),A24),DATA!C2:E1044,3,FALSE))</f>
        <v>0</v>
      </c>
      <c r="AJ24" s="49">
        <f ca="1">IF(ISERROR(VLOOKUP(CONCATENATE(INDIRECT(ADDRESS(3,COLUMN())),A24),DATA!C2:E1044,3,FALSE)),0,VLOOKUP(CONCATENATE(INDIRECT(ADDRESS(3,COLUMN())),A24),DATA!C2:E1044,3,FALSE))</f>
        <v>0</v>
      </c>
      <c r="AK24" s="49">
        <f ca="1">IF(ISERROR(VLOOKUP(CONCATENATE(INDIRECT(ADDRESS(3,COLUMN())),A24),DATA!C2:E1044,3,FALSE)),0,VLOOKUP(CONCATENATE(INDIRECT(ADDRESS(3,COLUMN())),A24),DATA!C2:E1044,3,FALSE))</f>
        <v>0</v>
      </c>
      <c r="AL24" s="49">
        <f ca="1">IF(ISERROR(VLOOKUP(CONCATENATE(INDIRECT(ADDRESS(3,COLUMN())),A24),DATA!C2:E1044,3,FALSE)),0,VLOOKUP(CONCATENATE(INDIRECT(ADDRESS(3,COLUMN())),A24),DATA!C2:E1044,3,FALSE))</f>
        <v>0</v>
      </c>
      <c r="AM24" s="49">
        <f ca="1">IF(ISERROR(VLOOKUP(CONCATENATE(INDIRECT(ADDRESS(3,COLUMN())),A24),DATA!C2:E1044,3,FALSE)),0,VLOOKUP(CONCATENATE(INDIRECT(ADDRESS(3,COLUMN())),A24),DATA!C2:E1044,3,FALSE))</f>
        <v>0</v>
      </c>
      <c r="AN24" s="49">
        <f ca="1">SUM(B24:INDIRECT(CONCATENATE(SUBSTITUTE(ADDRESS(1,COLUMN()-1,4),"1",""),"$24")))</f>
        <v>17</v>
      </c>
    </row>
    <row r="25" spans="1:40" x14ac:dyDescent="0.25">
      <c r="A25" s="50" t="s">
        <v>67</v>
      </c>
      <c r="B25" s="50">
        <f ca="1">IF(ISERROR(VLOOKUP(CONCATENATE(INDIRECT(ADDRESS(3,COLUMN())),A25),DATA!C2:E1044,3,FALSE)),0,VLOOKUP(CONCATENATE(INDIRECT(ADDRESS(3,COLUMN())),A25),DATA!C2:E1044,3,FALSE))</f>
        <v>0</v>
      </c>
      <c r="C25" s="50">
        <f ca="1">IF(ISERROR(VLOOKUP(CONCATENATE(INDIRECT(ADDRESS(3,COLUMN())),A25),DATA!C2:E1044,3,FALSE)),0,VLOOKUP(CONCATENATE(INDIRECT(ADDRESS(3,COLUMN())),A25),DATA!C2:E1044,3,FALSE))</f>
        <v>0</v>
      </c>
      <c r="D25" s="50">
        <f ca="1">IF(ISERROR(VLOOKUP(CONCATENATE(INDIRECT(ADDRESS(3,COLUMN())),A25),DATA!C2:E1044,3,FALSE)),0,VLOOKUP(CONCATENATE(INDIRECT(ADDRESS(3,COLUMN())),A25),DATA!C2:E1044,3,FALSE))</f>
        <v>0</v>
      </c>
      <c r="E25" s="50">
        <f ca="1">IF(ISERROR(VLOOKUP(CONCATENATE(INDIRECT(ADDRESS(3,COLUMN())),A25),DATA!C2:E1044,3,FALSE)),0,VLOOKUP(CONCATENATE(INDIRECT(ADDRESS(3,COLUMN())),A25),DATA!C2:E1044,3,FALSE))</f>
        <v>0</v>
      </c>
      <c r="F25" s="50">
        <f ca="1">IF(ISERROR(VLOOKUP(CONCATENATE(INDIRECT(ADDRESS(3,COLUMN())),A25),DATA!C2:E1044,3,FALSE)),0,VLOOKUP(CONCATENATE(INDIRECT(ADDRESS(3,COLUMN())),A25),DATA!C2:E1044,3,FALSE))</f>
        <v>0</v>
      </c>
      <c r="G25" s="50">
        <f ca="1">IF(ISERROR(VLOOKUP(CONCATENATE(INDIRECT(ADDRESS(3,COLUMN())),A25),DATA!C2:E1044,3,FALSE)),0,VLOOKUP(CONCATENATE(INDIRECT(ADDRESS(3,COLUMN())),A25),DATA!C2:E1044,3,FALSE))</f>
        <v>0</v>
      </c>
      <c r="H25" s="50">
        <f ca="1">IF(ISERROR(VLOOKUP(CONCATENATE(INDIRECT(ADDRESS(3,COLUMN())),A25),DATA!C2:E1044,3,FALSE)),0,VLOOKUP(CONCATENATE(INDIRECT(ADDRESS(3,COLUMN())),A25),DATA!C2:E1044,3,FALSE))</f>
        <v>0</v>
      </c>
      <c r="I25" s="50">
        <f ca="1">IF(ISERROR(VLOOKUP(CONCATENATE(INDIRECT(ADDRESS(3,COLUMN())),A25),DATA!C2:E1044,3,FALSE)),0,VLOOKUP(CONCATENATE(INDIRECT(ADDRESS(3,COLUMN())),A25),DATA!C2:E1044,3,FALSE))</f>
        <v>0</v>
      </c>
      <c r="J25" s="50">
        <f ca="1">IF(ISERROR(VLOOKUP(CONCATENATE(INDIRECT(ADDRESS(3,COLUMN())),A25),DATA!C2:E1044,3,FALSE)),0,VLOOKUP(CONCATENATE(INDIRECT(ADDRESS(3,COLUMN())),A25),DATA!C2:E1044,3,FALSE))</f>
        <v>0</v>
      </c>
      <c r="K25" s="50">
        <f ca="1">IF(ISERROR(VLOOKUP(CONCATENATE(INDIRECT(ADDRESS(3,COLUMN())),A25),DATA!C2:E1044,3,FALSE)),0,VLOOKUP(CONCATENATE(INDIRECT(ADDRESS(3,COLUMN())),A25),DATA!C2:E1044,3,FALSE))</f>
        <v>0</v>
      </c>
      <c r="L25" s="50">
        <f ca="1">IF(ISERROR(VLOOKUP(CONCATENATE(INDIRECT(ADDRESS(3,COLUMN())),A25),DATA!C2:E1044,3,FALSE)),0,VLOOKUP(CONCATENATE(INDIRECT(ADDRESS(3,COLUMN())),A25),DATA!C2:E1044,3,FALSE))</f>
        <v>0</v>
      </c>
      <c r="M25" s="50">
        <f ca="1">IF(ISERROR(VLOOKUP(CONCATENATE(INDIRECT(ADDRESS(3,COLUMN())),A25),DATA!C2:E1044,3,FALSE)),0,VLOOKUP(CONCATENATE(INDIRECT(ADDRESS(3,COLUMN())),A25),DATA!C2:E1044,3,FALSE))</f>
        <v>0</v>
      </c>
      <c r="N25" s="50">
        <f ca="1">IF(ISERROR(VLOOKUP(CONCATENATE(INDIRECT(ADDRESS(3,COLUMN())),A25),DATA!C2:E1044,3,FALSE)),0,VLOOKUP(CONCATENATE(INDIRECT(ADDRESS(3,COLUMN())),A25),DATA!C2:E1044,3,FALSE))</f>
        <v>0</v>
      </c>
      <c r="O25" s="50">
        <f ca="1">IF(ISERROR(VLOOKUP(CONCATENATE(INDIRECT(ADDRESS(3,COLUMN())),A25),DATA!C2:E1044,3,FALSE)),0,VLOOKUP(CONCATENATE(INDIRECT(ADDRESS(3,COLUMN())),A25),DATA!C2:E1044,3,FALSE))</f>
        <v>0</v>
      </c>
      <c r="P25" s="50">
        <f ca="1">IF(ISERROR(VLOOKUP(CONCATENATE(INDIRECT(ADDRESS(3,COLUMN())),A25),DATA!C2:E1044,3,FALSE)),0,VLOOKUP(CONCATENATE(INDIRECT(ADDRESS(3,COLUMN())),A25),DATA!C2:E1044,3,FALSE))</f>
        <v>0</v>
      </c>
      <c r="Q25" s="50">
        <f ca="1">IF(ISERROR(VLOOKUP(CONCATENATE(INDIRECT(ADDRESS(3,COLUMN())),A25),DATA!C2:E1044,3,FALSE)),0,VLOOKUP(CONCATENATE(INDIRECT(ADDRESS(3,COLUMN())),A25),DATA!C2:E1044,3,FALSE))</f>
        <v>0</v>
      </c>
      <c r="R25" s="50">
        <f ca="1">IF(ISERROR(VLOOKUP(CONCATENATE(INDIRECT(ADDRESS(3,COLUMN())),A25),DATA!C2:E1044,3,FALSE)),0,VLOOKUP(CONCATENATE(INDIRECT(ADDRESS(3,COLUMN())),A25),DATA!C2:E1044,3,FALSE))</f>
        <v>0</v>
      </c>
      <c r="S25" s="50">
        <f ca="1">IF(ISERROR(VLOOKUP(CONCATENATE(INDIRECT(ADDRESS(3,COLUMN())),A25),DATA!C2:E1044,3,FALSE)),0,VLOOKUP(CONCATENATE(INDIRECT(ADDRESS(3,COLUMN())),A25),DATA!C2:E1044,3,FALSE))</f>
        <v>0</v>
      </c>
      <c r="T25" s="50">
        <f ca="1">IF(ISERROR(VLOOKUP(CONCATENATE(INDIRECT(ADDRESS(3,COLUMN())),A25),DATA!C2:E1044,3,FALSE)),0,VLOOKUP(CONCATENATE(INDIRECT(ADDRESS(3,COLUMN())),A25),DATA!C2:E1044,3,FALSE))</f>
        <v>0</v>
      </c>
      <c r="U25" s="50">
        <f ca="1">IF(ISERROR(VLOOKUP(CONCATENATE(INDIRECT(ADDRESS(3,COLUMN())),A25),DATA!C2:E1044,3,FALSE)),0,VLOOKUP(CONCATENATE(INDIRECT(ADDRESS(3,COLUMN())),A25),DATA!C2:E1044,3,FALSE))</f>
        <v>0</v>
      </c>
      <c r="V25" s="50">
        <f ca="1">IF(ISERROR(VLOOKUP(CONCATENATE(INDIRECT(ADDRESS(3,COLUMN())),A25),DATA!C2:E1044,3,FALSE)),0,VLOOKUP(CONCATENATE(INDIRECT(ADDRESS(3,COLUMN())),A25),DATA!C2:E1044,3,FALSE))</f>
        <v>0</v>
      </c>
      <c r="W25" s="50">
        <f ca="1">IF(ISERROR(VLOOKUP(CONCATENATE(INDIRECT(ADDRESS(3,COLUMN())),A25),DATA!C2:E1044,3,FALSE)),0,VLOOKUP(CONCATENATE(INDIRECT(ADDRESS(3,COLUMN())),A25),DATA!C2:E1044,3,FALSE))</f>
        <v>0</v>
      </c>
      <c r="X25" s="50">
        <f ca="1">IF(ISERROR(VLOOKUP(CONCATENATE(INDIRECT(ADDRESS(3,COLUMN())),A25),DATA!C2:E1044,3,FALSE)),0,VLOOKUP(CONCATENATE(INDIRECT(ADDRESS(3,COLUMN())),A25),DATA!C2:E1044,3,FALSE))</f>
        <v>0</v>
      </c>
      <c r="Y25" s="50">
        <f ca="1">IF(ISERROR(VLOOKUP(CONCATENATE(INDIRECT(ADDRESS(3,COLUMN())),A25),DATA!C2:E1044,3,FALSE)),0,VLOOKUP(CONCATENATE(INDIRECT(ADDRESS(3,COLUMN())),A25),DATA!C2:E1044,3,FALSE))</f>
        <v>0</v>
      </c>
      <c r="Z25" s="50">
        <f ca="1">IF(ISERROR(VLOOKUP(CONCATENATE(INDIRECT(ADDRESS(3,COLUMN())),A25),DATA!C2:E1044,3,FALSE)),0,VLOOKUP(CONCATENATE(INDIRECT(ADDRESS(3,COLUMN())),A25),DATA!C2:E1044,3,FALSE))</f>
        <v>0</v>
      </c>
      <c r="AA25" s="50">
        <f ca="1">IF(ISERROR(VLOOKUP(CONCATENATE(INDIRECT(ADDRESS(3,COLUMN())),A25),DATA!C2:E1044,3,FALSE)),0,VLOOKUP(CONCATENATE(INDIRECT(ADDRESS(3,COLUMN())),A25),DATA!C2:E1044,3,FALSE))</f>
        <v>0</v>
      </c>
      <c r="AB25" s="50">
        <f ca="1">IF(ISERROR(VLOOKUP(CONCATENATE(INDIRECT(ADDRESS(3,COLUMN())),A25),DATA!C2:E1044,3,FALSE)),0,VLOOKUP(CONCATENATE(INDIRECT(ADDRESS(3,COLUMN())),A25),DATA!C2:E1044,3,FALSE))</f>
        <v>0</v>
      </c>
      <c r="AC25" s="50">
        <f ca="1">IF(ISERROR(VLOOKUP(CONCATENATE(INDIRECT(ADDRESS(3,COLUMN())),A25),DATA!C2:E1044,3,FALSE)),0,VLOOKUP(CONCATENATE(INDIRECT(ADDRESS(3,COLUMN())),A25),DATA!C2:E1044,3,FALSE))</f>
        <v>0</v>
      </c>
      <c r="AD25" s="50">
        <f ca="1">IF(ISERROR(VLOOKUP(CONCATENATE(INDIRECT(ADDRESS(3,COLUMN())),A25),DATA!C2:E1044,3,FALSE)),0,VLOOKUP(CONCATENATE(INDIRECT(ADDRESS(3,COLUMN())),A25),DATA!C2:E1044,3,FALSE))</f>
        <v>0</v>
      </c>
      <c r="AE25" s="50">
        <f ca="1">IF(ISERROR(VLOOKUP(CONCATENATE(INDIRECT(ADDRESS(3,COLUMN())),A25),DATA!C2:E1044,3,FALSE)),0,VLOOKUP(CONCATENATE(INDIRECT(ADDRESS(3,COLUMN())),A25),DATA!C2:E1044,3,FALSE))</f>
        <v>0</v>
      </c>
      <c r="AF25" s="50">
        <f ca="1">IF(ISERROR(VLOOKUP(CONCATENATE(INDIRECT(ADDRESS(3,COLUMN())),A25),DATA!C2:E1044,3,FALSE)),0,VLOOKUP(CONCATENATE(INDIRECT(ADDRESS(3,COLUMN())),A25),DATA!C2:E1044,3,FALSE))</f>
        <v>0</v>
      </c>
      <c r="AG25" s="50">
        <f ca="1">IF(ISERROR(VLOOKUP(CONCATENATE(INDIRECT(ADDRESS(3,COLUMN())),A25),DATA!C2:E1044,3,FALSE)),0,VLOOKUP(CONCATENATE(INDIRECT(ADDRESS(3,COLUMN())),A25),DATA!C2:E1044,3,FALSE))</f>
        <v>0</v>
      </c>
      <c r="AH25" s="50">
        <f ca="1">IF(ISERROR(VLOOKUP(CONCATENATE(INDIRECT(ADDRESS(3,COLUMN())),A25),DATA!C2:E1044,3,FALSE)),0,VLOOKUP(CONCATENATE(INDIRECT(ADDRESS(3,COLUMN())),A25),DATA!C2:E1044,3,FALSE))</f>
        <v>0</v>
      </c>
      <c r="AI25" s="50">
        <f ca="1">IF(ISERROR(VLOOKUP(CONCATENATE(INDIRECT(ADDRESS(3,COLUMN())),A25),DATA!C2:E1044,3,FALSE)),0,VLOOKUP(CONCATENATE(INDIRECT(ADDRESS(3,COLUMN())),A25),DATA!C2:E1044,3,FALSE))</f>
        <v>0</v>
      </c>
      <c r="AJ25" s="50">
        <f ca="1">IF(ISERROR(VLOOKUP(CONCATENATE(INDIRECT(ADDRESS(3,COLUMN())),A25),DATA!C2:E1044,3,FALSE)),0,VLOOKUP(CONCATENATE(INDIRECT(ADDRESS(3,COLUMN())),A25),DATA!C2:E1044,3,FALSE))</f>
        <v>0</v>
      </c>
      <c r="AK25" s="50">
        <f ca="1">IF(ISERROR(VLOOKUP(CONCATENATE(INDIRECT(ADDRESS(3,COLUMN())),A25),DATA!C2:E1044,3,FALSE)),0,VLOOKUP(CONCATENATE(INDIRECT(ADDRESS(3,COLUMN())),A25),DATA!C2:E1044,3,FALSE))</f>
        <v>0</v>
      </c>
      <c r="AL25" s="50">
        <f ca="1">IF(ISERROR(VLOOKUP(CONCATENATE(INDIRECT(ADDRESS(3,COLUMN())),A25),DATA!C2:E1044,3,FALSE)),0,VLOOKUP(CONCATENATE(INDIRECT(ADDRESS(3,COLUMN())),A25),DATA!C2:E1044,3,FALSE))</f>
        <v>0</v>
      </c>
      <c r="AM25" s="50">
        <f ca="1">IF(ISERROR(VLOOKUP(CONCATENATE(INDIRECT(ADDRESS(3,COLUMN())),A25),DATA!C2:E1044,3,FALSE)),0,VLOOKUP(CONCATENATE(INDIRECT(ADDRESS(3,COLUMN())),A25),DATA!C2:E1044,3,FALSE))</f>
        <v>0</v>
      </c>
      <c r="AN25" s="50">
        <f ca="1">SUM(B25:INDIRECT(CONCATENATE(SUBSTITUTE(ADDRESS(1,COLUMN()-1,4),"1",""),"$25")))</f>
        <v>0</v>
      </c>
    </row>
    <row r="26" spans="1:40" x14ac:dyDescent="0.25">
      <c r="A26" s="49" t="s">
        <v>68</v>
      </c>
      <c r="B26" s="49">
        <f ca="1">IF(ISERROR(VLOOKUP(CONCATENATE(INDIRECT(ADDRESS(3,COLUMN())),A26),DATA!C2:E1044,3,FALSE)),0,VLOOKUP(CONCATENATE(INDIRECT(ADDRESS(3,COLUMN())),A26),DATA!C2:E1044,3,FALSE))</f>
        <v>11</v>
      </c>
      <c r="C26" s="49">
        <f ca="1">IF(ISERROR(VLOOKUP(CONCATENATE(INDIRECT(ADDRESS(3,COLUMN())),A26),DATA!C2:E1044,3,FALSE)),0,VLOOKUP(CONCATENATE(INDIRECT(ADDRESS(3,COLUMN())),A26),DATA!C2:E1044,3,FALSE))</f>
        <v>1</v>
      </c>
      <c r="D26" s="49">
        <f ca="1">IF(ISERROR(VLOOKUP(CONCATENATE(INDIRECT(ADDRESS(3,COLUMN())),A26),DATA!C2:E1044,3,FALSE)),0,VLOOKUP(CONCATENATE(INDIRECT(ADDRESS(3,COLUMN())),A26),DATA!C2:E1044,3,FALSE))</f>
        <v>4</v>
      </c>
      <c r="E26" s="49">
        <f ca="1">IF(ISERROR(VLOOKUP(CONCATENATE(INDIRECT(ADDRESS(3,COLUMN())),A26),DATA!C2:E1044,3,FALSE)),0,VLOOKUP(CONCATENATE(INDIRECT(ADDRESS(3,COLUMN())),A26),DATA!C2:E1044,3,FALSE))</f>
        <v>8</v>
      </c>
      <c r="F26" s="49">
        <f ca="1">IF(ISERROR(VLOOKUP(CONCATENATE(INDIRECT(ADDRESS(3,COLUMN())),A26),DATA!C2:E1044,3,FALSE)),0,VLOOKUP(CONCATENATE(INDIRECT(ADDRESS(3,COLUMN())),A26),DATA!C2:E1044,3,FALSE))</f>
        <v>0</v>
      </c>
      <c r="G26" s="49">
        <f ca="1">IF(ISERROR(VLOOKUP(CONCATENATE(INDIRECT(ADDRESS(3,COLUMN())),A26),DATA!C2:E1044,3,FALSE)),0,VLOOKUP(CONCATENATE(INDIRECT(ADDRESS(3,COLUMN())),A26),DATA!C2:E1044,3,FALSE))</f>
        <v>7</v>
      </c>
      <c r="H26" s="49">
        <f ca="1">IF(ISERROR(VLOOKUP(CONCATENATE(INDIRECT(ADDRESS(3,COLUMN())),A26),DATA!C2:E1044,3,FALSE)),0,VLOOKUP(CONCATENATE(INDIRECT(ADDRESS(3,COLUMN())),A26),DATA!C2:E1044,3,FALSE))</f>
        <v>4</v>
      </c>
      <c r="I26" s="49">
        <f ca="1">IF(ISERROR(VLOOKUP(CONCATENATE(INDIRECT(ADDRESS(3,COLUMN())),A26),DATA!C2:E1044,3,FALSE)),0,VLOOKUP(CONCATENATE(INDIRECT(ADDRESS(3,COLUMN())),A26),DATA!C2:E1044,3,FALSE))</f>
        <v>3</v>
      </c>
      <c r="J26" s="49">
        <f ca="1">IF(ISERROR(VLOOKUP(CONCATENATE(INDIRECT(ADDRESS(3,COLUMN())),A26),DATA!C2:E1044,3,FALSE)),0,VLOOKUP(CONCATENATE(INDIRECT(ADDRESS(3,COLUMN())),A26),DATA!C2:E1044,3,FALSE))</f>
        <v>29</v>
      </c>
      <c r="K26" s="49">
        <f ca="1">IF(ISERROR(VLOOKUP(CONCATENATE(INDIRECT(ADDRESS(3,COLUMN())),A26),DATA!C2:E1044,3,FALSE)),0,VLOOKUP(CONCATENATE(INDIRECT(ADDRESS(3,COLUMN())),A26),DATA!C2:E1044,3,FALSE))</f>
        <v>1</v>
      </c>
      <c r="L26" s="49">
        <f ca="1">IF(ISERROR(VLOOKUP(CONCATENATE(INDIRECT(ADDRESS(3,COLUMN())),A26),DATA!C2:E1044,3,FALSE)),0,VLOOKUP(CONCATENATE(INDIRECT(ADDRESS(3,COLUMN())),A26),DATA!C2:E1044,3,FALSE))</f>
        <v>1</v>
      </c>
      <c r="M26" s="49">
        <f ca="1">IF(ISERROR(VLOOKUP(CONCATENATE(INDIRECT(ADDRESS(3,COLUMN())),A26),DATA!C2:E1044,3,FALSE)),0,VLOOKUP(CONCATENATE(INDIRECT(ADDRESS(3,COLUMN())),A26),DATA!C2:E1044,3,FALSE))</f>
        <v>16</v>
      </c>
      <c r="N26" s="49">
        <f ca="1">IF(ISERROR(VLOOKUP(CONCATENATE(INDIRECT(ADDRESS(3,COLUMN())),A26),DATA!C2:E1044,3,FALSE)),0,VLOOKUP(CONCATENATE(INDIRECT(ADDRESS(3,COLUMN())),A26),DATA!C2:E1044,3,FALSE))</f>
        <v>3</v>
      </c>
      <c r="O26" s="49">
        <f ca="1">IF(ISERROR(VLOOKUP(CONCATENATE(INDIRECT(ADDRESS(3,COLUMN())),A26),DATA!C2:E1044,3,FALSE)),0,VLOOKUP(CONCATENATE(INDIRECT(ADDRESS(3,COLUMN())),A26),DATA!C2:E1044,3,FALSE))</f>
        <v>0</v>
      </c>
      <c r="P26" s="49">
        <f ca="1">IF(ISERROR(VLOOKUP(CONCATENATE(INDIRECT(ADDRESS(3,COLUMN())),A26),DATA!C2:E1044,3,FALSE)),0,VLOOKUP(CONCATENATE(INDIRECT(ADDRESS(3,COLUMN())),A26),DATA!C2:E1044,3,FALSE))</f>
        <v>0</v>
      </c>
      <c r="Q26" s="49">
        <f ca="1">IF(ISERROR(VLOOKUP(CONCATENATE(INDIRECT(ADDRESS(3,COLUMN())),A26),DATA!C2:E1044,3,FALSE)),0,VLOOKUP(CONCATENATE(INDIRECT(ADDRESS(3,COLUMN())),A26),DATA!C2:E1044,3,FALSE))</f>
        <v>0</v>
      </c>
      <c r="R26" s="49">
        <f ca="1">IF(ISERROR(VLOOKUP(CONCATENATE(INDIRECT(ADDRESS(3,COLUMN())),A26),DATA!C2:E1044,3,FALSE)),0,VLOOKUP(CONCATENATE(INDIRECT(ADDRESS(3,COLUMN())),A26),DATA!C2:E1044,3,FALSE))</f>
        <v>0</v>
      </c>
      <c r="S26" s="49">
        <f ca="1">IF(ISERROR(VLOOKUP(CONCATENATE(INDIRECT(ADDRESS(3,COLUMN())),A26),DATA!C2:E1044,3,FALSE)),0,VLOOKUP(CONCATENATE(INDIRECT(ADDRESS(3,COLUMN())),A26),DATA!C2:E1044,3,FALSE))</f>
        <v>1</v>
      </c>
      <c r="T26" s="49">
        <f ca="1">IF(ISERROR(VLOOKUP(CONCATENATE(INDIRECT(ADDRESS(3,COLUMN())),A26),DATA!C2:E1044,3,FALSE)),0,VLOOKUP(CONCATENATE(INDIRECT(ADDRESS(3,COLUMN())),A26),DATA!C2:E1044,3,FALSE))</f>
        <v>2</v>
      </c>
      <c r="U26" s="49">
        <f ca="1">IF(ISERROR(VLOOKUP(CONCATENATE(INDIRECT(ADDRESS(3,COLUMN())),A26),DATA!C2:E1044,3,FALSE)),0,VLOOKUP(CONCATENATE(INDIRECT(ADDRESS(3,COLUMN())),A26),DATA!C2:E1044,3,FALSE))</f>
        <v>9</v>
      </c>
      <c r="V26" s="49">
        <f ca="1">IF(ISERROR(VLOOKUP(CONCATENATE(INDIRECT(ADDRESS(3,COLUMN())),A26),DATA!C2:E1044,3,FALSE)),0,VLOOKUP(CONCATENATE(INDIRECT(ADDRESS(3,COLUMN())),A26),DATA!C2:E1044,3,FALSE))</f>
        <v>0</v>
      </c>
      <c r="W26" s="49">
        <f ca="1">IF(ISERROR(VLOOKUP(CONCATENATE(INDIRECT(ADDRESS(3,COLUMN())),A26),DATA!C2:E1044,3,FALSE)),0,VLOOKUP(CONCATENATE(INDIRECT(ADDRESS(3,COLUMN())),A26),DATA!C2:E1044,3,FALSE))</f>
        <v>0</v>
      </c>
      <c r="X26" s="49">
        <f ca="1">IF(ISERROR(VLOOKUP(CONCATENATE(INDIRECT(ADDRESS(3,COLUMN())),A26),DATA!C2:E1044,3,FALSE)),0,VLOOKUP(CONCATENATE(INDIRECT(ADDRESS(3,COLUMN())),A26),DATA!C2:E1044,3,FALSE))</f>
        <v>0</v>
      </c>
      <c r="Y26" s="49">
        <f ca="1">IF(ISERROR(VLOOKUP(CONCATENATE(INDIRECT(ADDRESS(3,COLUMN())),A26),DATA!C2:E1044,3,FALSE)),0,VLOOKUP(CONCATENATE(INDIRECT(ADDRESS(3,COLUMN())),A26),DATA!C2:E1044,3,FALSE))</f>
        <v>4</v>
      </c>
      <c r="Z26" s="49">
        <f ca="1">IF(ISERROR(VLOOKUP(CONCATENATE(INDIRECT(ADDRESS(3,COLUMN())),A26),DATA!C2:E1044,3,FALSE)),0,VLOOKUP(CONCATENATE(INDIRECT(ADDRESS(3,COLUMN())),A26),DATA!C2:E1044,3,FALSE))</f>
        <v>0</v>
      </c>
      <c r="AA26" s="49">
        <f ca="1">IF(ISERROR(VLOOKUP(CONCATENATE(INDIRECT(ADDRESS(3,COLUMN())),A26),DATA!C2:E1044,3,FALSE)),0,VLOOKUP(CONCATENATE(INDIRECT(ADDRESS(3,COLUMN())),A26),DATA!C2:E1044,3,FALSE))</f>
        <v>1</v>
      </c>
      <c r="AB26" s="49">
        <f ca="1">IF(ISERROR(VLOOKUP(CONCATENATE(INDIRECT(ADDRESS(3,COLUMN())),A26),DATA!C2:E1044,3,FALSE)),0,VLOOKUP(CONCATENATE(INDIRECT(ADDRESS(3,COLUMN())),A26),DATA!C2:E1044,3,FALSE))</f>
        <v>0</v>
      </c>
      <c r="AC26" s="49">
        <f ca="1">IF(ISERROR(VLOOKUP(CONCATENATE(INDIRECT(ADDRESS(3,COLUMN())),A26),DATA!C2:E1044,3,FALSE)),0,VLOOKUP(CONCATENATE(INDIRECT(ADDRESS(3,COLUMN())),A26),DATA!C2:E1044,3,FALSE))</f>
        <v>0</v>
      </c>
      <c r="AD26" s="49">
        <f ca="1">IF(ISERROR(VLOOKUP(CONCATENATE(INDIRECT(ADDRESS(3,COLUMN())),A26),DATA!C2:E1044,3,FALSE)),0,VLOOKUP(CONCATENATE(INDIRECT(ADDRESS(3,COLUMN())),A26),DATA!C2:E1044,3,FALSE))</f>
        <v>0</v>
      </c>
      <c r="AE26" s="49">
        <f ca="1">IF(ISERROR(VLOOKUP(CONCATENATE(INDIRECT(ADDRESS(3,COLUMN())),A26),DATA!C2:E1044,3,FALSE)),0,VLOOKUP(CONCATENATE(INDIRECT(ADDRESS(3,COLUMN())),A26),DATA!C2:E1044,3,FALSE))</f>
        <v>0</v>
      </c>
      <c r="AF26" s="49">
        <f ca="1">IF(ISERROR(VLOOKUP(CONCATENATE(INDIRECT(ADDRESS(3,COLUMN())),A26),DATA!C2:E1044,3,FALSE)),0,VLOOKUP(CONCATENATE(INDIRECT(ADDRESS(3,COLUMN())),A26),DATA!C2:E1044,3,FALSE))</f>
        <v>0</v>
      </c>
      <c r="AG26" s="49">
        <f ca="1">IF(ISERROR(VLOOKUP(CONCATENATE(INDIRECT(ADDRESS(3,COLUMN())),A26),DATA!C2:E1044,3,FALSE)),0,VLOOKUP(CONCATENATE(INDIRECT(ADDRESS(3,COLUMN())),A26),DATA!C2:E1044,3,FALSE))</f>
        <v>1</v>
      </c>
      <c r="AH26" s="49">
        <f ca="1">IF(ISERROR(VLOOKUP(CONCATENATE(INDIRECT(ADDRESS(3,COLUMN())),A26),DATA!C2:E1044,3,FALSE)),0,VLOOKUP(CONCATENATE(INDIRECT(ADDRESS(3,COLUMN())),A26),DATA!C2:E1044,3,FALSE))</f>
        <v>0</v>
      </c>
      <c r="AI26" s="49">
        <f ca="1">IF(ISERROR(VLOOKUP(CONCATENATE(INDIRECT(ADDRESS(3,COLUMN())),A26),DATA!C2:E1044,3,FALSE)),0,VLOOKUP(CONCATENATE(INDIRECT(ADDRESS(3,COLUMN())),A26),DATA!C2:E1044,3,FALSE))</f>
        <v>0</v>
      </c>
      <c r="AJ26" s="49">
        <f ca="1">IF(ISERROR(VLOOKUP(CONCATENATE(INDIRECT(ADDRESS(3,COLUMN())),A26),DATA!C2:E1044,3,FALSE)),0,VLOOKUP(CONCATENATE(INDIRECT(ADDRESS(3,COLUMN())),A26),DATA!C2:E1044,3,FALSE))</f>
        <v>0</v>
      </c>
      <c r="AK26" s="49">
        <f ca="1">IF(ISERROR(VLOOKUP(CONCATENATE(INDIRECT(ADDRESS(3,COLUMN())),A26),DATA!C2:E1044,3,FALSE)),0,VLOOKUP(CONCATENATE(INDIRECT(ADDRESS(3,COLUMN())),A26),DATA!C2:E1044,3,FALSE))</f>
        <v>0</v>
      </c>
      <c r="AL26" s="49">
        <f ca="1">IF(ISERROR(VLOOKUP(CONCATENATE(INDIRECT(ADDRESS(3,COLUMN())),A26),DATA!C2:E1044,3,FALSE)),0,VLOOKUP(CONCATENATE(INDIRECT(ADDRESS(3,COLUMN())),A26),DATA!C2:E1044,3,FALSE))</f>
        <v>0</v>
      </c>
      <c r="AM26" s="49">
        <f ca="1">IF(ISERROR(VLOOKUP(CONCATENATE(INDIRECT(ADDRESS(3,COLUMN())),A26),DATA!C2:E1044,3,FALSE)),0,VLOOKUP(CONCATENATE(INDIRECT(ADDRESS(3,COLUMN())),A26),DATA!C2:E1044,3,FALSE))</f>
        <v>0</v>
      </c>
      <c r="AN26" s="49">
        <f ca="1">SUM(B26:INDIRECT(CONCATENATE(SUBSTITUTE(ADDRESS(1,COLUMN()-1,4),"1",""),"$26")))</f>
        <v>106</v>
      </c>
    </row>
    <row r="27" spans="1:40" x14ac:dyDescent="0.25">
      <c r="A27" s="50" t="s">
        <v>69</v>
      </c>
      <c r="B27" s="50">
        <f ca="1">IF(ISERROR(VLOOKUP(CONCATENATE(INDIRECT(ADDRESS(3,COLUMN())),A27),DATA!C2:E1044,3,FALSE)),0,VLOOKUP(CONCATENATE(INDIRECT(ADDRESS(3,COLUMN())),A27),DATA!C2:E1044,3,FALSE))</f>
        <v>6</v>
      </c>
      <c r="C27" s="50">
        <f ca="1">IF(ISERROR(VLOOKUP(CONCATENATE(INDIRECT(ADDRESS(3,COLUMN())),A27),DATA!C2:E1044,3,FALSE)),0,VLOOKUP(CONCATENATE(INDIRECT(ADDRESS(3,COLUMN())),A27),DATA!C2:E1044,3,FALSE))</f>
        <v>4</v>
      </c>
      <c r="D27" s="50">
        <f ca="1">IF(ISERROR(VLOOKUP(CONCATENATE(INDIRECT(ADDRESS(3,COLUMN())),A27),DATA!C2:E1044,3,FALSE)),0,VLOOKUP(CONCATENATE(INDIRECT(ADDRESS(3,COLUMN())),A27),DATA!C2:E1044,3,FALSE))</f>
        <v>7</v>
      </c>
      <c r="E27" s="50">
        <f ca="1">IF(ISERROR(VLOOKUP(CONCATENATE(INDIRECT(ADDRESS(3,COLUMN())),A27),DATA!C2:E1044,3,FALSE)),0,VLOOKUP(CONCATENATE(INDIRECT(ADDRESS(3,COLUMN())),A27),DATA!C2:E1044,3,FALSE))</f>
        <v>2</v>
      </c>
      <c r="F27" s="50">
        <f ca="1">IF(ISERROR(VLOOKUP(CONCATENATE(INDIRECT(ADDRESS(3,COLUMN())),A27),DATA!C2:E1044,3,FALSE)),0,VLOOKUP(CONCATENATE(INDIRECT(ADDRESS(3,COLUMN())),A27),DATA!C2:E1044,3,FALSE))</f>
        <v>0</v>
      </c>
      <c r="G27" s="50">
        <f ca="1">IF(ISERROR(VLOOKUP(CONCATENATE(INDIRECT(ADDRESS(3,COLUMN())),A27),DATA!C2:E1044,3,FALSE)),0,VLOOKUP(CONCATENATE(INDIRECT(ADDRESS(3,COLUMN())),A27),DATA!C2:E1044,3,FALSE))</f>
        <v>2</v>
      </c>
      <c r="H27" s="50">
        <f ca="1">IF(ISERROR(VLOOKUP(CONCATENATE(INDIRECT(ADDRESS(3,COLUMN())),A27),DATA!C2:E1044,3,FALSE)),0,VLOOKUP(CONCATENATE(INDIRECT(ADDRESS(3,COLUMN())),A27),DATA!C2:E1044,3,FALSE))</f>
        <v>6</v>
      </c>
      <c r="I27" s="50">
        <f ca="1">IF(ISERROR(VLOOKUP(CONCATENATE(INDIRECT(ADDRESS(3,COLUMN())),A27),DATA!C2:E1044,3,FALSE)),0,VLOOKUP(CONCATENATE(INDIRECT(ADDRESS(3,COLUMN())),A27),DATA!C2:E1044,3,FALSE))</f>
        <v>10</v>
      </c>
      <c r="J27" s="50">
        <f ca="1">IF(ISERROR(VLOOKUP(CONCATENATE(INDIRECT(ADDRESS(3,COLUMN())),A27),DATA!C2:E1044,3,FALSE)),0,VLOOKUP(CONCATENATE(INDIRECT(ADDRESS(3,COLUMN())),A27),DATA!C2:E1044,3,FALSE))</f>
        <v>27</v>
      </c>
      <c r="K27" s="50">
        <f ca="1">IF(ISERROR(VLOOKUP(CONCATENATE(INDIRECT(ADDRESS(3,COLUMN())),A27),DATA!C2:E1044,3,FALSE)),0,VLOOKUP(CONCATENATE(INDIRECT(ADDRESS(3,COLUMN())),A27),DATA!C2:E1044,3,FALSE))</f>
        <v>3</v>
      </c>
      <c r="L27" s="50">
        <f ca="1">IF(ISERROR(VLOOKUP(CONCATENATE(INDIRECT(ADDRESS(3,COLUMN())),A27),DATA!C2:E1044,3,FALSE)),0,VLOOKUP(CONCATENATE(INDIRECT(ADDRESS(3,COLUMN())),A27),DATA!C2:E1044,3,FALSE))</f>
        <v>0</v>
      </c>
      <c r="M27" s="50">
        <f ca="1">IF(ISERROR(VLOOKUP(CONCATENATE(INDIRECT(ADDRESS(3,COLUMN())),A27),DATA!C2:E1044,3,FALSE)),0,VLOOKUP(CONCATENATE(INDIRECT(ADDRESS(3,COLUMN())),A27),DATA!C2:E1044,3,FALSE))</f>
        <v>1</v>
      </c>
      <c r="N27" s="50">
        <f ca="1">IF(ISERROR(VLOOKUP(CONCATENATE(INDIRECT(ADDRESS(3,COLUMN())),A27),DATA!C2:E1044,3,FALSE)),0,VLOOKUP(CONCATENATE(INDIRECT(ADDRESS(3,COLUMN())),A27),DATA!C2:E1044,3,FALSE))</f>
        <v>1</v>
      </c>
      <c r="O27" s="50">
        <f ca="1">IF(ISERROR(VLOOKUP(CONCATENATE(INDIRECT(ADDRESS(3,COLUMN())),A27),DATA!C2:E1044,3,FALSE)),0,VLOOKUP(CONCATENATE(INDIRECT(ADDRESS(3,COLUMN())),A27),DATA!C2:E1044,3,FALSE))</f>
        <v>3</v>
      </c>
      <c r="P27" s="50">
        <f ca="1">IF(ISERROR(VLOOKUP(CONCATENATE(INDIRECT(ADDRESS(3,COLUMN())),A27),DATA!C2:E1044,3,FALSE)),0,VLOOKUP(CONCATENATE(INDIRECT(ADDRESS(3,COLUMN())),A27),DATA!C2:E1044,3,FALSE))</f>
        <v>1</v>
      </c>
      <c r="Q27" s="50">
        <f ca="1">IF(ISERROR(VLOOKUP(CONCATENATE(INDIRECT(ADDRESS(3,COLUMN())),A27),DATA!C2:E1044,3,FALSE)),0,VLOOKUP(CONCATENATE(INDIRECT(ADDRESS(3,COLUMN())),A27),DATA!C2:E1044,3,FALSE))</f>
        <v>0</v>
      </c>
      <c r="R27" s="50">
        <f ca="1">IF(ISERROR(VLOOKUP(CONCATENATE(INDIRECT(ADDRESS(3,COLUMN())),A27),DATA!C2:E1044,3,FALSE)),0,VLOOKUP(CONCATENATE(INDIRECT(ADDRESS(3,COLUMN())),A27),DATA!C2:E1044,3,FALSE))</f>
        <v>9</v>
      </c>
      <c r="S27" s="50">
        <f ca="1">IF(ISERROR(VLOOKUP(CONCATENATE(INDIRECT(ADDRESS(3,COLUMN())),A27),DATA!C2:E1044,3,FALSE)),0,VLOOKUP(CONCATENATE(INDIRECT(ADDRESS(3,COLUMN())),A27),DATA!C2:E1044,3,FALSE))</f>
        <v>0</v>
      </c>
      <c r="T27" s="50">
        <f ca="1">IF(ISERROR(VLOOKUP(CONCATENATE(INDIRECT(ADDRESS(3,COLUMN())),A27),DATA!C2:E1044,3,FALSE)),0,VLOOKUP(CONCATENATE(INDIRECT(ADDRESS(3,COLUMN())),A27),DATA!C2:E1044,3,FALSE))</f>
        <v>1</v>
      </c>
      <c r="U27" s="50">
        <f ca="1">IF(ISERROR(VLOOKUP(CONCATENATE(INDIRECT(ADDRESS(3,COLUMN())),A27),DATA!C2:E1044,3,FALSE)),0,VLOOKUP(CONCATENATE(INDIRECT(ADDRESS(3,COLUMN())),A27),DATA!C2:E1044,3,FALSE))</f>
        <v>6</v>
      </c>
      <c r="V27" s="50">
        <f ca="1">IF(ISERROR(VLOOKUP(CONCATENATE(INDIRECT(ADDRESS(3,COLUMN())),A27),DATA!C2:E1044,3,FALSE)),0,VLOOKUP(CONCATENATE(INDIRECT(ADDRESS(3,COLUMN())),A27),DATA!C2:E1044,3,FALSE))</f>
        <v>2</v>
      </c>
      <c r="W27" s="50">
        <f ca="1">IF(ISERROR(VLOOKUP(CONCATENATE(INDIRECT(ADDRESS(3,COLUMN())),A27),DATA!C2:E1044,3,FALSE)),0,VLOOKUP(CONCATENATE(INDIRECT(ADDRESS(3,COLUMN())),A27),DATA!C2:E1044,3,FALSE))</f>
        <v>0</v>
      </c>
      <c r="X27" s="50">
        <f ca="1">IF(ISERROR(VLOOKUP(CONCATENATE(INDIRECT(ADDRESS(3,COLUMN())),A27),DATA!C2:E1044,3,FALSE)),0,VLOOKUP(CONCATENATE(INDIRECT(ADDRESS(3,COLUMN())),A27),DATA!C2:E1044,3,FALSE))</f>
        <v>0</v>
      </c>
      <c r="Y27" s="50">
        <f ca="1">IF(ISERROR(VLOOKUP(CONCATENATE(INDIRECT(ADDRESS(3,COLUMN())),A27),DATA!C2:E1044,3,FALSE)),0,VLOOKUP(CONCATENATE(INDIRECT(ADDRESS(3,COLUMN())),A27),DATA!C2:E1044,3,FALSE))</f>
        <v>2</v>
      </c>
      <c r="Z27" s="50">
        <f ca="1">IF(ISERROR(VLOOKUP(CONCATENATE(INDIRECT(ADDRESS(3,COLUMN())),A27),DATA!C2:E1044,3,FALSE)),0,VLOOKUP(CONCATENATE(INDIRECT(ADDRESS(3,COLUMN())),A27),DATA!C2:E1044,3,FALSE))</f>
        <v>0</v>
      </c>
      <c r="AA27" s="50">
        <f ca="1">IF(ISERROR(VLOOKUP(CONCATENATE(INDIRECT(ADDRESS(3,COLUMN())),A27),DATA!C2:E1044,3,FALSE)),0,VLOOKUP(CONCATENATE(INDIRECT(ADDRESS(3,COLUMN())),A27),DATA!C2:E1044,3,FALSE))</f>
        <v>1</v>
      </c>
      <c r="AB27" s="50">
        <f ca="1">IF(ISERROR(VLOOKUP(CONCATENATE(INDIRECT(ADDRESS(3,COLUMN())),A27),DATA!C2:E1044,3,FALSE)),0,VLOOKUP(CONCATENATE(INDIRECT(ADDRESS(3,COLUMN())),A27),DATA!C2:E1044,3,FALSE))</f>
        <v>0</v>
      </c>
      <c r="AC27" s="50">
        <f ca="1">IF(ISERROR(VLOOKUP(CONCATENATE(INDIRECT(ADDRESS(3,COLUMN())),A27),DATA!C2:E1044,3,FALSE)),0,VLOOKUP(CONCATENATE(INDIRECT(ADDRESS(3,COLUMN())),A27),DATA!C2:E1044,3,FALSE))</f>
        <v>0</v>
      </c>
      <c r="AD27" s="50">
        <f ca="1">IF(ISERROR(VLOOKUP(CONCATENATE(INDIRECT(ADDRESS(3,COLUMN())),A27),DATA!C2:E1044,3,FALSE)),0,VLOOKUP(CONCATENATE(INDIRECT(ADDRESS(3,COLUMN())),A27),DATA!C2:E1044,3,FALSE))</f>
        <v>0</v>
      </c>
      <c r="AE27" s="50">
        <f ca="1">IF(ISERROR(VLOOKUP(CONCATENATE(INDIRECT(ADDRESS(3,COLUMN())),A27),DATA!C2:E1044,3,FALSE)),0,VLOOKUP(CONCATENATE(INDIRECT(ADDRESS(3,COLUMN())),A27),DATA!C2:E1044,3,FALSE))</f>
        <v>0</v>
      </c>
      <c r="AF27" s="50">
        <f ca="1">IF(ISERROR(VLOOKUP(CONCATENATE(INDIRECT(ADDRESS(3,COLUMN())),A27),DATA!C2:E1044,3,FALSE)),0,VLOOKUP(CONCATENATE(INDIRECT(ADDRESS(3,COLUMN())),A27),DATA!C2:E1044,3,FALSE))</f>
        <v>0</v>
      </c>
      <c r="AG27" s="50">
        <f ca="1">IF(ISERROR(VLOOKUP(CONCATENATE(INDIRECT(ADDRESS(3,COLUMN())),A27),DATA!C2:E1044,3,FALSE)),0,VLOOKUP(CONCATENATE(INDIRECT(ADDRESS(3,COLUMN())),A27),DATA!C2:E1044,3,FALSE))</f>
        <v>0</v>
      </c>
      <c r="AH27" s="50">
        <f ca="1">IF(ISERROR(VLOOKUP(CONCATENATE(INDIRECT(ADDRESS(3,COLUMN())),A27),DATA!C2:E1044,3,FALSE)),0,VLOOKUP(CONCATENATE(INDIRECT(ADDRESS(3,COLUMN())),A27),DATA!C2:E1044,3,FALSE))</f>
        <v>0</v>
      </c>
      <c r="AI27" s="50">
        <f ca="1">IF(ISERROR(VLOOKUP(CONCATENATE(INDIRECT(ADDRESS(3,COLUMN())),A27),DATA!C2:E1044,3,FALSE)),0,VLOOKUP(CONCATENATE(INDIRECT(ADDRESS(3,COLUMN())),A27),DATA!C2:E1044,3,FALSE))</f>
        <v>0</v>
      </c>
      <c r="AJ27" s="50">
        <f ca="1">IF(ISERROR(VLOOKUP(CONCATENATE(INDIRECT(ADDRESS(3,COLUMN())),A27),DATA!C2:E1044,3,FALSE)),0,VLOOKUP(CONCATENATE(INDIRECT(ADDRESS(3,COLUMN())),A27),DATA!C2:E1044,3,FALSE))</f>
        <v>0</v>
      </c>
      <c r="AK27" s="50">
        <f ca="1">IF(ISERROR(VLOOKUP(CONCATENATE(INDIRECT(ADDRESS(3,COLUMN())),A27),DATA!C2:E1044,3,FALSE)),0,VLOOKUP(CONCATENATE(INDIRECT(ADDRESS(3,COLUMN())),A27),DATA!C2:E1044,3,FALSE))</f>
        <v>0</v>
      </c>
      <c r="AL27" s="50">
        <f ca="1">IF(ISERROR(VLOOKUP(CONCATENATE(INDIRECT(ADDRESS(3,COLUMN())),A27),DATA!C2:E1044,3,FALSE)),0,VLOOKUP(CONCATENATE(INDIRECT(ADDRESS(3,COLUMN())),A27),DATA!C2:E1044,3,FALSE))</f>
        <v>0</v>
      </c>
      <c r="AM27" s="50">
        <f ca="1">IF(ISERROR(VLOOKUP(CONCATENATE(INDIRECT(ADDRESS(3,COLUMN())),A27),DATA!C2:E1044,3,FALSE)),0,VLOOKUP(CONCATENATE(INDIRECT(ADDRESS(3,COLUMN())),A27),DATA!C2:E1044,3,FALSE))</f>
        <v>0</v>
      </c>
      <c r="AN27" s="50">
        <f ca="1">SUM(B27:INDIRECT(CONCATENATE(SUBSTITUTE(ADDRESS(1,COLUMN()-1,4),"1",""),"$27")))</f>
        <v>94</v>
      </c>
    </row>
    <row r="28" spans="1:40" x14ac:dyDescent="0.25">
      <c r="A28" s="49" t="s">
        <v>70</v>
      </c>
      <c r="B28" s="49">
        <f ca="1">IF(ISERROR(VLOOKUP(CONCATENATE(INDIRECT(ADDRESS(3,COLUMN())),A28),DATA!C2:E1044,3,FALSE)),0,VLOOKUP(CONCATENATE(INDIRECT(ADDRESS(3,COLUMN())),A28),DATA!C2:E1044,3,FALSE))</f>
        <v>409</v>
      </c>
      <c r="C28" s="49">
        <f ca="1">IF(ISERROR(VLOOKUP(CONCATENATE(INDIRECT(ADDRESS(3,COLUMN())),A28),DATA!C2:E1044,3,FALSE)),0,VLOOKUP(CONCATENATE(INDIRECT(ADDRESS(3,COLUMN())),A28),DATA!C2:E1044,3,FALSE))</f>
        <v>90</v>
      </c>
      <c r="D28" s="49">
        <f ca="1">IF(ISERROR(VLOOKUP(CONCATENATE(INDIRECT(ADDRESS(3,COLUMN())),A28),DATA!C2:E1044,3,FALSE)),0,VLOOKUP(CONCATENATE(INDIRECT(ADDRESS(3,COLUMN())),A28),DATA!C2:E1044,3,FALSE))</f>
        <v>186</v>
      </c>
      <c r="E28" s="49">
        <f ca="1">IF(ISERROR(VLOOKUP(CONCATENATE(INDIRECT(ADDRESS(3,COLUMN())),A28),DATA!C2:E1044,3,FALSE)),0,VLOOKUP(CONCATENATE(INDIRECT(ADDRESS(3,COLUMN())),A28),DATA!C2:E1044,3,FALSE))</f>
        <v>110</v>
      </c>
      <c r="F28" s="49">
        <f ca="1">IF(ISERROR(VLOOKUP(CONCATENATE(INDIRECT(ADDRESS(3,COLUMN())),A28),DATA!C2:E1044,3,FALSE)),0,VLOOKUP(CONCATENATE(INDIRECT(ADDRESS(3,COLUMN())),A28),DATA!C2:E1044,3,FALSE))</f>
        <v>22</v>
      </c>
      <c r="G28" s="49">
        <f ca="1">IF(ISERROR(VLOOKUP(CONCATENATE(INDIRECT(ADDRESS(3,COLUMN())),A28),DATA!C2:E1044,3,FALSE)),0,VLOOKUP(CONCATENATE(INDIRECT(ADDRESS(3,COLUMN())),A28),DATA!C2:E1044,3,FALSE))</f>
        <v>292</v>
      </c>
      <c r="H28" s="49">
        <f ca="1">IF(ISERROR(VLOOKUP(CONCATENATE(INDIRECT(ADDRESS(3,COLUMN())),A28),DATA!C2:E1044,3,FALSE)),0,VLOOKUP(CONCATENATE(INDIRECT(ADDRESS(3,COLUMN())),A28),DATA!C2:E1044,3,FALSE))</f>
        <v>164</v>
      </c>
      <c r="I28" s="49">
        <f ca="1">IF(ISERROR(VLOOKUP(CONCATENATE(INDIRECT(ADDRESS(3,COLUMN())),A28),DATA!C2:E1044,3,FALSE)),0,VLOOKUP(CONCATENATE(INDIRECT(ADDRESS(3,COLUMN())),A28),DATA!C2:E1044,3,FALSE))</f>
        <v>107</v>
      </c>
      <c r="J28" s="49">
        <f ca="1">IF(ISERROR(VLOOKUP(CONCATENATE(INDIRECT(ADDRESS(3,COLUMN())),A28),DATA!C2:E1044,3,FALSE)),0,VLOOKUP(CONCATENATE(INDIRECT(ADDRESS(3,COLUMN())),A28),DATA!C2:E1044,3,FALSE))</f>
        <v>324</v>
      </c>
      <c r="K28" s="49">
        <f ca="1">IF(ISERROR(VLOOKUP(CONCATENATE(INDIRECT(ADDRESS(3,COLUMN())),A28),DATA!C2:E1044,3,FALSE)),0,VLOOKUP(CONCATENATE(INDIRECT(ADDRESS(3,COLUMN())),A28),DATA!C2:E1044,3,FALSE))</f>
        <v>614</v>
      </c>
      <c r="L28" s="49">
        <f ca="1">IF(ISERROR(VLOOKUP(CONCATENATE(INDIRECT(ADDRESS(3,COLUMN())),A28),DATA!C2:E1044,3,FALSE)),0,VLOOKUP(CONCATENATE(INDIRECT(ADDRESS(3,COLUMN())),A28),DATA!C2:E1044,3,FALSE))</f>
        <v>57</v>
      </c>
      <c r="M28" s="49">
        <f ca="1">IF(ISERROR(VLOOKUP(CONCATENATE(INDIRECT(ADDRESS(3,COLUMN())),A28),DATA!C2:E1044,3,FALSE)),0,VLOOKUP(CONCATENATE(INDIRECT(ADDRESS(3,COLUMN())),A28),DATA!C2:E1044,3,FALSE))</f>
        <v>240</v>
      </c>
      <c r="N28" s="49">
        <f ca="1">IF(ISERROR(VLOOKUP(CONCATENATE(INDIRECT(ADDRESS(3,COLUMN())),A28),DATA!C2:E1044,3,FALSE)),0,VLOOKUP(CONCATENATE(INDIRECT(ADDRESS(3,COLUMN())),A28),DATA!C2:E1044,3,FALSE))</f>
        <v>127</v>
      </c>
      <c r="O28" s="49">
        <f ca="1">IF(ISERROR(VLOOKUP(CONCATENATE(INDIRECT(ADDRESS(3,COLUMN())),A28),DATA!C2:E1044,3,FALSE)),0,VLOOKUP(CONCATENATE(INDIRECT(ADDRESS(3,COLUMN())),A28),DATA!C2:E1044,3,FALSE))</f>
        <v>36</v>
      </c>
      <c r="P28" s="49">
        <f ca="1">IF(ISERROR(VLOOKUP(CONCATENATE(INDIRECT(ADDRESS(3,COLUMN())),A28),DATA!C2:E1044,3,FALSE)),0,VLOOKUP(CONCATENATE(INDIRECT(ADDRESS(3,COLUMN())),A28),DATA!C2:E1044,3,FALSE))</f>
        <v>2</v>
      </c>
      <c r="Q28" s="49">
        <f ca="1">IF(ISERROR(VLOOKUP(CONCATENATE(INDIRECT(ADDRESS(3,COLUMN())),A28),DATA!C2:E1044,3,FALSE)),0,VLOOKUP(CONCATENATE(INDIRECT(ADDRESS(3,COLUMN())),A28),DATA!C2:E1044,3,FALSE))</f>
        <v>1</v>
      </c>
      <c r="R28" s="49">
        <f ca="1">IF(ISERROR(VLOOKUP(CONCATENATE(INDIRECT(ADDRESS(3,COLUMN())),A28),DATA!C2:E1044,3,FALSE)),0,VLOOKUP(CONCATENATE(INDIRECT(ADDRESS(3,COLUMN())),A28),DATA!C2:E1044,3,FALSE))</f>
        <v>1</v>
      </c>
      <c r="S28" s="49">
        <f ca="1">IF(ISERROR(VLOOKUP(CONCATENATE(INDIRECT(ADDRESS(3,COLUMN())),A28),DATA!C2:E1044,3,FALSE)),0,VLOOKUP(CONCATENATE(INDIRECT(ADDRESS(3,COLUMN())),A28),DATA!C2:E1044,3,FALSE))</f>
        <v>51</v>
      </c>
      <c r="T28" s="49">
        <f ca="1">IF(ISERROR(VLOOKUP(CONCATENATE(INDIRECT(ADDRESS(3,COLUMN())),A28),DATA!C2:E1044,3,FALSE)),0,VLOOKUP(CONCATENATE(INDIRECT(ADDRESS(3,COLUMN())),A28),DATA!C2:E1044,3,FALSE))</f>
        <v>89</v>
      </c>
      <c r="U28" s="49">
        <f ca="1">IF(ISERROR(VLOOKUP(CONCATENATE(INDIRECT(ADDRESS(3,COLUMN())),A28),DATA!C2:E1044,3,FALSE)),0,VLOOKUP(CONCATENATE(INDIRECT(ADDRESS(3,COLUMN())),A28),DATA!C2:E1044,3,FALSE))</f>
        <v>481</v>
      </c>
      <c r="V28" s="49">
        <f ca="1">IF(ISERROR(VLOOKUP(CONCATENATE(INDIRECT(ADDRESS(3,COLUMN())),A28),DATA!C2:E1044,3,FALSE)),0,VLOOKUP(CONCATENATE(INDIRECT(ADDRESS(3,COLUMN())),A28),DATA!C2:E1044,3,FALSE))</f>
        <v>3</v>
      </c>
      <c r="W28" s="49">
        <f ca="1">IF(ISERROR(VLOOKUP(CONCATENATE(INDIRECT(ADDRESS(3,COLUMN())),A28),DATA!C2:E1044,3,FALSE)),0,VLOOKUP(CONCATENATE(INDIRECT(ADDRESS(3,COLUMN())),A28),DATA!C2:E1044,3,FALSE))</f>
        <v>0</v>
      </c>
      <c r="X28" s="49">
        <f ca="1">IF(ISERROR(VLOOKUP(CONCATENATE(INDIRECT(ADDRESS(3,COLUMN())),A28),DATA!C2:E1044,3,FALSE)),0,VLOOKUP(CONCATENATE(INDIRECT(ADDRESS(3,COLUMN())),A28),DATA!C2:E1044,3,FALSE))</f>
        <v>2</v>
      </c>
      <c r="Y28" s="49">
        <f ca="1">IF(ISERROR(VLOOKUP(CONCATENATE(INDIRECT(ADDRESS(3,COLUMN())),A28),DATA!C2:E1044,3,FALSE)),0,VLOOKUP(CONCATENATE(INDIRECT(ADDRESS(3,COLUMN())),A28),DATA!C2:E1044,3,FALSE))</f>
        <v>27</v>
      </c>
      <c r="Z28" s="49">
        <f ca="1">IF(ISERROR(VLOOKUP(CONCATENATE(INDIRECT(ADDRESS(3,COLUMN())),A28),DATA!C2:E1044,3,FALSE)),0,VLOOKUP(CONCATENATE(INDIRECT(ADDRESS(3,COLUMN())),A28),DATA!C2:E1044,3,FALSE))</f>
        <v>40</v>
      </c>
      <c r="AA28" s="49">
        <f ca="1">IF(ISERROR(VLOOKUP(CONCATENATE(INDIRECT(ADDRESS(3,COLUMN())),A28),DATA!C2:E1044,3,FALSE)),0,VLOOKUP(CONCATENATE(INDIRECT(ADDRESS(3,COLUMN())),A28),DATA!C2:E1044,3,FALSE))</f>
        <v>2</v>
      </c>
      <c r="AB28" s="49">
        <f ca="1">IF(ISERROR(VLOOKUP(CONCATENATE(INDIRECT(ADDRESS(3,COLUMN())),A28),DATA!C2:E1044,3,FALSE)),0,VLOOKUP(CONCATENATE(INDIRECT(ADDRESS(3,COLUMN())),A28),DATA!C2:E1044,3,FALSE))</f>
        <v>0</v>
      </c>
      <c r="AC28" s="49">
        <f ca="1">IF(ISERROR(VLOOKUP(CONCATENATE(INDIRECT(ADDRESS(3,COLUMN())),A28),DATA!C2:E1044,3,FALSE)),0,VLOOKUP(CONCATENATE(INDIRECT(ADDRESS(3,COLUMN())),A28),DATA!C2:E1044,3,FALSE))</f>
        <v>0</v>
      </c>
      <c r="AD28" s="49">
        <f ca="1">IF(ISERROR(VLOOKUP(CONCATENATE(INDIRECT(ADDRESS(3,COLUMN())),A28),DATA!C2:E1044,3,FALSE)),0,VLOOKUP(CONCATENATE(INDIRECT(ADDRESS(3,COLUMN())),A28),DATA!C2:E1044,3,FALSE))</f>
        <v>9</v>
      </c>
      <c r="AE28" s="49">
        <f ca="1">IF(ISERROR(VLOOKUP(CONCATENATE(INDIRECT(ADDRESS(3,COLUMN())),A28),DATA!C2:E1044,3,FALSE)),0,VLOOKUP(CONCATENATE(INDIRECT(ADDRESS(3,COLUMN())),A28),DATA!C2:E1044,3,FALSE))</f>
        <v>1</v>
      </c>
      <c r="AF28" s="49">
        <f ca="1">IF(ISERROR(VLOOKUP(CONCATENATE(INDIRECT(ADDRESS(3,COLUMN())),A28),DATA!C2:E1044,3,FALSE)),0,VLOOKUP(CONCATENATE(INDIRECT(ADDRESS(3,COLUMN())),A28),DATA!C2:E1044,3,FALSE))</f>
        <v>4</v>
      </c>
      <c r="AG28" s="49">
        <f ca="1">IF(ISERROR(VLOOKUP(CONCATENATE(INDIRECT(ADDRESS(3,COLUMN())),A28),DATA!C2:E1044,3,FALSE)),0,VLOOKUP(CONCATENATE(INDIRECT(ADDRESS(3,COLUMN())),A28),DATA!C2:E1044,3,FALSE))</f>
        <v>13</v>
      </c>
      <c r="AH28" s="49">
        <f ca="1">IF(ISERROR(VLOOKUP(CONCATENATE(INDIRECT(ADDRESS(3,COLUMN())),A28),DATA!C2:E1044,3,FALSE)),0,VLOOKUP(CONCATENATE(INDIRECT(ADDRESS(3,COLUMN())),A28),DATA!C2:E1044,3,FALSE))</f>
        <v>8</v>
      </c>
      <c r="AI28" s="49">
        <f ca="1">IF(ISERROR(VLOOKUP(CONCATENATE(INDIRECT(ADDRESS(3,COLUMN())),A28),DATA!C2:E1044,3,FALSE)),0,VLOOKUP(CONCATENATE(INDIRECT(ADDRESS(3,COLUMN())),A28),DATA!C2:E1044,3,FALSE))</f>
        <v>0</v>
      </c>
      <c r="AJ28" s="49">
        <f ca="1">IF(ISERROR(VLOOKUP(CONCATENATE(INDIRECT(ADDRESS(3,COLUMN())),A28),DATA!C2:E1044,3,FALSE)),0,VLOOKUP(CONCATENATE(INDIRECT(ADDRESS(3,COLUMN())),A28),DATA!C2:E1044,3,FALSE))</f>
        <v>0</v>
      </c>
      <c r="AK28" s="49">
        <f ca="1">IF(ISERROR(VLOOKUP(CONCATENATE(INDIRECT(ADDRESS(3,COLUMN())),A28),DATA!C2:E1044,3,FALSE)),0,VLOOKUP(CONCATENATE(INDIRECT(ADDRESS(3,COLUMN())),A28),DATA!C2:E1044,3,FALSE))</f>
        <v>0</v>
      </c>
      <c r="AL28" s="49">
        <f ca="1">IF(ISERROR(VLOOKUP(CONCATENATE(INDIRECT(ADDRESS(3,COLUMN())),A28),DATA!C2:E1044,3,FALSE)),0,VLOOKUP(CONCATENATE(INDIRECT(ADDRESS(3,COLUMN())),A28),DATA!C2:E1044,3,FALSE))</f>
        <v>0</v>
      </c>
      <c r="AM28" s="49">
        <f ca="1">IF(ISERROR(VLOOKUP(CONCATENATE(INDIRECT(ADDRESS(3,COLUMN())),A28),DATA!C2:E1044,3,FALSE)),0,VLOOKUP(CONCATENATE(INDIRECT(ADDRESS(3,COLUMN())),A28),DATA!C2:E1044,3,FALSE))</f>
        <v>0</v>
      </c>
      <c r="AN28" s="49">
        <f ca="1">SUM(B28:INDIRECT(CONCATENATE(SUBSTITUTE(ADDRESS(1,COLUMN()-1,4),"1",""),"$28")))</f>
        <v>3512</v>
      </c>
    </row>
    <row r="29" spans="1:40" x14ac:dyDescent="0.25">
      <c r="A29" s="50" t="s">
        <v>71</v>
      </c>
      <c r="B29" s="50">
        <f ca="1">IF(ISERROR(VLOOKUP(CONCATENATE(INDIRECT(ADDRESS(3,COLUMN())),A29),DATA!C2:E1044,3,FALSE)),0,VLOOKUP(CONCATENATE(INDIRECT(ADDRESS(3,COLUMN())),A29),DATA!C2:E1044,3,FALSE))</f>
        <v>730</v>
      </c>
      <c r="C29" s="50">
        <f ca="1">IF(ISERROR(VLOOKUP(CONCATENATE(INDIRECT(ADDRESS(3,COLUMN())),A29),DATA!C2:E1044,3,FALSE)),0,VLOOKUP(CONCATENATE(INDIRECT(ADDRESS(3,COLUMN())),A29),DATA!C2:E1044,3,FALSE))</f>
        <v>220</v>
      </c>
      <c r="D29" s="50">
        <f ca="1">IF(ISERROR(VLOOKUP(CONCATENATE(INDIRECT(ADDRESS(3,COLUMN())),A29),DATA!C2:E1044,3,FALSE)),0,VLOOKUP(CONCATENATE(INDIRECT(ADDRESS(3,COLUMN())),A29),DATA!C2:E1044,3,FALSE))</f>
        <v>243</v>
      </c>
      <c r="E29" s="50">
        <f ca="1">IF(ISERROR(VLOOKUP(CONCATENATE(INDIRECT(ADDRESS(3,COLUMN())),A29),DATA!C2:E1044,3,FALSE)),0,VLOOKUP(CONCATENATE(INDIRECT(ADDRESS(3,COLUMN())),A29),DATA!C2:E1044,3,FALSE))</f>
        <v>346</v>
      </c>
      <c r="F29" s="50">
        <f ca="1">IF(ISERROR(VLOOKUP(CONCATENATE(INDIRECT(ADDRESS(3,COLUMN())),A29),DATA!C2:E1044,3,FALSE)),0,VLOOKUP(CONCATENATE(INDIRECT(ADDRESS(3,COLUMN())),A29),DATA!C2:E1044,3,FALSE))</f>
        <v>77</v>
      </c>
      <c r="G29" s="50">
        <f ca="1">IF(ISERROR(VLOOKUP(CONCATENATE(INDIRECT(ADDRESS(3,COLUMN())),A29),DATA!C2:E1044,3,FALSE)),0,VLOOKUP(CONCATENATE(INDIRECT(ADDRESS(3,COLUMN())),A29),DATA!C2:E1044,3,FALSE))</f>
        <v>131</v>
      </c>
      <c r="H29" s="50">
        <f ca="1">IF(ISERROR(VLOOKUP(CONCATENATE(INDIRECT(ADDRESS(3,COLUMN())),A29),DATA!C2:E1044,3,FALSE)),0,VLOOKUP(CONCATENATE(INDIRECT(ADDRESS(3,COLUMN())),A29),DATA!C2:E1044,3,FALSE))</f>
        <v>259</v>
      </c>
      <c r="I29" s="50">
        <f ca="1">IF(ISERROR(VLOOKUP(CONCATENATE(INDIRECT(ADDRESS(3,COLUMN())),A29),DATA!C2:E1044,3,FALSE)),0,VLOOKUP(CONCATENATE(INDIRECT(ADDRESS(3,COLUMN())),A29),DATA!C2:E1044,3,FALSE))</f>
        <v>214</v>
      </c>
      <c r="J29" s="50">
        <f ca="1">IF(ISERROR(VLOOKUP(CONCATENATE(INDIRECT(ADDRESS(3,COLUMN())),A29),DATA!C2:E1044,3,FALSE)),0,VLOOKUP(CONCATENATE(INDIRECT(ADDRESS(3,COLUMN())),A29),DATA!C2:E1044,3,FALSE))</f>
        <v>474</v>
      </c>
      <c r="K29" s="50">
        <f ca="1">IF(ISERROR(VLOOKUP(CONCATENATE(INDIRECT(ADDRESS(3,COLUMN())),A29),DATA!C2:E1044,3,FALSE)),0,VLOOKUP(CONCATENATE(INDIRECT(ADDRESS(3,COLUMN())),A29),DATA!C2:E1044,3,FALSE))</f>
        <v>340</v>
      </c>
      <c r="L29" s="50">
        <f ca="1">IF(ISERROR(VLOOKUP(CONCATENATE(INDIRECT(ADDRESS(3,COLUMN())),A29),DATA!C2:E1044,3,FALSE)),0,VLOOKUP(CONCATENATE(INDIRECT(ADDRESS(3,COLUMN())),A29),DATA!C2:E1044,3,FALSE))</f>
        <v>71</v>
      </c>
      <c r="M29" s="50">
        <f ca="1">IF(ISERROR(VLOOKUP(CONCATENATE(INDIRECT(ADDRESS(3,COLUMN())),A29),DATA!C2:E1044,3,FALSE)),0,VLOOKUP(CONCATENATE(INDIRECT(ADDRESS(3,COLUMN())),A29),DATA!C2:E1044,3,FALSE))</f>
        <v>465</v>
      </c>
      <c r="N29" s="50">
        <f ca="1">IF(ISERROR(VLOOKUP(CONCATENATE(INDIRECT(ADDRESS(3,COLUMN())),A29),DATA!C2:E1044,3,FALSE)),0,VLOOKUP(CONCATENATE(INDIRECT(ADDRESS(3,COLUMN())),A29),DATA!C2:E1044,3,FALSE))</f>
        <v>245</v>
      </c>
      <c r="O29" s="50">
        <f ca="1">IF(ISERROR(VLOOKUP(CONCATENATE(INDIRECT(ADDRESS(3,COLUMN())),A29),DATA!C2:E1044,3,FALSE)),0,VLOOKUP(CONCATENATE(INDIRECT(ADDRESS(3,COLUMN())),A29),DATA!C2:E1044,3,FALSE))</f>
        <v>60</v>
      </c>
      <c r="P29" s="50">
        <f ca="1">IF(ISERROR(VLOOKUP(CONCATENATE(INDIRECT(ADDRESS(3,COLUMN())),A29),DATA!C2:E1044,3,FALSE)),0,VLOOKUP(CONCATENATE(INDIRECT(ADDRESS(3,COLUMN())),A29),DATA!C2:E1044,3,FALSE))</f>
        <v>10</v>
      </c>
      <c r="Q29" s="50">
        <f ca="1">IF(ISERROR(VLOOKUP(CONCATENATE(INDIRECT(ADDRESS(3,COLUMN())),A29),DATA!C2:E1044,3,FALSE)),0,VLOOKUP(CONCATENATE(INDIRECT(ADDRESS(3,COLUMN())),A29),DATA!C2:E1044,3,FALSE))</f>
        <v>7</v>
      </c>
      <c r="R29" s="50">
        <f ca="1">IF(ISERROR(VLOOKUP(CONCATENATE(INDIRECT(ADDRESS(3,COLUMN())),A29),DATA!C2:E1044,3,FALSE)),0,VLOOKUP(CONCATENATE(INDIRECT(ADDRESS(3,COLUMN())),A29),DATA!C2:E1044,3,FALSE))</f>
        <v>16</v>
      </c>
      <c r="S29" s="50">
        <f ca="1">IF(ISERROR(VLOOKUP(CONCATENATE(INDIRECT(ADDRESS(3,COLUMN())),A29),DATA!C2:E1044,3,FALSE)),0,VLOOKUP(CONCATENATE(INDIRECT(ADDRESS(3,COLUMN())),A29),DATA!C2:E1044,3,FALSE))</f>
        <v>69</v>
      </c>
      <c r="T29" s="50">
        <f ca="1">IF(ISERROR(VLOOKUP(CONCATENATE(INDIRECT(ADDRESS(3,COLUMN())),A29),DATA!C2:E1044,3,FALSE)),0,VLOOKUP(CONCATENATE(INDIRECT(ADDRESS(3,COLUMN())),A29),DATA!C2:E1044,3,FALSE))</f>
        <v>68</v>
      </c>
      <c r="U29" s="50">
        <f ca="1">IF(ISERROR(VLOOKUP(CONCATENATE(INDIRECT(ADDRESS(3,COLUMN())),A29),DATA!C2:E1044,3,FALSE)),0,VLOOKUP(CONCATENATE(INDIRECT(ADDRESS(3,COLUMN())),A29),DATA!C2:E1044,3,FALSE))</f>
        <v>569</v>
      </c>
      <c r="V29" s="50">
        <f ca="1">IF(ISERROR(VLOOKUP(CONCATENATE(INDIRECT(ADDRESS(3,COLUMN())),A29),DATA!C2:E1044,3,FALSE)),0,VLOOKUP(CONCATENATE(INDIRECT(ADDRESS(3,COLUMN())),A29),DATA!C2:E1044,3,FALSE))</f>
        <v>48</v>
      </c>
      <c r="W29" s="50">
        <f ca="1">IF(ISERROR(VLOOKUP(CONCATENATE(INDIRECT(ADDRESS(3,COLUMN())),A29),DATA!C2:E1044,3,FALSE)),0,VLOOKUP(CONCATENATE(INDIRECT(ADDRESS(3,COLUMN())),A29),DATA!C2:E1044,3,FALSE))</f>
        <v>0</v>
      </c>
      <c r="X29" s="50">
        <f ca="1">IF(ISERROR(VLOOKUP(CONCATENATE(INDIRECT(ADDRESS(3,COLUMN())),A29),DATA!C2:E1044,3,FALSE)),0,VLOOKUP(CONCATENATE(INDIRECT(ADDRESS(3,COLUMN())),A29),DATA!C2:E1044,3,FALSE))</f>
        <v>0</v>
      </c>
      <c r="Y29" s="50">
        <f ca="1">IF(ISERROR(VLOOKUP(CONCATENATE(INDIRECT(ADDRESS(3,COLUMN())),A29),DATA!C2:E1044,3,FALSE)),0,VLOOKUP(CONCATENATE(INDIRECT(ADDRESS(3,COLUMN())),A29),DATA!C2:E1044,3,FALSE))</f>
        <v>185</v>
      </c>
      <c r="Z29" s="50">
        <f ca="1">IF(ISERROR(VLOOKUP(CONCATENATE(INDIRECT(ADDRESS(3,COLUMN())),A29),DATA!C2:E1044,3,FALSE)),0,VLOOKUP(CONCATENATE(INDIRECT(ADDRESS(3,COLUMN())),A29),DATA!C2:E1044,3,FALSE))</f>
        <v>60</v>
      </c>
      <c r="AA29" s="50">
        <f ca="1">IF(ISERROR(VLOOKUP(CONCATENATE(INDIRECT(ADDRESS(3,COLUMN())),A29),DATA!C2:E1044,3,FALSE)),0,VLOOKUP(CONCATENATE(INDIRECT(ADDRESS(3,COLUMN())),A29),DATA!C2:E1044,3,FALSE))</f>
        <v>37</v>
      </c>
      <c r="AB29" s="50">
        <f ca="1">IF(ISERROR(VLOOKUP(CONCATENATE(INDIRECT(ADDRESS(3,COLUMN())),A29),DATA!C2:E1044,3,FALSE)),0,VLOOKUP(CONCATENATE(INDIRECT(ADDRESS(3,COLUMN())),A29),DATA!C2:E1044,3,FALSE))</f>
        <v>1</v>
      </c>
      <c r="AC29" s="50">
        <f ca="1">IF(ISERROR(VLOOKUP(CONCATENATE(INDIRECT(ADDRESS(3,COLUMN())),A29),DATA!C2:E1044,3,FALSE)),0,VLOOKUP(CONCATENATE(INDIRECT(ADDRESS(3,COLUMN())),A29),DATA!C2:E1044,3,FALSE))</f>
        <v>0</v>
      </c>
      <c r="AD29" s="50">
        <f ca="1">IF(ISERROR(VLOOKUP(CONCATENATE(INDIRECT(ADDRESS(3,COLUMN())),A29),DATA!C2:E1044,3,FALSE)),0,VLOOKUP(CONCATENATE(INDIRECT(ADDRESS(3,COLUMN())),A29),DATA!C2:E1044,3,FALSE))</f>
        <v>8</v>
      </c>
      <c r="AE29" s="50">
        <f ca="1">IF(ISERROR(VLOOKUP(CONCATENATE(INDIRECT(ADDRESS(3,COLUMN())),A29),DATA!C2:E1044,3,FALSE)),0,VLOOKUP(CONCATENATE(INDIRECT(ADDRESS(3,COLUMN())),A29),DATA!C2:E1044,3,FALSE))</f>
        <v>3</v>
      </c>
      <c r="AF29" s="50">
        <f ca="1">IF(ISERROR(VLOOKUP(CONCATENATE(INDIRECT(ADDRESS(3,COLUMN())),A29),DATA!C2:E1044,3,FALSE)),0,VLOOKUP(CONCATENATE(INDIRECT(ADDRESS(3,COLUMN())),A29),DATA!C2:E1044,3,FALSE))</f>
        <v>4</v>
      </c>
      <c r="AG29" s="50">
        <f ca="1">IF(ISERROR(VLOOKUP(CONCATENATE(INDIRECT(ADDRESS(3,COLUMN())),A29),DATA!C2:E1044,3,FALSE)),0,VLOOKUP(CONCATENATE(INDIRECT(ADDRESS(3,COLUMN())),A29),DATA!C2:E1044,3,FALSE))</f>
        <v>2</v>
      </c>
      <c r="AH29" s="50">
        <f ca="1">IF(ISERROR(VLOOKUP(CONCATENATE(INDIRECT(ADDRESS(3,COLUMN())),A29),DATA!C2:E1044,3,FALSE)),0,VLOOKUP(CONCATENATE(INDIRECT(ADDRESS(3,COLUMN())),A29),DATA!C2:E1044,3,FALSE))</f>
        <v>16</v>
      </c>
      <c r="AI29" s="50">
        <f ca="1">IF(ISERROR(VLOOKUP(CONCATENATE(INDIRECT(ADDRESS(3,COLUMN())),A29),DATA!C2:E1044,3,FALSE)),0,VLOOKUP(CONCATENATE(INDIRECT(ADDRESS(3,COLUMN())),A29),DATA!C2:E1044,3,FALSE))</f>
        <v>0</v>
      </c>
      <c r="AJ29" s="50">
        <f ca="1">IF(ISERROR(VLOOKUP(CONCATENATE(INDIRECT(ADDRESS(3,COLUMN())),A29),DATA!C2:E1044,3,FALSE)),0,VLOOKUP(CONCATENATE(INDIRECT(ADDRESS(3,COLUMN())),A29),DATA!C2:E1044,3,FALSE))</f>
        <v>0</v>
      </c>
      <c r="AK29" s="50">
        <f ca="1">IF(ISERROR(VLOOKUP(CONCATENATE(INDIRECT(ADDRESS(3,COLUMN())),A29),DATA!C2:E1044,3,FALSE)),0,VLOOKUP(CONCATENATE(INDIRECT(ADDRESS(3,COLUMN())),A29),DATA!C2:E1044,3,FALSE))</f>
        <v>0</v>
      </c>
      <c r="AL29" s="50">
        <f ca="1">IF(ISERROR(VLOOKUP(CONCATENATE(INDIRECT(ADDRESS(3,COLUMN())),A29),DATA!C2:E1044,3,FALSE)),0,VLOOKUP(CONCATENATE(INDIRECT(ADDRESS(3,COLUMN())),A29),DATA!C2:E1044,3,FALSE))</f>
        <v>0</v>
      </c>
      <c r="AM29" s="50">
        <f ca="1">IF(ISERROR(VLOOKUP(CONCATENATE(INDIRECT(ADDRESS(3,COLUMN())),A29),DATA!C2:E1044,3,FALSE)),0,VLOOKUP(CONCATENATE(INDIRECT(ADDRESS(3,COLUMN())),A29),DATA!C2:E1044,3,FALSE))</f>
        <v>0</v>
      </c>
      <c r="AN29" s="50">
        <f ca="1">SUM(B29:INDIRECT(CONCATENATE(SUBSTITUTE(ADDRESS(1,COLUMN()-1,4),"1",""),"$29")))</f>
        <v>4978</v>
      </c>
    </row>
    <row r="30" spans="1:40" x14ac:dyDescent="0.25">
      <c r="A30" s="49" t="s">
        <v>72</v>
      </c>
      <c r="B30" s="49">
        <f ca="1">IF(ISERROR(VLOOKUP(CONCATENATE(INDIRECT(ADDRESS(3,COLUMN())),A30),DATA!C2:E1044,3,FALSE)),0,VLOOKUP(CONCATENATE(INDIRECT(ADDRESS(3,COLUMN())),A30),DATA!C2:E1044,3,FALSE))</f>
        <v>4</v>
      </c>
      <c r="C30" s="49">
        <f ca="1">IF(ISERROR(VLOOKUP(CONCATENATE(INDIRECT(ADDRESS(3,COLUMN())),A30),DATA!C2:E1044,3,FALSE)),0,VLOOKUP(CONCATENATE(INDIRECT(ADDRESS(3,COLUMN())),A30),DATA!C2:E1044,3,FALSE))</f>
        <v>7</v>
      </c>
      <c r="D30" s="49">
        <f ca="1">IF(ISERROR(VLOOKUP(CONCATENATE(INDIRECT(ADDRESS(3,COLUMN())),A30),DATA!C2:E1044,3,FALSE)),0,VLOOKUP(CONCATENATE(INDIRECT(ADDRESS(3,COLUMN())),A30),DATA!C2:E1044,3,FALSE))</f>
        <v>2</v>
      </c>
      <c r="E30" s="49">
        <f ca="1">IF(ISERROR(VLOOKUP(CONCATENATE(INDIRECT(ADDRESS(3,COLUMN())),A30),DATA!C2:E1044,3,FALSE)),0,VLOOKUP(CONCATENATE(INDIRECT(ADDRESS(3,COLUMN())),A30),DATA!C2:E1044,3,FALSE))</f>
        <v>0</v>
      </c>
      <c r="F30" s="49">
        <f ca="1">IF(ISERROR(VLOOKUP(CONCATENATE(INDIRECT(ADDRESS(3,COLUMN())),A30),DATA!C2:E1044,3,FALSE)),0,VLOOKUP(CONCATENATE(INDIRECT(ADDRESS(3,COLUMN())),A30),DATA!C2:E1044,3,FALSE))</f>
        <v>1</v>
      </c>
      <c r="G30" s="49">
        <f ca="1">IF(ISERROR(VLOOKUP(CONCATENATE(INDIRECT(ADDRESS(3,COLUMN())),A30),DATA!C2:E1044,3,FALSE)),0,VLOOKUP(CONCATENATE(INDIRECT(ADDRESS(3,COLUMN())),A30),DATA!C2:E1044,3,FALSE))</f>
        <v>3</v>
      </c>
      <c r="H30" s="49">
        <f ca="1">IF(ISERROR(VLOOKUP(CONCATENATE(INDIRECT(ADDRESS(3,COLUMN())),A30),DATA!C2:E1044,3,FALSE)),0,VLOOKUP(CONCATENATE(INDIRECT(ADDRESS(3,COLUMN())),A30),DATA!C2:E1044,3,FALSE))</f>
        <v>0</v>
      </c>
      <c r="I30" s="49">
        <f ca="1">IF(ISERROR(VLOOKUP(CONCATENATE(INDIRECT(ADDRESS(3,COLUMN())),A30),DATA!C2:E1044,3,FALSE)),0,VLOOKUP(CONCATENATE(INDIRECT(ADDRESS(3,COLUMN())),A30),DATA!C2:E1044,3,FALSE))</f>
        <v>1</v>
      </c>
      <c r="J30" s="49">
        <f ca="1">IF(ISERROR(VLOOKUP(CONCATENATE(INDIRECT(ADDRESS(3,COLUMN())),A30),DATA!C2:E1044,3,FALSE)),0,VLOOKUP(CONCATENATE(INDIRECT(ADDRESS(3,COLUMN())),A30),DATA!C2:E1044,3,FALSE))</f>
        <v>0</v>
      </c>
      <c r="K30" s="49">
        <f ca="1">IF(ISERROR(VLOOKUP(CONCATENATE(INDIRECT(ADDRESS(3,COLUMN())),A30),DATA!C2:E1044,3,FALSE)),0,VLOOKUP(CONCATENATE(INDIRECT(ADDRESS(3,COLUMN())),A30),DATA!C2:E1044,3,FALSE))</f>
        <v>1</v>
      </c>
      <c r="L30" s="49">
        <f ca="1">IF(ISERROR(VLOOKUP(CONCATENATE(INDIRECT(ADDRESS(3,COLUMN())),A30),DATA!C2:E1044,3,FALSE)),0,VLOOKUP(CONCATENATE(INDIRECT(ADDRESS(3,COLUMN())),A30),DATA!C2:E1044,3,FALSE))</f>
        <v>0</v>
      </c>
      <c r="M30" s="49">
        <f ca="1">IF(ISERROR(VLOOKUP(CONCATENATE(INDIRECT(ADDRESS(3,COLUMN())),A30),DATA!C2:E1044,3,FALSE)),0,VLOOKUP(CONCATENATE(INDIRECT(ADDRESS(3,COLUMN())),A30),DATA!C2:E1044,3,FALSE))</f>
        <v>0</v>
      </c>
      <c r="N30" s="49">
        <f ca="1">IF(ISERROR(VLOOKUP(CONCATENATE(INDIRECT(ADDRESS(3,COLUMN())),A30),DATA!C2:E1044,3,FALSE)),0,VLOOKUP(CONCATENATE(INDIRECT(ADDRESS(3,COLUMN())),A30),DATA!C2:E1044,3,FALSE))</f>
        <v>0</v>
      </c>
      <c r="O30" s="49">
        <f ca="1">IF(ISERROR(VLOOKUP(CONCATENATE(INDIRECT(ADDRESS(3,COLUMN())),A30),DATA!C2:E1044,3,FALSE)),0,VLOOKUP(CONCATENATE(INDIRECT(ADDRESS(3,COLUMN())),A30),DATA!C2:E1044,3,FALSE))</f>
        <v>0</v>
      </c>
      <c r="P30" s="49">
        <f ca="1">IF(ISERROR(VLOOKUP(CONCATENATE(INDIRECT(ADDRESS(3,COLUMN())),A30),DATA!C2:E1044,3,FALSE)),0,VLOOKUP(CONCATENATE(INDIRECT(ADDRESS(3,COLUMN())),A30),DATA!C2:E1044,3,FALSE))</f>
        <v>0</v>
      </c>
      <c r="Q30" s="49">
        <f ca="1">IF(ISERROR(VLOOKUP(CONCATENATE(INDIRECT(ADDRESS(3,COLUMN())),A30),DATA!C2:E1044,3,FALSE)),0,VLOOKUP(CONCATENATE(INDIRECT(ADDRESS(3,COLUMN())),A30),DATA!C2:E1044,3,FALSE))</f>
        <v>0</v>
      </c>
      <c r="R30" s="49">
        <f ca="1">IF(ISERROR(VLOOKUP(CONCATENATE(INDIRECT(ADDRESS(3,COLUMN())),A30),DATA!C2:E1044,3,FALSE)),0,VLOOKUP(CONCATENATE(INDIRECT(ADDRESS(3,COLUMN())),A30),DATA!C2:E1044,3,FALSE))</f>
        <v>0</v>
      </c>
      <c r="S30" s="49">
        <f ca="1">IF(ISERROR(VLOOKUP(CONCATENATE(INDIRECT(ADDRESS(3,COLUMN())),A30),DATA!C2:E1044,3,FALSE)),0,VLOOKUP(CONCATENATE(INDIRECT(ADDRESS(3,COLUMN())),A30),DATA!C2:E1044,3,FALSE))</f>
        <v>1</v>
      </c>
      <c r="T30" s="49">
        <f ca="1">IF(ISERROR(VLOOKUP(CONCATENATE(INDIRECT(ADDRESS(3,COLUMN())),A30),DATA!C2:E1044,3,FALSE)),0,VLOOKUP(CONCATENATE(INDIRECT(ADDRESS(3,COLUMN())),A30),DATA!C2:E1044,3,FALSE))</f>
        <v>0</v>
      </c>
      <c r="U30" s="49">
        <f ca="1">IF(ISERROR(VLOOKUP(CONCATENATE(INDIRECT(ADDRESS(3,COLUMN())),A30),DATA!C2:E1044,3,FALSE)),0,VLOOKUP(CONCATENATE(INDIRECT(ADDRESS(3,COLUMN())),A30),DATA!C2:E1044,3,FALSE))</f>
        <v>3</v>
      </c>
      <c r="V30" s="49">
        <f ca="1">IF(ISERROR(VLOOKUP(CONCATENATE(INDIRECT(ADDRESS(3,COLUMN())),A30),DATA!C2:E1044,3,FALSE)),0,VLOOKUP(CONCATENATE(INDIRECT(ADDRESS(3,COLUMN())),A30),DATA!C2:E1044,3,FALSE))</f>
        <v>0</v>
      </c>
      <c r="W30" s="49">
        <f ca="1">IF(ISERROR(VLOOKUP(CONCATENATE(INDIRECT(ADDRESS(3,COLUMN())),A30),DATA!C2:E1044,3,FALSE)),0,VLOOKUP(CONCATENATE(INDIRECT(ADDRESS(3,COLUMN())),A30),DATA!C2:E1044,3,FALSE))</f>
        <v>0</v>
      </c>
      <c r="X30" s="49">
        <f ca="1">IF(ISERROR(VLOOKUP(CONCATENATE(INDIRECT(ADDRESS(3,COLUMN())),A30),DATA!C2:E1044,3,FALSE)),0,VLOOKUP(CONCATENATE(INDIRECT(ADDRESS(3,COLUMN())),A30),DATA!C2:E1044,3,FALSE))</f>
        <v>0</v>
      </c>
      <c r="Y30" s="49">
        <f ca="1">IF(ISERROR(VLOOKUP(CONCATENATE(INDIRECT(ADDRESS(3,COLUMN())),A30),DATA!C2:E1044,3,FALSE)),0,VLOOKUP(CONCATENATE(INDIRECT(ADDRESS(3,COLUMN())),A30),DATA!C2:E1044,3,FALSE))</f>
        <v>0</v>
      </c>
      <c r="Z30" s="49">
        <f ca="1">IF(ISERROR(VLOOKUP(CONCATENATE(INDIRECT(ADDRESS(3,COLUMN())),A30),DATA!C2:E1044,3,FALSE)),0,VLOOKUP(CONCATENATE(INDIRECT(ADDRESS(3,COLUMN())),A30),DATA!C2:E1044,3,FALSE))</f>
        <v>0</v>
      </c>
      <c r="AA30" s="49">
        <f ca="1">IF(ISERROR(VLOOKUP(CONCATENATE(INDIRECT(ADDRESS(3,COLUMN())),A30),DATA!C2:E1044,3,FALSE)),0,VLOOKUP(CONCATENATE(INDIRECT(ADDRESS(3,COLUMN())),A30),DATA!C2:E1044,3,FALSE))</f>
        <v>0</v>
      </c>
      <c r="AB30" s="49">
        <f ca="1">IF(ISERROR(VLOOKUP(CONCATENATE(INDIRECT(ADDRESS(3,COLUMN())),A30),DATA!C2:E1044,3,FALSE)),0,VLOOKUP(CONCATENATE(INDIRECT(ADDRESS(3,COLUMN())),A30),DATA!C2:E1044,3,FALSE))</f>
        <v>0</v>
      </c>
      <c r="AC30" s="49">
        <f ca="1">IF(ISERROR(VLOOKUP(CONCATENATE(INDIRECT(ADDRESS(3,COLUMN())),A30),DATA!C2:E1044,3,FALSE)),0,VLOOKUP(CONCATENATE(INDIRECT(ADDRESS(3,COLUMN())),A30),DATA!C2:E1044,3,FALSE))</f>
        <v>0</v>
      </c>
      <c r="AD30" s="49">
        <f ca="1">IF(ISERROR(VLOOKUP(CONCATENATE(INDIRECT(ADDRESS(3,COLUMN())),A30),DATA!C2:E1044,3,FALSE)),0,VLOOKUP(CONCATENATE(INDIRECT(ADDRESS(3,COLUMN())),A30),DATA!C2:E1044,3,FALSE))</f>
        <v>0</v>
      </c>
      <c r="AE30" s="49">
        <f ca="1">IF(ISERROR(VLOOKUP(CONCATENATE(INDIRECT(ADDRESS(3,COLUMN())),A30),DATA!C2:E1044,3,FALSE)),0,VLOOKUP(CONCATENATE(INDIRECT(ADDRESS(3,COLUMN())),A30),DATA!C2:E1044,3,FALSE))</f>
        <v>0</v>
      </c>
      <c r="AF30" s="49">
        <f ca="1">IF(ISERROR(VLOOKUP(CONCATENATE(INDIRECT(ADDRESS(3,COLUMN())),A30),DATA!C2:E1044,3,FALSE)),0,VLOOKUP(CONCATENATE(INDIRECT(ADDRESS(3,COLUMN())),A30),DATA!C2:E1044,3,FALSE))</f>
        <v>0</v>
      </c>
      <c r="AG30" s="49">
        <f ca="1">IF(ISERROR(VLOOKUP(CONCATENATE(INDIRECT(ADDRESS(3,COLUMN())),A30),DATA!C2:E1044,3,FALSE)),0,VLOOKUP(CONCATENATE(INDIRECT(ADDRESS(3,COLUMN())),A30),DATA!C2:E1044,3,FALSE))</f>
        <v>1</v>
      </c>
      <c r="AH30" s="49">
        <f ca="1">IF(ISERROR(VLOOKUP(CONCATENATE(INDIRECT(ADDRESS(3,COLUMN())),A30),DATA!C2:E1044,3,FALSE)),0,VLOOKUP(CONCATENATE(INDIRECT(ADDRESS(3,COLUMN())),A30),DATA!C2:E1044,3,FALSE))</f>
        <v>0</v>
      </c>
      <c r="AI30" s="49">
        <f ca="1">IF(ISERROR(VLOOKUP(CONCATENATE(INDIRECT(ADDRESS(3,COLUMN())),A30),DATA!C2:E1044,3,FALSE)),0,VLOOKUP(CONCATENATE(INDIRECT(ADDRESS(3,COLUMN())),A30),DATA!C2:E1044,3,FALSE))</f>
        <v>0</v>
      </c>
      <c r="AJ30" s="49">
        <f ca="1">IF(ISERROR(VLOOKUP(CONCATENATE(INDIRECT(ADDRESS(3,COLUMN())),A30),DATA!C2:E1044,3,FALSE)),0,VLOOKUP(CONCATENATE(INDIRECT(ADDRESS(3,COLUMN())),A30),DATA!C2:E1044,3,FALSE))</f>
        <v>0</v>
      </c>
      <c r="AK30" s="49">
        <f ca="1">IF(ISERROR(VLOOKUP(CONCATENATE(INDIRECT(ADDRESS(3,COLUMN())),A30),DATA!C2:E1044,3,FALSE)),0,VLOOKUP(CONCATENATE(INDIRECT(ADDRESS(3,COLUMN())),A30),DATA!C2:E1044,3,FALSE))</f>
        <v>0</v>
      </c>
      <c r="AL30" s="49">
        <f ca="1">IF(ISERROR(VLOOKUP(CONCATENATE(INDIRECT(ADDRESS(3,COLUMN())),A30),DATA!C2:E1044,3,FALSE)),0,VLOOKUP(CONCATENATE(INDIRECT(ADDRESS(3,COLUMN())),A30),DATA!C2:E1044,3,FALSE))</f>
        <v>0</v>
      </c>
      <c r="AM30" s="49">
        <f ca="1">IF(ISERROR(VLOOKUP(CONCATENATE(INDIRECT(ADDRESS(3,COLUMN())),A30),DATA!C2:E1044,3,FALSE)),0,VLOOKUP(CONCATENATE(INDIRECT(ADDRESS(3,COLUMN())),A30),DATA!C2:E1044,3,FALSE))</f>
        <v>0</v>
      </c>
      <c r="AN30" s="49">
        <f ca="1">SUM(B30:INDIRECT(CONCATENATE(SUBSTITUTE(ADDRESS(1,COLUMN()-1,4),"1",""),"$30")))</f>
        <v>24</v>
      </c>
    </row>
    <row r="31" spans="1:40" x14ac:dyDescent="0.25">
      <c r="A31" s="50" t="s">
        <v>73</v>
      </c>
      <c r="B31" s="50">
        <f ca="1">IF(ISERROR(VLOOKUP(CONCATENATE(INDIRECT(ADDRESS(3,COLUMN())),A31),DATA!C2:E1044,3,FALSE)),0,VLOOKUP(CONCATENATE(INDIRECT(ADDRESS(3,COLUMN())),A31),DATA!C2:E1044,3,FALSE))</f>
        <v>1</v>
      </c>
      <c r="C31" s="50">
        <f ca="1">IF(ISERROR(VLOOKUP(CONCATENATE(INDIRECT(ADDRESS(3,COLUMN())),A31),DATA!C2:E1044,3,FALSE)),0,VLOOKUP(CONCATENATE(INDIRECT(ADDRESS(3,COLUMN())),A31),DATA!C2:E1044,3,FALSE))</f>
        <v>5</v>
      </c>
      <c r="D31" s="50">
        <f ca="1">IF(ISERROR(VLOOKUP(CONCATENATE(INDIRECT(ADDRESS(3,COLUMN())),A31),DATA!C2:E1044,3,FALSE)),0,VLOOKUP(CONCATENATE(INDIRECT(ADDRESS(3,COLUMN())),A31),DATA!C2:E1044,3,FALSE))</f>
        <v>4</v>
      </c>
      <c r="E31" s="50">
        <f ca="1">IF(ISERROR(VLOOKUP(CONCATENATE(INDIRECT(ADDRESS(3,COLUMN())),A31),DATA!C2:E1044,3,FALSE)),0,VLOOKUP(CONCATENATE(INDIRECT(ADDRESS(3,COLUMN())),A31),DATA!C2:E1044,3,FALSE))</f>
        <v>2</v>
      </c>
      <c r="F31" s="50">
        <f ca="1">IF(ISERROR(VLOOKUP(CONCATENATE(INDIRECT(ADDRESS(3,COLUMN())),A31),DATA!C2:E1044,3,FALSE)),0,VLOOKUP(CONCATENATE(INDIRECT(ADDRESS(3,COLUMN())),A31),DATA!C2:E1044,3,FALSE))</f>
        <v>0</v>
      </c>
      <c r="G31" s="50">
        <f ca="1">IF(ISERROR(VLOOKUP(CONCATENATE(INDIRECT(ADDRESS(3,COLUMN())),A31),DATA!C2:E1044,3,FALSE)),0,VLOOKUP(CONCATENATE(INDIRECT(ADDRESS(3,COLUMN())),A31),DATA!C2:E1044,3,FALSE))</f>
        <v>1</v>
      </c>
      <c r="H31" s="50">
        <f ca="1">IF(ISERROR(VLOOKUP(CONCATENATE(INDIRECT(ADDRESS(3,COLUMN())),A31),DATA!C2:E1044,3,FALSE)),0,VLOOKUP(CONCATENATE(INDIRECT(ADDRESS(3,COLUMN())),A31),DATA!C2:E1044,3,FALSE))</f>
        <v>0</v>
      </c>
      <c r="I31" s="50">
        <f ca="1">IF(ISERROR(VLOOKUP(CONCATENATE(INDIRECT(ADDRESS(3,COLUMN())),A31),DATA!C2:E1044,3,FALSE)),0,VLOOKUP(CONCATENATE(INDIRECT(ADDRESS(3,COLUMN())),A31),DATA!C2:E1044,3,FALSE))</f>
        <v>6</v>
      </c>
      <c r="J31" s="50">
        <f ca="1">IF(ISERROR(VLOOKUP(CONCATENATE(INDIRECT(ADDRESS(3,COLUMN())),A31),DATA!C2:E1044,3,FALSE)),0,VLOOKUP(CONCATENATE(INDIRECT(ADDRESS(3,COLUMN())),A31),DATA!C2:E1044,3,FALSE))</f>
        <v>0</v>
      </c>
      <c r="K31" s="50">
        <f ca="1">IF(ISERROR(VLOOKUP(CONCATENATE(INDIRECT(ADDRESS(3,COLUMN())),A31),DATA!C2:E1044,3,FALSE)),0,VLOOKUP(CONCATENATE(INDIRECT(ADDRESS(3,COLUMN())),A31),DATA!C2:E1044,3,FALSE))</f>
        <v>3</v>
      </c>
      <c r="L31" s="50">
        <f ca="1">IF(ISERROR(VLOOKUP(CONCATENATE(INDIRECT(ADDRESS(3,COLUMN())),A31),DATA!C2:E1044,3,FALSE)),0,VLOOKUP(CONCATENATE(INDIRECT(ADDRESS(3,COLUMN())),A31),DATA!C2:E1044,3,FALSE))</f>
        <v>0</v>
      </c>
      <c r="M31" s="50">
        <f ca="1">IF(ISERROR(VLOOKUP(CONCATENATE(INDIRECT(ADDRESS(3,COLUMN())),A31),DATA!C2:E1044,3,FALSE)),0,VLOOKUP(CONCATENATE(INDIRECT(ADDRESS(3,COLUMN())),A31),DATA!C2:E1044,3,FALSE))</f>
        <v>0</v>
      </c>
      <c r="N31" s="50">
        <f ca="1">IF(ISERROR(VLOOKUP(CONCATENATE(INDIRECT(ADDRESS(3,COLUMN())),A31),DATA!C2:E1044,3,FALSE)),0,VLOOKUP(CONCATENATE(INDIRECT(ADDRESS(3,COLUMN())),A31),DATA!C2:E1044,3,FALSE))</f>
        <v>0</v>
      </c>
      <c r="O31" s="50">
        <f ca="1">IF(ISERROR(VLOOKUP(CONCATENATE(INDIRECT(ADDRESS(3,COLUMN())),A31),DATA!C2:E1044,3,FALSE)),0,VLOOKUP(CONCATENATE(INDIRECT(ADDRESS(3,COLUMN())),A31),DATA!C2:E1044,3,FALSE))</f>
        <v>0</v>
      </c>
      <c r="P31" s="50">
        <f ca="1">IF(ISERROR(VLOOKUP(CONCATENATE(INDIRECT(ADDRESS(3,COLUMN())),A31),DATA!C2:E1044,3,FALSE)),0,VLOOKUP(CONCATENATE(INDIRECT(ADDRESS(3,COLUMN())),A31),DATA!C2:E1044,3,FALSE))</f>
        <v>1</v>
      </c>
      <c r="Q31" s="50">
        <f ca="1">IF(ISERROR(VLOOKUP(CONCATENATE(INDIRECT(ADDRESS(3,COLUMN())),A31),DATA!C2:E1044,3,FALSE)),0,VLOOKUP(CONCATENATE(INDIRECT(ADDRESS(3,COLUMN())),A31),DATA!C2:E1044,3,FALSE))</f>
        <v>0</v>
      </c>
      <c r="R31" s="50">
        <f ca="1">IF(ISERROR(VLOOKUP(CONCATENATE(INDIRECT(ADDRESS(3,COLUMN())),A31),DATA!C2:E1044,3,FALSE)),0,VLOOKUP(CONCATENATE(INDIRECT(ADDRESS(3,COLUMN())),A31),DATA!C2:E1044,3,FALSE))</f>
        <v>1</v>
      </c>
      <c r="S31" s="50">
        <f ca="1">IF(ISERROR(VLOOKUP(CONCATENATE(INDIRECT(ADDRESS(3,COLUMN())),A31),DATA!C2:E1044,3,FALSE)),0,VLOOKUP(CONCATENATE(INDIRECT(ADDRESS(3,COLUMN())),A31),DATA!C2:E1044,3,FALSE))</f>
        <v>0</v>
      </c>
      <c r="T31" s="50">
        <f ca="1">IF(ISERROR(VLOOKUP(CONCATENATE(INDIRECT(ADDRESS(3,COLUMN())),A31),DATA!C2:E1044,3,FALSE)),0,VLOOKUP(CONCATENATE(INDIRECT(ADDRESS(3,COLUMN())),A31),DATA!C2:E1044,3,FALSE))</f>
        <v>0</v>
      </c>
      <c r="U31" s="50">
        <f ca="1">IF(ISERROR(VLOOKUP(CONCATENATE(INDIRECT(ADDRESS(3,COLUMN())),A31),DATA!C2:E1044,3,FALSE)),0,VLOOKUP(CONCATENATE(INDIRECT(ADDRESS(3,COLUMN())),A31),DATA!C2:E1044,3,FALSE))</f>
        <v>2</v>
      </c>
      <c r="V31" s="50">
        <f ca="1">IF(ISERROR(VLOOKUP(CONCATENATE(INDIRECT(ADDRESS(3,COLUMN())),A31),DATA!C2:E1044,3,FALSE)),0,VLOOKUP(CONCATENATE(INDIRECT(ADDRESS(3,COLUMN())),A31),DATA!C2:E1044,3,FALSE))</f>
        <v>0</v>
      </c>
      <c r="W31" s="50">
        <f ca="1">IF(ISERROR(VLOOKUP(CONCATENATE(INDIRECT(ADDRESS(3,COLUMN())),A31),DATA!C2:E1044,3,FALSE)),0,VLOOKUP(CONCATENATE(INDIRECT(ADDRESS(3,COLUMN())),A31),DATA!C2:E1044,3,FALSE))</f>
        <v>0</v>
      </c>
      <c r="X31" s="50">
        <f ca="1">IF(ISERROR(VLOOKUP(CONCATENATE(INDIRECT(ADDRESS(3,COLUMN())),A31),DATA!C2:E1044,3,FALSE)),0,VLOOKUP(CONCATENATE(INDIRECT(ADDRESS(3,COLUMN())),A31),DATA!C2:E1044,3,FALSE))</f>
        <v>0</v>
      </c>
      <c r="Y31" s="50">
        <f ca="1">IF(ISERROR(VLOOKUP(CONCATENATE(INDIRECT(ADDRESS(3,COLUMN())),A31),DATA!C2:E1044,3,FALSE)),0,VLOOKUP(CONCATENATE(INDIRECT(ADDRESS(3,COLUMN())),A31),DATA!C2:E1044,3,FALSE))</f>
        <v>0</v>
      </c>
      <c r="Z31" s="50">
        <f ca="1">IF(ISERROR(VLOOKUP(CONCATENATE(INDIRECT(ADDRESS(3,COLUMN())),A31),DATA!C2:E1044,3,FALSE)),0,VLOOKUP(CONCATENATE(INDIRECT(ADDRESS(3,COLUMN())),A31),DATA!C2:E1044,3,FALSE))</f>
        <v>0</v>
      </c>
      <c r="AA31" s="50">
        <f ca="1">IF(ISERROR(VLOOKUP(CONCATENATE(INDIRECT(ADDRESS(3,COLUMN())),A31),DATA!C2:E1044,3,FALSE)),0,VLOOKUP(CONCATENATE(INDIRECT(ADDRESS(3,COLUMN())),A31),DATA!C2:E1044,3,FALSE))</f>
        <v>0</v>
      </c>
      <c r="AB31" s="50">
        <f ca="1">IF(ISERROR(VLOOKUP(CONCATENATE(INDIRECT(ADDRESS(3,COLUMN())),A31),DATA!C2:E1044,3,FALSE)),0,VLOOKUP(CONCATENATE(INDIRECT(ADDRESS(3,COLUMN())),A31),DATA!C2:E1044,3,FALSE))</f>
        <v>0</v>
      </c>
      <c r="AC31" s="50">
        <f ca="1">IF(ISERROR(VLOOKUP(CONCATENATE(INDIRECT(ADDRESS(3,COLUMN())),A31),DATA!C2:E1044,3,FALSE)),0,VLOOKUP(CONCATENATE(INDIRECT(ADDRESS(3,COLUMN())),A31),DATA!C2:E1044,3,FALSE))</f>
        <v>0</v>
      </c>
      <c r="AD31" s="50">
        <f ca="1">IF(ISERROR(VLOOKUP(CONCATENATE(INDIRECT(ADDRESS(3,COLUMN())),A31),DATA!C2:E1044,3,FALSE)),0,VLOOKUP(CONCATENATE(INDIRECT(ADDRESS(3,COLUMN())),A31),DATA!C2:E1044,3,FALSE))</f>
        <v>0</v>
      </c>
      <c r="AE31" s="50">
        <f ca="1">IF(ISERROR(VLOOKUP(CONCATENATE(INDIRECT(ADDRESS(3,COLUMN())),A31),DATA!C2:E1044,3,FALSE)),0,VLOOKUP(CONCATENATE(INDIRECT(ADDRESS(3,COLUMN())),A31),DATA!C2:E1044,3,FALSE))</f>
        <v>0</v>
      </c>
      <c r="AF31" s="50">
        <f ca="1">IF(ISERROR(VLOOKUP(CONCATENATE(INDIRECT(ADDRESS(3,COLUMN())),A31),DATA!C2:E1044,3,FALSE)),0,VLOOKUP(CONCATENATE(INDIRECT(ADDRESS(3,COLUMN())),A31),DATA!C2:E1044,3,FALSE))</f>
        <v>0</v>
      </c>
      <c r="AG31" s="50">
        <f ca="1">IF(ISERROR(VLOOKUP(CONCATENATE(INDIRECT(ADDRESS(3,COLUMN())),A31),DATA!C2:E1044,3,FALSE)),0,VLOOKUP(CONCATENATE(INDIRECT(ADDRESS(3,COLUMN())),A31),DATA!C2:E1044,3,FALSE))</f>
        <v>0</v>
      </c>
      <c r="AH31" s="50">
        <f ca="1">IF(ISERROR(VLOOKUP(CONCATENATE(INDIRECT(ADDRESS(3,COLUMN())),A31),DATA!C2:E1044,3,FALSE)),0,VLOOKUP(CONCATENATE(INDIRECT(ADDRESS(3,COLUMN())),A31),DATA!C2:E1044,3,FALSE))</f>
        <v>0</v>
      </c>
      <c r="AI31" s="50">
        <f ca="1">IF(ISERROR(VLOOKUP(CONCATENATE(INDIRECT(ADDRESS(3,COLUMN())),A31),DATA!C2:E1044,3,FALSE)),0,VLOOKUP(CONCATENATE(INDIRECT(ADDRESS(3,COLUMN())),A31),DATA!C2:E1044,3,FALSE))</f>
        <v>0</v>
      </c>
      <c r="AJ31" s="50">
        <f ca="1">IF(ISERROR(VLOOKUP(CONCATENATE(INDIRECT(ADDRESS(3,COLUMN())),A31),DATA!C2:E1044,3,FALSE)),0,VLOOKUP(CONCATENATE(INDIRECT(ADDRESS(3,COLUMN())),A31),DATA!C2:E1044,3,FALSE))</f>
        <v>0</v>
      </c>
      <c r="AK31" s="50">
        <f ca="1">IF(ISERROR(VLOOKUP(CONCATENATE(INDIRECT(ADDRESS(3,COLUMN())),A31),DATA!C2:E1044,3,FALSE)),0,VLOOKUP(CONCATENATE(INDIRECT(ADDRESS(3,COLUMN())),A31),DATA!C2:E1044,3,FALSE))</f>
        <v>0</v>
      </c>
      <c r="AL31" s="50">
        <f ca="1">IF(ISERROR(VLOOKUP(CONCATENATE(INDIRECT(ADDRESS(3,COLUMN())),A31),DATA!C2:E1044,3,FALSE)),0,VLOOKUP(CONCATENATE(INDIRECT(ADDRESS(3,COLUMN())),A31),DATA!C2:E1044,3,FALSE))</f>
        <v>0</v>
      </c>
      <c r="AM31" s="50">
        <f ca="1">IF(ISERROR(VLOOKUP(CONCATENATE(INDIRECT(ADDRESS(3,COLUMN())),A31),DATA!C2:E1044,3,FALSE)),0,VLOOKUP(CONCATENATE(INDIRECT(ADDRESS(3,COLUMN())),A31),DATA!C2:E1044,3,FALSE))</f>
        <v>0</v>
      </c>
      <c r="AN31" s="50">
        <f ca="1">SUM(B31:INDIRECT(CONCATENATE(SUBSTITUTE(ADDRESS(1,COLUMN()-1,4),"1",""),"$31")))</f>
        <v>26</v>
      </c>
    </row>
    <row r="32" spans="1:40" x14ac:dyDescent="0.25">
      <c r="A32" s="49" t="s">
        <v>74</v>
      </c>
      <c r="B32" s="49">
        <f ca="1">IF(ISERROR(VLOOKUP(CONCATENATE(INDIRECT(ADDRESS(3,COLUMN())),A32),DATA!C2:E1044,3,FALSE)),0,VLOOKUP(CONCATENATE(INDIRECT(ADDRESS(3,COLUMN())),A32),DATA!C2:E1044,3,FALSE))</f>
        <v>208</v>
      </c>
      <c r="C32" s="49">
        <f ca="1">IF(ISERROR(VLOOKUP(CONCATENATE(INDIRECT(ADDRESS(3,COLUMN())),A32),DATA!C2:E1044,3,FALSE)),0,VLOOKUP(CONCATENATE(INDIRECT(ADDRESS(3,COLUMN())),A32),DATA!C2:E1044,3,FALSE))</f>
        <v>59</v>
      </c>
      <c r="D32" s="49">
        <f ca="1">IF(ISERROR(VLOOKUP(CONCATENATE(INDIRECT(ADDRESS(3,COLUMN())),A32),DATA!C2:E1044,3,FALSE)),0,VLOOKUP(CONCATENATE(INDIRECT(ADDRESS(3,COLUMN())),A32),DATA!C2:E1044,3,FALSE))</f>
        <v>38</v>
      </c>
      <c r="E32" s="49">
        <f ca="1">IF(ISERROR(VLOOKUP(CONCATENATE(INDIRECT(ADDRESS(3,COLUMN())),A32),DATA!C2:E1044,3,FALSE)),0,VLOOKUP(CONCATENATE(INDIRECT(ADDRESS(3,COLUMN())),A32),DATA!C2:E1044,3,FALSE))</f>
        <v>8</v>
      </c>
      <c r="F32" s="49">
        <f ca="1">IF(ISERROR(VLOOKUP(CONCATENATE(INDIRECT(ADDRESS(3,COLUMN())),A32),DATA!C2:E1044,3,FALSE)),0,VLOOKUP(CONCATENATE(INDIRECT(ADDRESS(3,COLUMN())),A32),DATA!C2:E1044,3,FALSE))</f>
        <v>20</v>
      </c>
      <c r="G32" s="49">
        <f ca="1">IF(ISERROR(VLOOKUP(CONCATENATE(INDIRECT(ADDRESS(3,COLUMN())),A32),DATA!C2:E1044,3,FALSE)),0,VLOOKUP(CONCATENATE(INDIRECT(ADDRESS(3,COLUMN())),A32),DATA!C2:E1044,3,FALSE))</f>
        <v>16</v>
      </c>
      <c r="H32" s="49">
        <f ca="1">IF(ISERROR(VLOOKUP(CONCATENATE(INDIRECT(ADDRESS(3,COLUMN())),A32),DATA!C2:E1044,3,FALSE)),0,VLOOKUP(CONCATENATE(INDIRECT(ADDRESS(3,COLUMN())),A32),DATA!C2:E1044,3,FALSE))</f>
        <v>12</v>
      </c>
      <c r="I32" s="49">
        <f ca="1">IF(ISERROR(VLOOKUP(CONCATENATE(INDIRECT(ADDRESS(3,COLUMN())),A32),DATA!C2:E1044,3,FALSE)),0,VLOOKUP(CONCATENATE(INDIRECT(ADDRESS(3,COLUMN())),A32),DATA!C2:E1044,3,FALSE))</f>
        <v>19</v>
      </c>
      <c r="J32" s="49">
        <f ca="1">IF(ISERROR(VLOOKUP(CONCATENATE(INDIRECT(ADDRESS(3,COLUMN())),A32),DATA!C2:E1044,3,FALSE)),0,VLOOKUP(CONCATENATE(INDIRECT(ADDRESS(3,COLUMN())),A32),DATA!C2:E1044,3,FALSE))</f>
        <v>22</v>
      </c>
      <c r="K32" s="49">
        <f ca="1">IF(ISERROR(VLOOKUP(CONCATENATE(INDIRECT(ADDRESS(3,COLUMN())),A32),DATA!C2:E1044,3,FALSE)),0,VLOOKUP(CONCATENATE(INDIRECT(ADDRESS(3,COLUMN())),A32),DATA!C2:E1044,3,FALSE))</f>
        <v>8</v>
      </c>
      <c r="L32" s="49">
        <f ca="1">IF(ISERROR(VLOOKUP(CONCATENATE(INDIRECT(ADDRESS(3,COLUMN())),A32),DATA!C2:E1044,3,FALSE)),0,VLOOKUP(CONCATENATE(INDIRECT(ADDRESS(3,COLUMN())),A32),DATA!C2:E1044,3,FALSE))</f>
        <v>0</v>
      </c>
      <c r="M32" s="49">
        <f ca="1">IF(ISERROR(VLOOKUP(CONCATENATE(INDIRECT(ADDRESS(3,COLUMN())),A32),DATA!C2:E1044,3,FALSE)),0,VLOOKUP(CONCATENATE(INDIRECT(ADDRESS(3,COLUMN())),A32),DATA!C2:E1044,3,FALSE))</f>
        <v>10</v>
      </c>
      <c r="N32" s="49">
        <f ca="1">IF(ISERROR(VLOOKUP(CONCATENATE(INDIRECT(ADDRESS(3,COLUMN())),A32),DATA!C2:E1044,3,FALSE)),0,VLOOKUP(CONCATENATE(INDIRECT(ADDRESS(3,COLUMN())),A32),DATA!C2:E1044,3,FALSE))</f>
        <v>40</v>
      </c>
      <c r="O32" s="49">
        <f ca="1">IF(ISERROR(VLOOKUP(CONCATENATE(INDIRECT(ADDRESS(3,COLUMN())),A32),DATA!C2:E1044,3,FALSE)),0,VLOOKUP(CONCATENATE(INDIRECT(ADDRESS(3,COLUMN())),A32),DATA!C2:E1044,3,FALSE))</f>
        <v>4</v>
      </c>
      <c r="P32" s="49">
        <f ca="1">IF(ISERROR(VLOOKUP(CONCATENATE(INDIRECT(ADDRESS(3,COLUMN())),A32),DATA!C2:E1044,3,FALSE)),0,VLOOKUP(CONCATENATE(INDIRECT(ADDRESS(3,COLUMN())),A32),DATA!C2:E1044,3,FALSE))</f>
        <v>0</v>
      </c>
      <c r="Q32" s="49">
        <f ca="1">IF(ISERROR(VLOOKUP(CONCATENATE(INDIRECT(ADDRESS(3,COLUMN())),A32),DATA!C2:E1044,3,FALSE)),0,VLOOKUP(CONCATENATE(INDIRECT(ADDRESS(3,COLUMN())),A32),DATA!C2:E1044,3,FALSE))</f>
        <v>0</v>
      </c>
      <c r="R32" s="49">
        <f ca="1">IF(ISERROR(VLOOKUP(CONCATENATE(INDIRECT(ADDRESS(3,COLUMN())),A32),DATA!C2:E1044,3,FALSE)),0,VLOOKUP(CONCATENATE(INDIRECT(ADDRESS(3,COLUMN())),A32),DATA!C2:E1044,3,FALSE))</f>
        <v>0</v>
      </c>
      <c r="S32" s="49">
        <f ca="1">IF(ISERROR(VLOOKUP(CONCATENATE(INDIRECT(ADDRESS(3,COLUMN())),A32),DATA!C2:E1044,3,FALSE)),0,VLOOKUP(CONCATENATE(INDIRECT(ADDRESS(3,COLUMN())),A32),DATA!C2:E1044,3,FALSE))</f>
        <v>7</v>
      </c>
      <c r="T32" s="49">
        <f ca="1">IF(ISERROR(VLOOKUP(CONCATENATE(INDIRECT(ADDRESS(3,COLUMN())),A32),DATA!C2:E1044,3,FALSE)),0,VLOOKUP(CONCATENATE(INDIRECT(ADDRESS(3,COLUMN())),A32),DATA!C2:E1044,3,FALSE))</f>
        <v>11</v>
      </c>
      <c r="U32" s="49">
        <f ca="1">IF(ISERROR(VLOOKUP(CONCATENATE(INDIRECT(ADDRESS(3,COLUMN())),A32),DATA!C2:E1044,3,FALSE)),0,VLOOKUP(CONCATENATE(INDIRECT(ADDRESS(3,COLUMN())),A32),DATA!C2:E1044,3,FALSE))</f>
        <v>118</v>
      </c>
      <c r="V32" s="49">
        <f ca="1">IF(ISERROR(VLOOKUP(CONCATENATE(INDIRECT(ADDRESS(3,COLUMN())),A32),DATA!C2:E1044,3,FALSE)),0,VLOOKUP(CONCATENATE(INDIRECT(ADDRESS(3,COLUMN())),A32),DATA!C2:E1044,3,FALSE))</f>
        <v>0</v>
      </c>
      <c r="W32" s="49">
        <f ca="1">IF(ISERROR(VLOOKUP(CONCATENATE(INDIRECT(ADDRESS(3,COLUMN())),A32),DATA!C2:E1044,3,FALSE)),0,VLOOKUP(CONCATENATE(INDIRECT(ADDRESS(3,COLUMN())),A32),DATA!C2:E1044,3,FALSE))</f>
        <v>0</v>
      </c>
      <c r="X32" s="49">
        <f ca="1">IF(ISERROR(VLOOKUP(CONCATENATE(INDIRECT(ADDRESS(3,COLUMN())),A32),DATA!C2:E1044,3,FALSE)),0,VLOOKUP(CONCATENATE(INDIRECT(ADDRESS(3,COLUMN())),A32),DATA!C2:E1044,3,FALSE))</f>
        <v>0</v>
      </c>
      <c r="Y32" s="49">
        <f ca="1">IF(ISERROR(VLOOKUP(CONCATENATE(INDIRECT(ADDRESS(3,COLUMN())),A32),DATA!C2:E1044,3,FALSE)),0,VLOOKUP(CONCATENATE(INDIRECT(ADDRESS(3,COLUMN())),A32),DATA!C2:E1044,3,FALSE))</f>
        <v>0</v>
      </c>
      <c r="Z32" s="49">
        <f ca="1">IF(ISERROR(VLOOKUP(CONCATENATE(INDIRECT(ADDRESS(3,COLUMN())),A32),DATA!C2:E1044,3,FALSE)),0,VLOOKUP(CONCATENATE(INDIRECT(ADDRESS(3,COLUMN())),A32),DATA!C2:E1044,3,FALSE))</f>
        <v>1</v>
      </c>
      <c r="AA32" s="49">
        <f ca="1">IF(ISERROR(VLOOKUP(CONCATENATE(INDIRECT(ADDRESS(3,COLUMN())),A32),DATA!C2:E1044,3,FALSE)),0,VLOOKUP(CONCATENATE(INDIRECT(ADDRESS(3,COLUMN())),A32),DATA!C2:E1044,3,FALSE))</f>
        <v>5</v>
      </c>
      <c r="AB32" s="49">
        <f ca="1">IF(ISERROR(VLOOKUP(CONCATENATE(INDIRECT(ADDRESS(3,COLUMN())),A32),DATA!C2:E1044,3,FALSE)),0,VLOOKUP(CONCATENATE(INDIRECT(ADDRESS(3,COLUMN())),A32),DATA!C2:E1044,3,FALSE))</f>
        <v>0</v>
      </c>
      <c r="AC32" s="49">
        <f ca="1">IF(ISERROR(VLOOKUP(CONCATENATE(INDIRECT(ADDRESS(3,COLUMN())),A32),DATA!C2:E1044,3,FALSE)),0,VLOOKUP(CONCATENATE(INDIRECT(ADDRESS(3,COLUMN())),A32),DATA!C2:E1044,3,FALSE))</f>
        <v>0</v>
      </c>
      <c r="AD32" s="49">
        <f ca="1">IF(ISERROR(VLOOKUP(CONCATENATE(INDIRECT(ADDRESS(3,COLUMN())),A32),DATA!C2:E1044,3,FALSE)),0,VLOOKUP(CONCATENATE(INDIRECT(ADDRESS(3,COLUMN())),A32),DATA!C2:E1044,3,FALSE))</f>
        <v>0</v>
      </c>
      <c r="AE32" s="49">
        <f ca="1">IF(ISERROR(VLOOKUP(CONCATENATE(INDIRECT(ADDRESS(3,COLUMN())),A32),DATA!C2:E1044,3,FALSE)),0,VLOOKUP(CONCATENATE(INDIRECT(ADDRESS(3,COLUMN())),A32),DATA!C2:E1044,3,FALSE))</f>
        <v>0</v>
      </c>
      <c r="AF32" s="49">
        <f ca="1">IF(ISERROR(VLOOKUP(CONCATENATE(INDIRECT(ADDRESS(3,COLUMN())),A32),DATA!C2:E1044,3,FALSE)),0,VLOOKUP(CONCATENATE(INDIRECT(ADDRESS(3,COLUMN())),A32),DATA!C2:E1044,3,FALSE))</f>
        <v>11</v>
      </c>
      <c r="AG32" s="49">
        <f ca="1">IF(ISERROR(VLOOKUP(CONCATENATE(INDIRECT(ADDRESS(3,COLUMN())),A32),DATA!C2:E1044,3,FALSE)),0,VLOOKUP(CONCATENATE(INDIRECT(ADDRESS(3,COLUMN())),A32),DATA!C2:E1044,3,FALSE))</f>
        <v>2</v>
      </c>
      <c r="AH32" s="49">
        <f ca="1">IF(ISERROR(VLOOKUP(CONCATENATE(INDIRECT(ADDRESS(3,COLUMN())),A32),DATA!C2:E1044,3,FALSE)),0,VLOOKUP(CONCATENATE(INDIRECT(ADDRESS(3,COLUMN())),A32),DATA!C2:E1044,3,FALSE))</f>
        <v>0</v>
      </c>
      <c r="AI32" s="49">
        <f ca="1">IF(ISERROR(VLOOKUP(CONCATENATE(INDIRECT(ADDRESS(3,COLUMN())),A32),DATA!C2:E1044,3,FALSE)),0,VLOOKUP(CONCATENATE(INDIRECT(ADDRESS(3,COLUMN())),A32),DATA!C2:E1044,3,FALSE))</f>
        <v>0</v>
      </c>
      <c r="AJ32" s="49">
        <f ca="1">IF(ISERROR(VLOOKUP(CONCATENATE(INDIRECT(ADDRESS(3,COLUMN())),A32),DATA!C2:E1044,3,FALSE)),0,VLOOKUP(CONCATENATE(INDIRECT(ADDRESS(3,COLUMN())),A32),DATA!C2:E1044,3,FALSE))</f>
        <v>0</v>
      </c>
      <c r="AK32" s="49">
        <f ca="1">IF(ISERROR(VLOOKUP(CONCATENATE(INDIRECT(ADDRESS(3,COLUMN())),A32),DATA!C2:E1044,3,FALSE)),0,VLOOKUP(CONCATENATE(INDIRECT(ADDRESS(3,COLUMN())),A32),DATA!C2:E1044,3,FALSE))</f>
        <v>0</v>
      </c>
      <c r="AL32" s="49">
        <f ca="1">IF(ISERROR(VLOOKUP(CONCATENATE(INDIRECT(ADDRESS(3,COLUMN())),A32),DATA!C2:E1044,3,FALSE)),0,VLOOKUP(CONCATENATE(INDIRECT(ADDRESS(3,COLUMN())),A32),DATA!C2:E1044,3,FALSE))</f>
        <v>0</v>
      </c>
      <c r="AM32" s="49">
        <f ca="1">IF(ISERROR(VLOOKUP(CONCATENATE(INDIRECT(ADDRESS(3,COLUMN())),A32),DATA!C2:E1044,3,FALSE)),0,VLOOKUP(CONCATENATE(INDIRECT(ADDRESS(3,COLUMN())),A32),DATA!C2:E1044,3,FALSE))</f>
        <v>0</v>
      </c>
      <c r="AN32" s="49">
        <f ca="1">SUM(B32:INDIRECT(CONCATENATE(SUBSTITUTE(ADDRESS(1,COLUMN()-1,4),"1",""),"$32")))</f>
        <v>619</v>
      </c>
    </row>
    <row r="33" spans="1:40" x14ac:dyDescent="0.25">
      <c r="A33" s="50" t="s">
        <v>75</v>
      </c>
      <c r="B33" s="50">
        <f ca="1">IF(ISERROR(VLOOKUP(CONCATENATE(INDIRECT(ADDRESS(3,COLUMN())),A33),DATA!C2:E1044,3,FALSE)),0,VLOOKUP(CONCATENATE(INDIRECT(ADDRESS(3,COLUMN())),A33),DATA!C2:E1044,3,FALSE))</f>
        <v>575</v>
      </c>
      <c r="C33" s="50">
        <f ca="1">IF(ISERROR(VLOOKUP(CONCATENATE(INDIRECT(ADDRESS(3,COLUMN())),A33),DATA!C2:E1044,3,FALSE)),0,VLOOKUP(CONCATENATE(INDIRECT(ADDRESS(3,COLUMN())),A33),DATA!C2:E1044,3,FALSE))</f>
        <v>176</v>
      </c>
      <c r="D33" s="50">
        <f ca="1">IF(ISERROR(VLOOKUP(CONCATENATE(INDIRECT(ADDRESS(3,COLUMN())),A33),DATA!C2:E1044,3,FALSE)),0,VLOOKUP(CONCATENATE(INDIRECT(ADDRESS(3,COLUMN())),A33),DATA!C2:E1044,3,FALSE))</f>
        <v>36</v>
      </c>
      <c r="E33" s="50">
        <f ca="1">IF(ISERROR(VLOOKUP(CONCATENATE(INDIRECT(ADDRESS(3,COLUMN())),A33),DATA!C2:E1044,3,FALSE)),0,VLOOKUP(CONCATENATE(INDIRECT(ADDRESS(3,COLUMN())),A33),DATA!C2:E1044,3,FALSE))</f>
        <v>20</v>
      </c>
      <c r="F33" s="50">
        <f ca="1">IF(ISERROR(VLOOKUP(CONCATENATE(INDIRECT(ADDRESS(3,COLUMN())),A33),DATA!C2:E1044,3,FALSE)),0,VLOOKUP(CONCATENATE(INDIRECT(ADDRESS(3,COLUMN())),A33),DATA!C2:E1044,3,FALSE))</f>
        <v>61</v>
      </c>
      <c r="G33" s="50">
        <f ca="1">IF(ISERROR(VLOOKUP(CONCATENATE(INDIRECT(ADDRESS(3,COLUMN())),A33),DATA!C2:E1044,3,FALSE)),0,VLOOKUP(CONCATENATE(INDIRECT(ADDRESS(3,COLUMN())),A33),DATA!C2:E1044,3,FALSE))</f>
        <v>24</v>
      </c>
      <c r="H33" s="50">
        <f ca="1">IF(ISERROR(VLOOKUP(CONCATENATE(INDIRECT(ADDRESS(3,COLUMN())),A33),DATA!C2:E1044,3,FALSE)),0,VLOOKUP(CONCATENATE(INDIRECT(ADDRESS(3,COLUMN())),A33),DATA!C2:E1044,3,FALSE))</f>
        <v>10</v>
      </c>
      <c r="I33" s="50">
        <f ca="1">IF(ISERROR(VLOOKUP(CONCATENATE(INDIRECT(ADDRESS(3,COLUMN())),A33),DATA!C2:E1044,3,FALSE)),0,VLOOKUP(CONCATENATE(INDIRECT(ADDRESS(3,COLUMN())),A33),DATA!C2:E1044,3,FALSE))</f>
        <v>21</v>
      </c>
      <c r="J33" s="50">
        <f ca="1">IF(ISERROR(VLOOKUP(CONCATENATE(INDIRECT(ADDRESS(3,COLUMN())),A33),DATA!C2:E1044,3,FALSE)),0,VLOOKUP(CONCATENATE(INDIRECT(ADDRESS(3,COLUMN())),A33),DATA!C2:E1044,3,FALSE))</f>
        <v>44</v>
      </c>
      <c r="K33" s="50">
        <f ca="1">IF(ISERROR(VLOOKUP(CONCATENATE(INDIRECT(ADDRESS(3,COLUMN())),A33),DATA!C2:E1044,3,FALSE)),0,VLOOKUP(CONCATENATE(INDIRECT(ADDRESS(3,COLUMN())),A33),DATA!C2:E1044,3,FALSE))</f>
        <v>9</v>
      </c>
      <c r="L33" s="50">
        <f ca="1">IF(ISERROR(VLOOKUP(CONCATENATE(INDIRECT(ADDRESS(3,COLUMN())),A33),DATA!C2:E1044,3,FALSE)),0,VLOOKUP(CONCATENATE(INDIRECT(ADDRESS(3,COLUMN())),A33),DATA!C2:E1044,3,FALSE))</f>
        <v>12</v>
      </c>
      <c r="M33" s="50">
        <f ca="1">IF(ISERROR(VLOOKUP(CONCATENATE(INDIRECT(ADDRESS(3,COLUMN())),A33),DATA!C2:E1044,3,FALSE)),0,VLOOKUP(CONCATENATE(INDIRECT(ADDRESS(3,COLUMN())),A33),DATA!C2:E1044,3,FALSE))</f>
        <v>131</v>
      </c>
      <c r="N33" s="50">
        <f ca="1">IF(ISERROR(VLOOKUP(CONCATENATE(INDIRECT(ADDRESS(3,COLUMN())),A33),DATA!C2:E1044,3,FALSE)),0,VLOOKUP(CONCATENATE(INDIRECT(ADDRESS(3,COLUMN())),A33),DATA!C2:E1044,3,FALSE))</f>
        <v>106</v>
      </c>
      <c r="O33" s="50">
        <f ca="1">IF(ISERROR(VLOOKUP(CONCATENATE(INDIRECT(ADDRESS(3,COLUMN())),A33),DATA!C2:E1044,3,FALSE)),0,VLOOKUP(CONCATENATE(INDIRECT(ADDRESS(3,COLUMN())),A33),DATA!C2:E1044,3,FALSE))</f>
        <v>10</v>
      </c>
      <c r="P33" s="50">
        <f ca="1">IF(ISERROR(VLOOKUP(CONCATENATE(INDIRECT(ADDRESS(3,COLUMN())),A33),DATA!C2:E1044,3,FALSE)),0,VLOOKUP(CONCATENATE(INDIRECT(ADDRESS(3,COLUMN())),A33),DATA!C2:E1044,3,FALSE))</f>
        <v>0</v>
      </c>
      <c r="Q33" s="50">
        <f ca="1">IF(ISERROR(VLOOKUP(CONCATENATE(INDIRECT(ADDRESS(3,COLUMN())),A33),DATA!C2:E1044,3,FALSE)),0,VLOOKUP(CONCATENATE(INDIRECT(ADDRESS(3,COLUMN())),A33),DATA!C2:E1044,3,FALSE))</f>
        <v>0</v>
      </c>
      <c r="R33" s="50">
        <f ca="1">IF(ISERROR(VLOOKUP(CONCATENATE(INDIRECT(ADDRESS(3,COLUMN())),A33),DATA!C2:E1044,3,FALSE)),0,VLOOKUP(CONCATENATE(INDIRECT(ADDRESS(3,COLUMN())),A33),DATA!C2:E1044,3,FALSE))</f>
        <v>3</v>
      </c>
      <c r="S33" s="50">
        <f ca="1">IF(ISERROR(VLOOKUP(CONCATENATE(INDIRECT(ADDRESS(3,COLUMN())),A33),DATA!C2:E1044,3,FALSE)),0,VLOOKUP(CONCATENATE(INDIRECT(ADDRESS(3,COLUMN())),A33),DATA!C2:E1044,3,FALSE))</f>
        <v>11</v>
      </c>
      <c r="T33" s="50">
        <f ca="1">IF(ISERROR(VLOOKUP(CONCATENATE(INDIRECT(ADDRESS(3,COLUMN())),A33),DATA!C2:E1044,3,FALSE)),0,VLOOKUP(CONCATENATE(INDIRECT(ADDRESS(3,COLUMN())),A33),DATA!C2:E1044,3,FALSE))</f>
        <v>5</v>
      </c>
      <c r="U33" s="50">
        <f ca="1">IF(ISERROR(VLOOKUP(CONCATENATE(INDIRECT(ADDRESS(3,COLUMN())),A33),DATA!C2:E1044,3,FALSE)),0,VLOOKUP(CONCATENATE(INDIRECT(ADDRESS(3,COLUMN())),A33),DATA!C2:E1044,3,FALSE))</f>
        <v>143</v>
      </c>
      <c r="V33" s="50">
        <f ca="1">IF(ISERROR(VLOOKUP(CONCATENATE(INDIRECT(ADDRESS(3,COLUMN())),A33),DATA!C2:E1044,3,FALSE)),0,VLOOKUP(CONCATENATE(INDIRECT(ADDRESS(3,COLUMN())),A33),DATA!C2:E1044,3,FALSE))</f>
        <v>0</v>
      </c>
      <c r="W33" s="50">
        <f ca="1">IF(ISERROR(VLOOKUP(CONCATENATE(INDIRECT(ADDRESS(3,COLUMN())),A33),DATA!C2:E1044,3,FALSE)),0,VLOOKUP(CONCATENATE(INDIRECT(ADDRESS(3,COLUMN())),A33),DATA!C2:E1044,3,FALSE))</f>
        <v>0</v>
      </c>
      <c r="X33" s="50">
        <f ca="1">IF(ISERROR(VLOOKUP(CONCATENATE(INDIRECT(ADDRESS(3,COLUMN())),A33),DATA!C2:E1044,3,FALSE)),0,VLOOKUP(CONCATENATE(INDIRECT(ADDRESS(3,COLUMN())),A33),DATA!C2:E1044,3,FALSE))</f>
        <v>0</v>
      </c>
      <c r="Y33" s="50">
        <f ca="1">IF(ISERROR(VLOOKUP(CONCATENATE(INDIRECT(ADDRESS(3,COLUMN())),A33),DATA!C2:E1044,3,FALSE)),0,VLOOKUP(CONCATENATE(INDIRECT(ADDRESS(3,COLUMN())),A33),DATA!C2:E1044,3,FALSE))</f>
        <v>0</v>
      </c>
      <c r="Z33" s="50">
        <f ca="1">IF(ISERROR(VLOOKUP(CONCATENATE(INDIRECT(ADDRESS(3,COLUMN())),A33),DATA!C2:E1044,3,FALSE)),0,VLOOKUP(CONCATENATE(INDIRECT(ADDRESS(3,COLUMN())),A33),DATA!C2:E1044,3,FALSE))</f>
        <v>3</v>
      </c>
      <c r="AA33" s="50">
        <f ca="1">IF(ISERROR(VLOOKUP(CONCATENATE(INDIRECT(ADDRESS(3,COLUMN())),A33),DATA!C2:E1044,3,FALSE)),0,VLOOKUP(CONCATENATE(INDIRECT(ADDRESS(3,COLUMN())),A33),DATA!C2:E1044,3,FALSE))</f>
        <v>4</v>
      </c>
      <c r="AB33" s="50">
        <f ca="1">IF(ISERROR(VLOOKUP(CONCATENATE(INDIRECT(ADDRESS(3,COLUMN())),A33),DATA!C2:E1044,3,FALSE)),0,VLOOKUP(CONCATENATE(INDIRECT(ADDRESS(3,COLUMN())),A33),DATA!C2:E1044,3,FALSE))</f>
        <v>0</v>
      </c>
      <c r="AC33" s="50">
        <f ca="1">IF(ISERROR(VLOOKUP(CONCATENATE(INDIRECT(ADDRESS(3,COLUMN())),A33),DATA!C2:E1044,3,FALSE)),0,VLOOKUP(CONCATENATE(INDIRECT(ADDRESS(3,COLUMN())),A33),DATA!C2:E1044,3,FALSE))</f>
        <v>0</v>
      </c>
      <c r="AD33" s="50">
        <f ca="1">IF(ISERROR(VLOOKUP(CONCATENATE(INDIRECT(ADDRESS(3,COLUMN())),A33),DATA!C2:E1044,3,FALSE)),0,VLOOKUP(CONCATENATE(INDIRECT(ADDRESS(3,COLUMN())),A33),DATA!C2:E1044,3,FALSE))</f>
        <v>0</v>
      </c>
      <c r="AE33" s="50">
        <f ca="1">IF(ISERROR(VLOOKUP(CONCATENATE(INDIRECT(ADDRESS(3,COLUMN())),A33),DATA!C2:E1044,3,FALSE)),0,VLOOKUP(CONCATENATE(INDIRECT(ADDRESS(3,COLUMN())),A33),DATA!C2:E1044,3,FALSE))</f>
        <v>0</v>
      </c>
      <c r="AF33" s="50">
        <f ca="1">IF(ISERROR(VLOOKUP(CONCATENATE(INDIRECT(ADDRESS(3,COLUMN())),A33),DATA!C2:E1044,3,FALSE)),0,VLOOKUP(CONCATENATE(INDIRECT(ADDRESS(3,COLUMN())),A33),DATA!C2:E1044,3,FALSE))</f>
        <v>7</v>
      </c>
      <c r="AG33" s="50">
        <f ca="1">IF(ISERROR(VLOOKUP(CONCATENATE(INDIRECT(ADDRESS(3,COLUMN())),A33),DATA!C2:E1044,3,FALSE)),0,VLOOKUP(CONCATENATE(INDIRECT(ADDRESS(3,COLUMN())),A33),DATA!C2:E1044,3,FALSE))</f>
        <v>0</v>
      </c>
      <c r="AH33" s="50">
        <f ca="1">IF(ISERROR(VLOOKUP(CONCATENATE(INDIRECT(ADDRESS(3,COLUMN())),A33),DATA!C2:E1044,3,FALSE)),0,VLOOKUP(CONCATENATE(INDIRECT(ADDRESS(3,COLUMN())),A33),DATA!C2:E1044,3,FALSE))</f>
        <v>0</v>
      </c>
      <c r="AI33" s="50">
        <f ca="1">IF(ISERROR(VLOOKUP(CONCATENATE(INDIRECT(ADDRESS(3,COLUMN())),A33),DATA!C2:E1044,3,FALSE)),0,VLOOKUP(CONCATENATE(INDIRECT(ADDRESS(3,COLUMN())),A33),DATA!C2:E1044,3,FALSE))</f>
        <v>0</v>
      </c>
      <c r="AJ33" s="50">
        <f ca="1">IF(ISERROR(VLOOKUP(CONCATENATE(INDIRECT(ADDRESS(3,COLUMN())),A33),DATA!C2:E1044,3,FALSE)),0,VLOOKUP(CONCATENATE(INDIRECT(ADDRESS(3,COLUMN())),A33),DATA!C2:E1044,3,FALSE))</f>
        <v>0</v>
      </c>
      <c r="AK33" s="50">
        <f ca="1">IF(ISERROR(VLOOKUP(CONCATENATE(INDIRECT(ADDRESS(3,COLUMN())),A33),DATA!C2:E1044,3,FALSE)),0,VLOOKUP(CONCATENATE(INDIRECT(ADDRESS(3,COLUMN())),A33),DATA!C2:E1044,3,FALSE))</f>
        <v>0</v>
      </c>
      <c r="AL33" s="50">
        <f ca="1">IF(ISERROR(VLOOKUP(CONCATENATE(INDIRECT(ADDRESS(3,COLUMN())),A33),DATA!C2:E1044,3,FALSE)),0,VLOOKUP(CONCATENATE(INDIRECT(ADDRESS(3,COLUMN())),A33),DATA!C2:E1044,3,FALSE))</f>
        <v>0</v>
      </c>
      <c r="AM33" s="50">
        <f ca="1">IF(ISERROR(VLOOKUP(CONCATENATE(INDIRECT(ADDRESS(3,COLUMN())),A33),DATA!C2:E1044,3,FALSE)),0,VLOOKUP(CONCATENATE(INDIRECT(ADDRESS(3,COLUMN())),A33),DATA!C2:E1044,3,FALSE))</f>
        <v>0</v>
      </c>
      <c r="AN33" s="50">
        <f ca="1">SUM(B33:INDIRECT(CONCATENATE(SUBSTITUTE(ADDRESS(1,COLUMN()-1,4),"1",""),"$33")))</f>
        <v>1411</v>
      </c>
    </row>
    <row r="34" spans="1:40" x14ac:dyDescent="0.25">
      <c r="A34" s="49" t="s">
        <v>81</v>
      </c>
      <c r="B34" s="49">
        <f ca="1">IF(ISERROR(VLOOKUP(CONCATENATE(INDIRECT(ADDRESS(3,COLUMN())),A34),DATA!C2:E1044,3,FALSE)),0,VLOOKUP(CONCATENATE(INDIRECT(ADDRESS(3,COLUMN())),A34),DATA!C2:E1044,3,FALSE))</f>
        <v>8</v>
      </c>
      <c r="C34" s="49">
        <f ca="1">IF(ISERROR(VLOOKUP(CONCATENATE(INDIRECT(ADDRESS(3,COLUMN())),A34),DATA!C2:E1044,3,FALSE)),0,VLOOKUP(CONCATENATE(INDIRECT(ADDRESS(3,COLUMN())),A34),DATA!C2:E1044,3,FALSE))</f>
        <v>1</v>
      </c>
      <c r="D34" s="49">
        <f ca="1">IF(ISERROR(VLOOKUP(CONCATENATE(INDIRECT(ADDRESS(3,COLUMN())),A34),DATA!C2:E1044,3,FALSE)),0,VLOOKUP(CONCATENATE(INDIRECT(ADDRESS(3,COLUMN())),A34),DATA!C2:E1044,3,FALSE))</f>
        <v>2</v>
      </c>
      <c r="E34" s="49">
        <f ca="1">IF(ISERROR(VLOOKUP(CONCATENATE(INDIRECT(ADDRESS(3,COLUMN())),A34),DATA!C2:E1044,3,FALSE)),0,VLOOKUP(CONCATENATE(INDIRECT(ADDRESS(3,COLUMN())),A34),DATA!C2:E1044,3,FALSE))</f>
        <v>3</v>
      </c>
      <c r="F34" s="49">
        <f ca="1">IF(ISERROR(VLOOKUP(CONCATENATE(INDIRECT(ADDRESS(3,COLUMN())),A34),DATA!C2:E1044,3,FALSE)),0,VLOOKUP(CONCATENATE(INDIRECT(ADDRESS(3,COLUMN())),A34),DATA!C2:E1044,3,FALSE))</f>
        <v>0</v>
      </c>
      <c r="G34" s="49">
        <f ca="1">IF(ISERROR(VLOOKUP(CONCATENATE(INDIRECT(ADDRESS(3,COLUMN())),A34),DATA!C2:E1044,3,FALSE)),0,VLOOKUP(CONCATENATE(INDIRECT(ADDRESS(3,COLUMN())),A34),DATA!C2:E1044,3,FALSE))</f>
        <v>0</v>
      </c>
      <c r="H34" s="49">
        <f ca="1">IF(ISERROR(VLOOKUP(CONCATENATE(INDIRECT(ADDRESS(3,COLUMN())),A34),DATA!C2:E1044,3,FALSE)),0,VLOOKUP(CONCATENATE(INDIRECT(ADDRESS(3,COLUMN())),A34),DATA!C2:E1044,3,FALSE))</f>
        <v>0</v>
      </c>
      <c r="I34" s="49">
        <f ca="1">IF(ISERROR(VLOOKUP(CONCATENATE(INDIRECT(ADDRESS(3,COLUMN())),A34),DATA!C2:E1044,3,FALSE)),0,VLOOKUP(CONCATENATE(INDIRECT(ADDRESS(3,COLUMN())),A34),DATA!C2:E1044,3,FALSE))</f>
        <v>0</v>
      </c>
      <c r="J34" s="49">
        <f ca="1">IF(ISERROR(VLOOKUP(CONCATENATE(INDIRECT(ADDRESS(3,COLUMN())),A34),DATA!C2:E1044,3,FALSE)),0,VLOOKUP(CONCATENATE(INDIRECT(ADDRESS(3,COLUMN())),A34),DATA!C2:E1044,3,FALSE))</f>
        <v>79</v>
      </c>
      <c r="K34" s="49">
        <f ca="1">IF(ISERROR(VLOOKUP(CONCATENATE(INDIRECT(ADDRESS(3,COLUMN())),A34),DATA!C2:E1044,3,FALSE)),0,VLOOKUP(CONCATENATE(INDIRECT(ADDRESS(3,COLUMN())),A34),DATA!C2:E1044,3,FALSE))</f>
        <v>67</v>
      </c>
      <c r="L34" s="49">
        <f ca="1">IF(ISERROR(VLOOKUP(CONCATENATE(INDIRECT(ADDRESS(3,COLUMN())),A34),DATA!C2:E1044,3,FALSE)),0,VLOOKUP(CONCATENATE(INDIRECT(ADDRESS(3,COLUMN())),A34),DATA!C2:E1044,3,FALSE))</f>
        <v>2</v>
      </c>
      <c r="M34" s="49">
        <f ca="1">IF(ISERROR(VLOOKUP(CONCATENATE(INDIRECT(ADDRESS(3,COLUMN())),A34),DATA!C2:E1044,3,FALSE)),0,VLOOKUP(CONCATENATE(INDIRECT(ADDRESS(3,COLUMN())),A34),DATA!C2:E1044,3,FALSE))</f>
        <v>0</v>
      </c>
      <c r="N34" s="49">
        <f ca="1">IF(ISERROR(VLOOKUP(CONCATENATE(INDIRECT(ADDRESS(3,COLUMN())),A34),DATA!C2:E1044,3,FALSE)),0,VLOOKUP(CONCATENATE(INDIRECT(ADDRESS(3,COLUMN())),A34),DATA!C2:E1044,3,FALSE))</f>
        <v>3</v>
      </c>
      <c r="O34" s="49">
        <f ca="1">IF(ISERROR(VLOOKUP(CONCATENATE(INDIRECT(ADDRESS(3,COLUMN())),A34),DATA!C2:E1044,3,FALSE)),0,VLOOKUP(CONCATENATE(INDIRECT(ADDRESS(3,COLUMN())),A34),DATA!C2:E1044,3,FALSE))</f>
        <v>16</v>
      </c>
      <c r="P34" s="49">
        <f ca="1">IF(ISERROR(VLOOKUP(CONCATENATE(INDIRECT(ADDRESS(3,COLUMN())),A34),DATA!C2:E1044,3,FALSE)),0,VLOOKUP(CONCATENATE(INDIRECT(ADDRESS(3,COLUMN())),A34),DATA!C2:E1044,3,FALSE))</f>
        <v>0</v>
      </c>
      <c r="Q34" s="49">
        <f ca="1">IF(ISERROR(VLOOKUP(CONCATENATE(INDIRECT(ADDRESS(3,COLUMN())),A34),DATA!C2:E1044,3,FALSE)),0,VLOOKUP(CONCATENATE(INDIRECT(ADDRESS(3,COLUMN())),A34),DATA!C2:E1044,3,FALSE))</f>
        <v>0</v>
      </c>
      <c r="R34" s="49">
        <f ca="1">IF(ISERROR(VLOOKUP(CONCATENATE(INDIRECT(ADDRESS(3,COLUMN())),A34),DATA!C2:E1044,3,FALSE)),0,VLOOKUP(CONCATENATE(INDIRECT(ADDRESS(3,COLUMN())),A34),DATA!C2:E1044,3,FALSE))</f>
        <v>0</v>
      </c>
      <c r="S34" s="49">
        <f ca="1">IF(ISERROR(VLOOKUP(CONCATENATE(INDIRECT(ADDRESS(3,COLUMN())),A34),DATA!C2:E1044,3,FALSE)),0,VLOOKUP(CONCATENATE(INDIRECT(ADDRESS(3,COLUMN())),A34),DATA!C2:E1044,3,FALSE))</f>
        <v>0</v>
      </c>
      <c r="T34" s="49">
        <f ca="1">IF(ISERROR(VLOOKUP(CONCATENATE(INDIRECT(ADDRESS(3,COLUMN())),A34),DATA!C2:E1044,3,FALSE)),0,VLOOKUP(CONCATENATE(INDIRECT(ADDRESS(3,COLUMN())),A34),DATA!C2:E1044,3,FALSE))</f>
        <v>0</v>
      </c>
      <c r="U34" s="49">
        <f ca="1">IF(ISERROR(VLOOKUP(CONCATENATE(INDIRECT(ADDRESS(3,COLUMN())),A34),DATA!C2:E1044,3,FALSE)),0,VLOOKUP(CONCATENATE(INDIRECT(ADDRESS(3,COLUMN())),A34),DATA!C2:E1044,3,FALSE))</f>
        <v>90</v>
      </c>
      <c r="V34" s="49">
        <f ca="1">IF(ISERROR(VLOOKUP(CONCATENATE(INDIRECT(ADDRESS(3,COLUMN())),A34),DATA!C2:E1044,3,FALSE)),0,VLOOKUP(CONCATENATE(INDIRECT(ADDRESS(3,COLUMN())),A34),DATA!C2:E1044,3,FALSE))</f>
        <v>0</v>
      </c>
      <c r="W34" s="49">
        <f ca="1">IF(ISERROR(VLOOKUP(CONCATENATE(INDIRECT(ADDRESS(3,COLUMN())),A34),DATA!C2:E1044,3,FALSE)),0,VLOOKUP(CONCATENATE(INDIRECT(ADDRESS(3,COLUMN())),A34),DATA!C2:E1044,3,FALSE))</f>
        <v>0</v>
      </c>
      <c r="X34" s="49">
        <f ca="1">IF(ISERROR(VLOOKUP(CONCATENATE(INDIRECT(ADDRESS(3,COLUMN())),A34),DATA!C2:E1044,3,FALSE)),0,VLOOKUP(CONCATENATE(INDIRECT(ADDRESS(3,COLUMN())),A34),DATA!C2:E1044,3,FALSE))</f>
        <v>0</v>
      </c>
      <c r="Y34" s="49">
        <f ca="1">IF(ISERROR(VLOOKUP(CONCATENATE(INDIRECT(ADDRESS(3,COLUMN())),A34),DATA!C2:E1044,3,FALSE)),0,VLOOKUP(CONCATENATE(INDIRECT(ADDRESS(3,COLUMN())),A34),DATA!C2:E1044,3,FALSE))</f>
        <v>0</v>
      </c>
      <c r="Z34" s="49">
        <f ca="1">IF(ISERROR(VLOOKUP(CONCATENATE(INDIRECT(ADDRESS(3,COLUMN())),A34),DATA!C2:E1044,3,FALSE)),0,VLOOKUP(CONCATENATE(INDIRECT(ADDRESS(3,COLUMN())),A34),DATA!C2:E1044,3,FALSE))</f>
        <v>0</v>
      </c>
      <c r="AA34" s="49">
        <f ca="1">IF(ISERROR(VLOOKUP(CONCATENATE(INDIRECT(ADDRESS(3,COLUMN())),A34),DATA!C2:E1044,3,FALSE)),0,VLOOKUP(CONCATENATE(INDIRECT(ADDRESS(3,COLUMN())),A34),DATA!C2:E1044,3,FALSE))</f>
        <v>0</v>
      </c>
      <c r="AB34" s="49">
        <f ca="1">IF(ISERROR(VLOOKUP(CONCATENATE(INDIRECT(ADDRESS(3,COLUMN())),A34),DATA!C2:E1044,3,FALSE)),0,VLOOKUP(CONCATENATE(INDIRECT(ADDRESS(3,COLUMN())),A34),DATA!C2:E1044,3,FALSE))</f>
        <v>0</v>
      </c>
      <c r="AC34" s="49">
        <f ca="1">IF(ISERROR(VLOOKUP(CONCATENATE(INDIRECT(ADDRESS(3,COLUMN())),A34),DATA!C2:E1044,3,FALSE)),0,VLOOKUP(CONCATENATE(INDIRECT(ADDRESS(3,COLUMN())),A34),DATA!C2:E1044,3,FALSE))</f>
        <v>0</v>
      </c>
      <c r="AD34" s="49">
        <f ca="1">IF(ISERROR(VLOOKUP(CONCATENATE(INDIRECT(ADDRESS(3,COLUMN())),A34),DATA!C2:E1044,3,FALSE)),0,VLOOKUP(CONCATENATE(INDIRECT(ADDRESS(3,COLUMN())),A34),DATA!C2:E1044,3,FALSE))</f>
        <v>0</v>
      </c>
      <c r="AE34" s="49">
        <f ca="1">IF(ISERROR(VLOOKUP(CONCATENATE(INDIRECT(ADDRESS(3,COLUMN())),A34),DATA!C2:E1044,3,FALSE)),0,VLOOKUP(CONCATENATE(INDIRECT(ADDRESS(3,COLUMN())),A34),DATA!C2:E1044,3,FALSE))</f>
        <v>0</v>
      </c>
      <c r="AF34" s="49">
        <f ca="1">IF(ISERROR(VLOOKUP(CONCATENATE(INDIRECT(ADDRESS(3,COLUMN())),A34),DATA!C2:E1044,3,FALSE)),0,VLOOKUP(CONCATENATE(INDIRECT(ADDRESS(3,COLUMN())),A34),DATA!C2:E1044,3,FALSE))</f>
        <v>0</v>
      </c>
      <c r="AG34" s="49">
        <f ca="1">IF(ISERROR(VLOOKUP(CONCATENATE(INDIRECT(ADDRESS(3,COLUMN())),A34),DATA!C2:E1044,3,FALSE)),0,VLOOKUP(CONCATENATE(INDIRECT(ADDRESS(3,COLUMN())),A34),DATA!C2:E1044,3,FALSE))</f>
        <v>0</v>
      </c>
      <c r="AH34" s="49">
        <f ca="1">IF(ISERROR(VLOOKUP(CONCATENATE(INDIRECT(ADDRESS(3,COLUMN())),A34),DATA!C2:E1044,3,FALSE)),0,VLOOKUP(CONCATENATE(INDIRECT(ADDRESS(3,COLUMN())),A34),DATA!C2:E1044,3,FALSE))</f>
        <v>0</v>
      </c>
      <c r="AI34" s="49">
        <f ca="1">IF(ISERROR(VLOOKUP(CONCATENATE(INDIRECT(ADDRESS(3,COLUMN())),A34),DATA!C2:E1044,3,FALSE)),0,VLOOKUP(CONCATENATE(INDIRECT(ADDRESS(3,COLUMN())),A34),DATA!C2:E1044,3,FALSE))</f>
        <v>0</v>
      </c>
      <c r="AJ34" s="49">
        <f ca="1">IF(ISERROR(VLOOKUP(CONCATENATE(INDIRECT(ADDRESS(3,COLUMN())),A34),DATA!C2:E1044,3,FALSE)),0,VLOOKUP(CONCATENATE(INDIRECT(ADDRESS(3,COLUMN())),A34),DATA!C2:E1044,3,FALSE))</f>
        <v>0</v>
      </c>
      <c r="AK34" s="49">
        <f ca="1">IF(ISERROR(VLOOKUP(CONCATENATE(INDIRECT(ADDRESS(3,COLUMN())),A34),DATA!C2:E1044,3,FALSE)),0,VLOOKUP(CONCATENATE(INDIRECT(ADDRESS(3,COLUMN())),A34),DATA!C2:E1044,3,FALSE))</f>
        <v>0</v>
      </c>
      <c r="AL34" s="49">
        <f ca="1">IF(ISERROR(VLOOKUP(CONCATENATE(INDIRECT(ADDRESS(3,COLUMN())),A34),DATA!C2:E1044,3,FALSE)),0,VLOOKUP(CONCATENATE(INDIRECT(ADDRESS(3,COLUMN())),A34),DATA!C2:E1044,3,FALSE))</f>
        <v>0</v>
      </c>
      <c r="AM34" s="49">
        <f ca="1">IF(ISERROR(VLOOKUP(CONCATENATE(INDIRECT(ADDRESS(3,COLUMN())),A34),DATA!C2:E1044,3,FALSE)),0,VLOOKUP(CONCATENATE(INDIRECT(ADDRESS(3,COLUMN())),A34),DATA!C2:E1044,3,FALSE))</f>
        <v>0</v>
      </c>
      <c r="AN34" s="49">
        <f ca="1">SUM(B34:INDIRECT(CONCATENATE(SUBSTITUTE(ADDRESS(1,COLUMN()-1,4),"1",""),"$34")))</f>
        <v>271</v>
      </c>
    </row>
    <row r="35" spans="1:40" x14ac:dyDescent="0.25">
      <c r="A35" s="50" t="s">
        <v>82</v>
      </c>
      <c r="B35" s="50">
        <f ca="1">IF(ISERROR(VLOOKUP(CONCATENATE(INDIRECT(ADDRESS(3,COLUMN())),A35),DATA!C2:E1044,3,FALSE)),0,VLOOKUP(CONCATENATE(INDIRECT(ADDRESS(3,COLUMN())),A35),DATA!C2:E1044,3,FALSE))</f>
        <v>6</v>
      </c>
      <c r="C35" s="50">
        <f ca="1">IF(ISERROR(VLOOKUP(CONCATENATE(INDIRECT(ADDRESS(3,COLUMN())),A35),DATA!C2:E1044,3,FALSE)),0,VLOOKUP(CONCATENATE(INDIRECT(ADDRESS(3,COLUMN())),A35),DATA!C2:E1044,3,FALSE))</f>
        <v>0</v>
      </c>
      <c r="D35" s="50">
        <f ca="1">IF(ISERROR(VLOOKUP(CONCATENATE(INDIRECT(ADDRESS(3,COLUMN())),A35),DATA!C2:E1044,3,FALSE)),0,VLOOKUP(CONCATENATE(INDIRECT(ADDRESS(3,COLUMN())),A35),DATA!C2:E1044,3,FALSE))</f>
        <v>0</v>
      </c>
      <c r="E35" s="50">
        <f ca="1">IF(ISERROR(VLOOKUP(CONCATENATE(INDIRECT(ADDRESS(3,COLUMN())),A35),DATA!C2:E1044,3,FALSE)),0,VLOOKUP(CONCATENATE(INDIRECT(ADDRESS(3,COLUMN())),A35),DATA!C2:E1044,3,FALSE))</f>
        <v>3</v>
      </c>
      <c r="F35" s="50">
        <f ca="1">IF(ISERROR(VLOOKUP(CONCATENATE(INDIRECT(ADDRESS(3,COLUMN())),A35),DATA!C2:E1044,3,FALSE)),0,VLOOKUP(CONCATENATE(INDIRECT(ADDRESS(3,COLUMN())),A35),DATA!C2:E1044,3,FALSE))</f>
        <v>0</v>
      </c>
      <c r="G35" s="50">
        <f ca="1">IF(ISERROR(VLOOKUP(CONCATENATE(INDIRECT(ADDRESS(3,COLUMN())),A35),DATA!C2:E1044,3,FALSE)),0,VLOOKUP(CONCATENATE(INDIRECT(ADDRESS(3,COLUMN())),A35),DATA!C2:E1044,3,FALSE))</f>
        <v>3</v>
      </c>
      <c r="H35" s="50">
        <f ca="1">IF(ISERROR(VLOOKUP(CONCATENATE(INDIRECT(ADDRESS(3,COLUMN())),A35),DATA!C2:E1044,3,FALSE)),0,VLOOKUP(CONCATENATE(INDIRECT(ADDRESS(3,COLUMN())),A35),DATA!C2:E1044,3,FALSE))</f>
        <v>2</v>
      </c>
      <c r="I35" s="50">
        <f ca="1">IF(ISERROR(VLOOKUP(CONCATENATE(INDIRECT(ADDRESS(3,COLUMN())),A35),DATA!C2:E1044,3,FALSE)),0,VLOOKUP(CONCATENATE(INDIRECT(ADDRESS(3,COLUMN())),A35),DATA!C2:E1044,3,FALSE))</f>
        <v>2</v>
      </c>
      <c r="J35" s="50">
        <f ca="1">IF(ISERROR(VLOOKUP(CONCATENATE(INDIRECT(ADDRESS(3,COLUMN())),A35),DATA!C2:E1044,3,FALSE)),0,VLOOKUP(CONCATENATE(INDIRECT(ADDRESS(3,COLUMN())),A35),DATA!C2:E1044,3,FALSE))</f>
        <v>2</v>
      </c>
      <c r="K35" s="50">
        <f ca="1">IF(ISERROR(VLOOKUP(CONCATENATE(INDIRECT(ADDRESS(3,COLUMN())),A35),DATA!C2:E1044,3,FALSE)),0,VLOOKUP(CONCATENATE(INDIRECT(ADDRESS(3,COLUMN())),A35),DATA!C2:E1044,3,FALSE))</f>
        <v>1</v>
      </c>
      <c r="L35" s="50">
        <f ca="1">IF(ISERROR(VLOOKUP(CONCATENATE(INDIRECT(ADDRESS(3,COLUMN())),A35),DATA!C2:E1044,3,FALSE)),0,VLOOKUP(CONCATENATE(INDIRECT(ADDRESS(3,COLUMN())),A35),DATA!C2:E1044,3,FALSE))</f>
        <v>0</v>
      </c>
      <c r="M35" s="50">
        <f ca="1">IF(ISERROR(VLOOKUP(CONCATENATE(INDIRECT(ADDRESS(3,COLUMN())),A35),DATA!C2:E1044,3,FALSE)),0,VLOOKUP(CONCATENATE(INDIRECT(ADDRESS(3,COLUMN())),A35),DATA!C2:E1044,3,FALSE))</f>
        <v>3</v>
      </c>
      <c r="N35" s="50">
        <f ca="1">IF(ISERROR(VLOOKUP(CONCATENATE(INDIRECT(ADDRESS(3,COLUMN())),A35),DATA!C2:E1044,3,FALSE)),0,VLOOKUP(CONCATENATE(INDIRECT(ADDRESS(3,COLUMN())),A35),DATA!C2:E1044,3,FALSE))</f>
        <v>4</v>
      </c>
      <c r="O35" s="50">
        <f ca="1">IF(ISERROR(VLOOKUP(CONCATENATE(INDIRECT(ADDRESS(3,COLUMN())),A35),DATA!C2:E1044,3,FALSE)),0,VLOOKUP(CONCATENATE(INDIRECT(ADDRESS(3,COLUMN())),A35),DATA!C2:E1044,3,FALSE))</f>
        <v>3</v>
      </c>
      <c r="P35" s="50">
        <f ca="1">IF(ISERROR(VLOOKUP(CONCATENATE(INDIRECT(ADDRESS(3,COLUMN())),A35),DATA!C2:E1044,3,FALSE)),0,VLOOKUP(CONCATENATE(INDIRECT(ADDRESS(3,COLUMN())),A35),DATA!C2:E1044,3,FALSE))</f>
        <v>0</v>
      </c>
      <c r="Q35" s="50">
        <f ca="1">IF(ISERROR(VLOOKUP(CONCATENATE(INDIRECT(ADDRESS(3,COLUMN())),A35),DATA!C2:E1044,3,FALSE)),0,VLOOKUP(CONCATENATE(INDIRECT(ADDRESS(3,COLUMN())),A35),DATA!C2:E1044,3,FALSE))</f>
        <v>0</v>
      </c>
      <c r="R35" s="50">
        <f ca="1">IF(ISERROR(VLOOKUP(CONCATENATE(INDIRECT(ADDRESS(3,COLUMN())),A35),DATA!C2:E1044,3,FALSE)),0,VLOOKUP(CONCATENATE(INDIRECT(ADDRESS(3,COLUMN())),A35),DATA!C2:E1044,3,FALSE))</f>
        <v>0</v>
      </c>
      <c r="S35" s="50">
        <f ca="1">IF(ISERROR(VLOOKUP(CONCATENATE(INDIRECT(ADDRESS(3,COLUMN())),A35),DATA!C2:E1044,3,FALSE)),0,VLOOKUP(CONCATENATE(INDIRECT(ADDRESS(3,COLUMN())),A35),DATA!C2:E1044,3,FALSE))</f>
        <v>3</v>
      </c>
      <c r="T35" s="50">
        <f ca="1">IF(ISERROR(VLOOKUP(CONCATENATE(INDIRECT(ADDRESS(3,COLUMN())),A35),DATA!C2:E1044,3,FALSE)),0,VLOOKUP(CONCATENATE(INDIRECT(ADDRESS(3,COLUMN())),A35),DATA!C2:E1044,3,FALSE))</f>
        <v>1</v>
      </c>
      <c r="U35" s="50">
        <f ca="1">IF(ISERROR(VLOOKUP(CONCATENATE(INDIRECT(ADDRESS(3,COLUMN())),A35),DATA!C2:E1044,3,FALSE)),0,VLOOKUP(CONCATENATE(INDIRECT(ADDRESS(3,COLUMN())),A35),DATA!C2:E1044,3,FALSE))</f>
        <v>3</v>
      </c>
      <c r="V35" s="50">
        <f ca="1">IF(ISERROR(VLOOKUP(CONCATENATE(INDIRECT(ADDRESS(3,COLUMN())),A35),DATA!C2:E1044,3,FALSE)),0,VLOOKUP(CONCATENATE(INDIRECT(ADDRESS(3,COLUMN())),A35),DATA!C2:E1044,3,FALSE))</f>
        <v>0</v>
      </c>
      <c r="W35" s="50">
        <f ca="1">IF(ISERROR(VLOOKUP(CONCATENATE(INDIRECT(ADDRESS(3,COLUMN())),A35),DATA!C2:E1044,3,FALSE)),0,VLOOKUP(CONCATENATE(INDIRECT(ADDRESS(3,COLUMN())),A35),DATA!C2:E1044,3,FALSE))</f>
        <v>0</v>
      </c>
      <c r="X35" s="50">
        <f ca="1">IF(ISERROR(VLOOKUP(CONCATENATE(INDIRECT(ADDRESS(3,COLUMN())),A35),DATA!C2:E1044,3,FALSE)),0,VLOOKUP(CONCATENATE(INDIRECT(ADDRESS(3,COLUMN())),A35),DATA!C2:E1044,3,FALSE))</f>
        <v>0</v>
      </c>
      <c r="Y35" s="50">
        <f ca="1">IF(ISERROR(VLOOKUP(CONCATENATE(INDIRECT(ADDRESS(3,COLUMN())),A35),DATA!C2:E1044,3,FALSE)),0,VLOOKUP(CONCATENATE(INDIRECT(ADDRESS(3,COLUMN())),A35),DATA!C2:E1044,3,FALSE))</f>
        <v>0</v>
      </c>
      <c r="Z35" s="50">
        <f ca="1">IF(ISERROR(VLOOKUP(CONCATENATE(INDIRECT(ADDRESS(3,COLUMN())),A35),DATA!C2:E1044,3,FALSE)),0,VLOOKUP(CONCATENATE(INDIRECT(ADDRESS(3,COLUMN())),A35),DATA!C2:E1044,3,FALSE))</f>
        <v>0</v>
      </c>
      <c r="AA35" s="50">
        <f ca="1">IF(ISERROR(VLOOKUP(CONCATENATE(INDIRECT(ADDRESS(3,COLUMN())),A35),DATA!C2:E1044,3,FALSE)),0,VLOOKUP(CONCATENATE(INDIRECT(ADDRESS(3,COLUMN())),A35),DATA!C2:E1044,3,FALSE))</f>
        <v>0</v>
      </c>
      <c r="AB35" s="50">
        <f ca="1">IF(ISERROR(VLOOKUP(CONCATENATE(INDIRECT(ADDRESS(3,COLUMN())),A35),DATA!C2:E1044,3,FALSE)),0,VLOOKUP(CONCATENATE(INDIRECT(ADDRESS(3,COLUMN())),A35),DATA!C2:E1044,3,FALSE))</f>
        <v>0</v>
      </c>
      <c r="AC35" s="50">
        <f ca="1">IF(ISERROR(VLOOKUP(CONCATENATE(INDIRECT(ADDRESS(3,COLUMN())),A35),DATA!C2:E1044,3,FALSE)),0,VLOOKUP(CONCATENATE(INDIRECT(ADDRESS(3,COLUMN())),A35),DATA!C2:E1044,3,FALSE))</f>
        <v>0</v>
      </c>
      <c r="AD35" s="50">
        <f ca="1">IF(ISERROR(VLOOKUP(CONCATENATE(INDIRECT(ADDRESS(3,COLUMN())),A35),DATA!C2:E1044,3,FALSE)),0,VLOOKUP(CONCATENATE(INDIRECT(ADDRESS(3,COLUMN())),A35),DATA!C2:E1044,3,FALSE))</f>
        <v>0</v>
      </c>
      <c r="AE35" s="50">
        <f ca="1">IF(ISERROR(VLOOKUP(CONCATENATE(INDIRECT(ADDRESS(3,COLUMN())),A35),DATA!C2:E1044,3,FALSE)),0,VLOOKUP(CONCATENATE(INDIRECT(ADDRESS(3,COLUMN())),A35),DATA!C2:E1044,3,FALSE))</f>
        <v>0</v>
      </c>
      <c r="AF35" s="50">
        <f ca="1">IF(ISERROR(VLOOKUP(CONCATENATE(INDIRECT(ADDRESS(3,COLUMN())),A35),DATA!C2:E1044,3,FALSE)),0,VLOOKUP(CONCATENATE(INDIRECT(ADDRESS(3,COLUMN())),A35),DATA!C2:E1044,3,FALSE))</f>
        <v>0</v>
      </c>
      <c r="AG35" s="50">
        <f ca="1">IF(ISERROR(VLOOKUP(CONCATENATE(INDIRECT(ADDRESS(3,COLUMN())),A35),DATA!C2:E1044,3,FALSE)),0,VLOOKUP(CONCATENATE(INDIRECT(ADDRESS(3,COLUMN())),A35),DATA!C2:E1044,3,FALSE))</f>
        <v>1</v>
      </c>
      <c r="AH35" s="50">
        <f ca="1">IF(ISERROR(VLOOKUP(CONCATENATE(INDIRECT(ADDRESS(3,COLUMN())),A35),DATA!C2:E1044,3,FALSE)),0,VLOOKUP(CONCATENATE(INDIRECT(ADDRESS(3,COLUMN())),A35),DATA!C2:E1044,3,FALSE))</f>
        <v>0</v>
      </c>
      <c r="AI35" s="50">
        <f ca="1">IF(ISERROR(VLOOKUP(CONCATENATE(INDIRECT(ADDRESS(3,COLUMN())),A35),DATA!C2:E1044,3,FALSE)),0,VLOOKUP(CONCATENATE(INDIRECT(ADDRESS(3,COLUMN())),A35),DATA!C2:E1044,3,FALSE))</f>
        <v>0</v>
      </c>
      <c r="AJ35" s="50">
        <f ca="1">IF(ISERROR(VLOOKUP(CONCATENATE(INDIRECT(ADDRESS(3,COLUMN())),A35),DATA!C2:E1044,3,FALSE)),0,VLOOKUP(CONCATENATE(INDIRECT(ADDRESS(3,COLUMN())),A35),DATA!C2:E1044,3,FALSE))</f>
        <v>0</v>
      </c>
      <c r="AK35" s="50">
        <f ca="1">IF(ISERROR(VLOOKUP(CONCATENATE(INDIRECT(ADDRESS(3,COLUMN())),A35),DATA!C2:E1044,3,FALSE)),0,VLOOKUP(CONCATENATE(INDIRECT(ADDRESS(3,COLUMN())),A35),DATA!C2:E1044,3,FALSE))</f>
        <v>0</v>
      </c>
      <c r="AL35" s="50">
        <f ca="1">IF(ISERROR(VLOOKUP(CONCATENATE(INDIRECT(ADDRESS(3,COLUMN())),A35),DATA!C2:E1044,3,FALSE)),0,VLOOKUP(CONCATENATE(INDIRECT(ADDRESS(3,COLUMN())),A35),DATA!C2:E1044,3,FALSE))</f>
        <v>0</v>
      </c>
      <c r="AM35" s="50">
        <f ca="1">IF(ISERROR(VLOOKUP(CONCATENATE(INDIRECT(ADDRESS(3,COLUMN())),A35),DATA!C2:E1044,3,FALSE)),0,VLOOKUP(CONCATENATE(INDIRECT(ADDRESS(3,COLUMN())),A35),DATA!C2:E1044,3,FALSE))</f>
        <v>0</v>
      </c>
      <c r="AN35" s="50">
        <f ca="1">SUM(B35:INDIRECT(CONCATENATE(SUBSTITUTE(ADDRESS(1,COLUMN()-1,4),"1",""),"$35")))</f>
        <v>37</v>
      </c>
    </row>
    <row r="36" spans="1:40" x14ac:dyDescent="0.25">
      <c r="A36" s="49" t="s">
        <v>83</v>
      </c>
      <c r="B36" s="49">
        <f ca="1">IF(ISERROR(VLOOKUP(CONCATENATE(INDIRECT(ADDRESS(3,COLUMN())),A36),DATA!C2:E1044,3,FALSE)),0,VLOOKUP(CONCATENATE(INDIRECT(ADDRESS(3,COLUMN())),A36),DATA!C2:E1044,3,FALSE))</f>
        <v>27</v>
      </c>
      <c r="C36" s="49">
        <f ca="1">IF(ISERROR(VLOOKUP(CONCATENATE(INDIRECT(ADDRESS(3,COLUMN())),A36),DATA!C2:E1044,3,FALSE)),0,VLOOKUP(CONCATENATE(INDIRECT(ADDRESS(3,COLUMN())),A36),DATA!C2:E1044,3,FALSE))</f>
        <v>8</v>
      </c>
      <c r="D36" s="49">
        <f ca="1">IF(ISERROR(VLOOKUP(CONCATENATE(INDIRECT(ADDRESS(3,COLUMN())),A36),DATA!C2:E1044,3,FALSE)),0,VLOOKUP(CONCATENATE(INDIRECT(ADDRESS(3,COLUMN())),A36),DATA!C2:E1044,3,FALSE))</f>
        <v>19</v>
      </c>
      <c r="E36" s="49">
        <f ca="1">IF(ISERROR(VLOOKUP(CONCATENATE(INDIRECT(ADDRESS(3,COLUMN())),A36),DATA!C2:E1044,3,FALSE)),0,VLOOKUP(CONCATENATE(INDIRECT(ADDRESS(3,COLUMN())),A36),DATA!C2:E1044,3,FALSE))</f>
        <v>8</v>
      </c>
      <c r="F36" s="49">
        <f ca="1">IF(ISERROR(VLOOKUP(CONCATENATE(INDIRECT(ADDRESS(3,COLUMN())),A36),DATA!C2:E1044,3,FALSE)),0,VLOOKUP(CONCATENATE(INDIRECT(ADDRESS(3,COLUMN())),A36),DATA!C2:E1044,3,FALSE))</f>
        <v>3</v>
      </c>
      <c r="G36" s="49">
        <f ca="1">IF(ISERROR(VLOOKUP(CONCATENATE(INDIRECT(ADDRESS(3,COLUMN())),A36),DATA!C2:E1044,3,FALSE)),0,VLOOKUP(CONCATENATE(INDIRECT(ADDRESS(3,COLUMN())),A36),DATA!C2:E1044,3,FALSE))</f>
        <v>2</v>
      </c>
      <c r="H36" s="49">
        <f ca="1">IF(ISERROR(VLOOKUP(CONCATENATE(INDIRECT(ADDRESS(3,COLUMN())),A36),DATA!C2:E1044,3,FALSE)),0,VLOOKUP(CONCATENATE(INDIRECT(ADDRESS(3,COLUMN())),A36),DATA!C2:E1044,3,FALSE))</f>
        <v>11</v>
      </c>
      <c r="I36" s="49">
        <f ca="1">IF(ISERROR(VLOOKUP(CONCATENATE(INDIRECT(ADDRESS(3,COLUMN())),A36),DATA!C2:E1044,3,FALSE)),0,VLOOKUP(CONCATENATE(INDIRECT(ADDRESS(3,COLUMN())),A36),DATA!C2:E1044,3,FALSE))</f>
        <v>8</v>
      </c>
      <c r="J36" s="49">
        <f ca="1">IF(ISERROR(VLOOKUP(CONCATENATE(INDIRECT(ADDRESS(3,COLUMN())),A36),DATA!C2:E1044,3,FALSE)),0,VLOOKUP(CONCATENATE(INDIRECT(ADDRESS(3,COLUMN())),A36),DATA!C2:E1044,3,FALSE))</f>
        <v>5</v>
      </c>
      <c r="K36" s="49">
        <f ca="1">IF(ISERROR(VLOOKUP(CONCATENATE(INDIRECT(ADDRESS(3,COLUMN())),A36),DATA!C2:E1044,3,FALSE)),0,VLOOKUP(CONCATENATE(INDIRECT(ADDRESS(3,COLUMN())),A36),DATA!C2:E1044,3,FALSE))</f>
        <v>9</v>
      </c>
      <c r="L36" s="49">
        <f ca="1">IF(ISERROR(VLOOKUP(CONCATENATE(INDIRECT(ADDRESS(3,COLUMN())),A36),DATA!C2:E1044,3,FALSE)),0,VLOOKUP(CONCATENATE(INDIRECT(ADDRESS(3,COLUMN())),A36),DATA!C2:E1044,3,FALSE))</f>
        <v>4</v>
      </c>
      <c r="M36" s="49">
        <f ca="1">IF(ISERROR(VLOOKUP(CONCATENATE(INDIRECT(ADDRESS(3,COLUMN())),A36),DATA!C2:E1044,3,FALSE)),0,VLOOKUP(CONCATENATE(INDIRECT(ADDRESS(3,COLUMN())),A36),DATA!C2:E1044,3,FALSE))</f>
        <v>6</v>
      </c>
      <c r="N36" s="49">
        <f ca="1">IF(ISERROR(VLOOKUP(CONCATENATE(INDIRECT(ADDRESS(3,COLUMN())),A36),DATA!C2:E1044,3,FALSE)),0,VLOOKUP(CONCATENATE(INDIRECT(ADDRESS(3,COLUMN())),A36),DATA!C2:E1044,3,FALSE))</f>
        <v>19</v>
      </c>
      <c r="O36" s="49">
        <f ca="1">IF(ISERROR(VLOOKUP(CONCATENATE(INDIRECT(ADDRESS(3,COLUMN())),A36),DATA!C2:E1044,3,FALSE)),0,VLOOKUP(CONCATENATE(INDIRECT(ADDRESS(3,COLUMN())),A36),DATA!C2:E1044,3,FALSE))</f>
        <v>5</v>
      </c>
      <c r="P36" s="49">
        <f ca="1">IF(ISERROR(VLOOKUP(CONCATENATE(INDIRECT(ADDRESS(3,COLUMN())),A36),DATA!C2:E1044,3,FALSE)),0,VLOOKUP(CONCATENATE(INDIRECT(ADDRESS(3,COLUMN())),A36),DATA!C2:E1044,3,FALSE))</f>
        <v>1</v>
      </c>
      <c r="Q36" s="49">
        <f ca="1">IF(ISERROR(VLOOKUP(CONCATENATE(INDIRECT(ADDRESS(3,COLUMN())),A36),DATA!C2:E1044,3,FALSE)),0,VLOOKUP(CONCATENATE(INDIRECT(ADDRESS(3,COLUMN())),A36),DATA!C2:E1044,3,FALSE))</f>
        <v>7</v>
      </c>
      <c r="R36" s="49">
        <f ca="1">IF(ISERROR(VLOOKUP(CONCATENATE(INDIRECT(ADDRESS(3,COLUMN())),A36),DATA!C2:E1044,3,FALSE)),0,VLOOKUP(CONCATENATE(INDIRECT(ADDRESS(3,COLUMN())),A36),DATA!C2:E1044,3,FALSE))</f>
        <v>0</v>
      </c>
      <c r="S36" s="49">
        <f ca="1">IF(ISERROR(VLOOKUP(CONCATENATE(INDIRECT(ADDRESS(3,COLUMN())),A36),DATA!C2:E1044,3,FALSE)),0,VLOOKUP(CONCATENATE(INDIRECT(ADDRESS(3,COLUMN())),A36),DATA!C2:E1044,3,FALSE))</f>
        <v>26</v>
      </c>
      <c r="T36" s="49">
        <f ca="1">IF(ISERROR(VLOOKUP(CONCATENATE(INDIRECT(ADDRESS(3,COLUMN())),A36),DATA!C2:E1044,3,FALSE)),0,VLOOKUP(CONCATENATE(INDIRECT(ADDRESS(3,COLUMN())),A36),DATA!C2:E1044,3,FALSE))</f>
        <v>6</v>
      </c>
      <c r="U36" s="49">
        <f ca="1">IF(ISERROR(VLOOKUP(CONCATENATE(INDIRECT(ADDRESS(3,COLUMN())),A36),DATA!C2:E1044,3,FALSE)),0,VLOOKUP(CONCATENATE(INDIRECT(ADDRESS(3,COLUMN())),A36),DATA!C2:E1044,3,FALSE))</f>
        <v>18</v>
      </c>
      <c r="V36" s="49">
        <f ca="1">IF(ISERROR(VLOOKUP(CONCATENATE(INDIRECT(ADDRESS(3,COLUMN())),A36),DATA!C2:E1044,3,FALSE)),0,VLOOKUP(CONCATENATE(INDIRECT(ADDRESS(3,COLUMN())),A36),DATA!C2:E1044,3,FALSE))</f>
        <v>0</v>
      </c>
      <c r="W36" s="49">
        <f ca="1">IF(ISERROR(VLOOKUP(CONCATENATE(INDIRECT(ADDRESS(3,COLUMN())),A36),DATA!C2:E1044,3,FALSE)),0,VLOOKUP(CONCATENATE(INDIRECT(ADDRESS(3,COLUMN())),A36),DATA!C2:E1044,3,FALSE))</f>
        <v>0</v>
      </c>
      <c r="X36" s="49">
        <f ca="1">IF(ISERROR(VLOOKUP(CONCATENATE(INDIRECT(ADDRESS(3,COLUMN())),A36),DATA!C2:E1044,3,FALSE)),0,VLOOKUP(CONCATENATE(INDIRECT(ADDRESS(3,COLUMN())),A36),DATA!C2:E1044,3,FALSE))</f>
        <v>0</v>
      </c>
      <c r="Y36" s="49">
        <f ca="1">IF(ISERROR(VLOOKUP(CONCATENATE(INDIRECT(ADDRESS(3,COLUMN())),A36),DATA!C2:E1044,3,FALSE)),0,VLOOKUP(CONCATENATE(INDIRECT(ADDRESS(3,COLUMN())),A36),DATA!C2:E1044,3,FALSE))</f>
        <v>4</v>
      </c>
      <c r="Z36" s="49">
        <f ca="1">IF(ISERROR(VLOOKUP(CONCATENATE(INDIRECT(ADDRESS(3,COLUMN())),A36),DATA!C2:E1044,3,FALSE)),0,VLOOKUP(CONCATENATE(INDIRECT(ADDRESS(3,COLUMN())),A36),DATA!C2:E1044,3,FALSE))</f>
        <v>3</v>
      </c>
      <c r="AA36" s="49">
        <f ca="1">IF(ISERROR(VLOOKUP(CONCATENATE(INDIRECT(ADDRESS(3,COLUMN())),A36),DATA!C2:E1044,3,FALSE)),0,VLOOKUP(CONCATENATE(INDIRECT(ADDRESS(3,COLUMN())),A36),DATA!C2:E1044,3,FALSE))</f>
        <v>0</v>
      </c>
      <c r="AB36" s="49">
        <f ca="1">IF(ISERROR(VLOOKUP(CONCATENATE(INDIRECT(ADDRESS(3,COLUMN())),A36),DATA!C2:E1044,3,FALSE)),0,VLOOKUP(CONCATENATE(INDIRECT(ADDRESS(3,COLUMN())),A36),DATA!C2:E1044,3,FALSE))</f>
        <v>0</v>
      </c>
      <c r="AC36" s="49">
        <f ca="1">IF(ISERROR(VLOOKUP(CONCATENATE(INDIRECT(ADDRESS(3,COLUMN())),A36),DATA!C2:E1044,3,FALSE)),0,VLOOKUP(CONCATENATE(INDIRECT(ADDRESS(3,COLUMN())),A36),DATA!C2:E1044,3,FALSE))</f>
        <v>0</v>
      </c>
      <c r="AD36" s="49">
        <f ca="1">IF(ISERROR(VLOOKUP(CONCATENATE(INDIRECT(ADDRESS(3,COLUMN())),A36),DATA!C2:E1044,3,FALSE)),0,VLOOKUP(CONCATENATE(INDIRECT(ADDRESS(3,COLUMN())),A36),DATA!C2:E1044,3,FALSE))</f>
        <v>0</v>
      </c>
      <c r="AE36" s="49">
        <f ca="1">IF(ISERROR(VLOOKUP(CONCATENATE(INDIRECT(ADDRESS(3,COLUMN())),A36),DATA!C2:E1044,3,FALSE)),0,VLOOKUP(CONCATENATE(INDIRECT(ADDRESS(3,COLUMN())),A36),DATA!C2:E1044,3,FALSE))</f>
        <v>0</v>
      </c>
      <c r="AF36" s="49">
        <f ca="1">IF(ISERROR(VLOOKUP(CONCATENATE(INDIRECT(ADDRESS(3,COLUMN())),A36),DATA!C2:E1044,3,FALSE)),0,VLOOKUP(CONCATENATE(INDIRECT(ADDRESS(3,COLUMN())),A36),DATA!C2:E1044,3,FALSE))</f>
        <v>0</v>
      </c>
      <c r="AG36" s="49">
        <f ca="1">IF(ISERROR(VLOOKUP(CONCATENATE(INDIRECT(ADDRESS(3,COLUMN())),A36),DATA!C2:E1044,3,FALSE)),0,VLOOKUP(CONCATENATE(INDIRECT(ADDRESS(3,COLUMN())),A36),DATA!C2:E1044,3,FALSE))</f>
        <v>0</v>
      </c>
      <c r="AH36" s="49">
        <f ca="1">IF(ISERROR(VLOOKUP(CONCATENATE(INDIRECT(ADDRESS(3,COLUMN())),A36),DATA!C2:E1044,3,FALSE)),0,VLOOKUP(CONCATENATE(INDIRECT(ADDRESS(3,COLUMN())),A36),DATA!C2:E1044,3,FALSE))</f>
        <v>0</v>
      </c>
      <c r="AI36" s="49">
        <f ca="1">IF(ISERROR(VLOOKUP(CONCATENATE(INDIRECT(ADDRESS(3,COLUMN())),A36),DATA!C2:E1044,3,FALSE)),0,VLOOKUP(CONCATENATE(INDIRECT(ADDRESS(3,COLUMN())),A36),DATA!C2:E1044,3,FALSE))</f>
        <v>0</v>
      </c>
      <c r="AJ36" s="49">
        <f ca="1">IF(ISERROR(VLOOKUP(CONCATENATE(INDIRECT(ADDRESS(3,COLUMN())),A36),DATA!C2:E1044,3,FALSE)),0,VLOOKUP(CONCATENATE(INDIRECT(ADDRESS(3,COLUMN())),A36),DATA!C2:E1044,3,FALSE))</f>
        <v>0</v>
      </c>
      <c r="AK36" s="49">
        <f ca="1">IF(ISERROR(VLOOKUP(CONCATENATE(INDIRECT(ADDRESS(3,COLUMN())),A36),DATA!C2:E1044,3,FALSE)),0,VLOOKUP(CONCATENATE(INDIRECT(ADDRESS(3,COLUMN())),A36),DATA!C2:E1044,3,FALSE))</f>
        <v>0</v>
      </c>
      <c r="AL36" s="49">
        <f ca="1">IF(ISERROR(VLOOKUP(CONCATENATE(INDIRECT(ADDRESS(3,COLUMN())),A36),DATA!C2:E1044,3,FALSE)),0,VLOOKUP(CONCATENATE(INDIRECT(ADDRESS(3,COLUMN())),A36),DATA!C2:E1044,3,FALSE))</f>
        <v>0</v>
      </c>
      <c r="AM36" s="49">
        <f ca="1">IF(ISERROR(VLOOKUP(CONCATENATE(INDIRECT(ADDRESS(3,COLUMN())),A36),DATA!C2:E1044,3,FALSE)),0,VLOOKUP(CONCATENATE(INDIRECT(ADDRESS(3,COLUMN())),A36),DATA!C2:E1044,3,FALSE))</f>
        <v>0</v>
      </c>
      <c r="AN36" s="49">
        <f ca="1">SUM(B36:INDIRECT(CONCATENATE(SUBSTITUTE(ADDRESS(1,COLUMN()-1,4),"1",""),"$36")))</f>
        <v>199</v>
      </c>
    </row>
    <row r="37" spans="1:40" x14ac:dyDescent="0.25">
      <c r="A37" s="50" t="s">
        <v>84</v>
      </c>
      <c r="B37" s="50">
        <f ca="1">IF(ISERROR(VLOOKUP(CONCATENATE(INDIRECT(ADDRESS(3,COLUMN())),A37),DATA!C2:E1044,3,FALSE)),0,VLOOKUP(CONCATENATE(INDIRECT(ADDRESS(3,COLUMN())),A37),DATA!C2:E1044,3,FALSE))</f>
        <v>0</v>
      </c>
      <c r="C37" s="50">
        <f ca="1">IF(ISERROR(VLOOKUP(CONCATENATE(INDIRECT(ADDRESS(3,COLUMN())),A37),DATA!C2:E1044,3,FALSE)),0,VLOOKUP(CONCATENATE(INDIRECT(ADDRESS(3,COLUMN())),A37),DATA!C2:E1044,3,FALSE))</f>
        <v>0</v>
      </c>
      <c r="D37" s="50">
        <f ca="1">IF(ISERROR(VLOOKUP(CONCATENATE(INDIRECT(ADDRESS(3,COLUMN())),A37),DATA!C2:E1044,3,FALSE)),0,VLOOKUP(CONCATENATE(INDIRECT(ADDRESS(3,COLUMN())),A37),DATA!C2:E1044,3,FALSE))</f>
        <v>2</v>
      </c>
      <c r="E37" s="50">
        <f ca="1">IF(ISERROR(VLOOKUP(CONCATENATE(INDIRECT(ADDRESS(3,COLUMN())),A37),DATA!C2:E1044,3,FALSE)),0,VLOOKUP(CONCATENATE(INDIRECT(ADDRESS(3,COLUMN())),A37),DATA!C2:E1044,3,FALSE))</f>
        <v>8</v>
      </c>
      <c r="F37" s="50">
        <f ca="1">IF(ISERROR(VLOOKUP(CONCATENATE(INDIRECT(ADDRESS(3,COLUMN())),A37),DATA!C2:E1044,3,FALSE)),0,VLOOKUP(CONCATENATE(INDIRECT(ADDRESS(3,COLUMN())),A37),DATA!C2:E1044,3,FALSE))</f>
        <v>0</v>
      </c>
      <c r="G37" s="50">
        <f ca="1">IF(ISERROR(VLOOKUP(CONCATENATE(INDIRECT(ADDRESS(3,COLUMN())),A37),DATA!C2:E1044,3,FALSE)),0,VLOOKUP(CONCATENATE(INDIRECT(ADDRESS(3,COLUMN())),A37),DATA!C2:E1044,3,FALSE))</f>
        <v>1</v>
      </c>
      <c r="H37" s="50">
        <f ca="1">IF(ISERROR(VLOOKUP(CONCATENATE(INDIRECT(ADDRESS(3,COLUMN())),A37),DATA!C2:E1044,3,FALSE)),0,VLOOKUP(CONCATENATE(INDIRECT(ADDRESS(3,COLUMN())),A37),DATA!C2:E1044,3,FALSE))</f>
        <v>2</v>
      </c>
      <c r="I37" s="50">
        <f ca="1">IF(ISERROR(VLOOKUP(CONCATENATE(INDIRECT(ADDRESS(3,COLUMN())),A37),DATA!C2:E1044,3,FALSE)),0,VLOOKUP(CONCATENATE(INDIRECT(ADDRESS(3,COLUMN())),A37),DATA!C2:E1044,3,FALSE))</f>
        <v>0</v>
      </c>
      <c r="J37" s="50">
        <f ca="1">IF(ISERROR(VLOOKUP(CONCATENATE(INDIRECT(ADDRESS(3,COLUMN())),A37),DATA!C2:E1044,3,FALSE)),0,VLOOKUP(CONCATENATE(INDIRECT(ADDRESS(3,COLUMN())),A37),DATA!C2:E1044,3,FALSE))</f>
        <v>0</v>
      </c>
      <c r="K37" s="50">
        <f ca="1">IF(ISERROR(VLOOKUP(CONCATENATE(INDIRECT(ADDRESS(3,COLUMN())),A37),DATA!C2:E1044,3,FALSE)),0,VLOOKUP(CONCATENATE(INDIRECT(ADDRESS(3,COLUMN())),A37),DATA!C2:E1044,3,FALSE))</f>
        <v>4</v>
      </c>
      <c r="L37" s="50">
        <f ca="1">IF(ISERROR(VLOOKUP(CONCATENATE(INDIRECT(ADDRESS(3,COLUMN())),A37),DATA!C2:E1044,3,FALSE)),0,VLOOKUP(CONCATENATE(INDIRECT(ADDRESS(3,COLUMN())),A37),DATA!C2:E1044,3,FALSE))</f>
        <v>1</v>
      </c>
      <c r="M37" s="50">
        <f ca="1">IF(ISERROR(VLOOKUP(CONCATENATE(INDIRECT(ADDRESS(3,COLUMN())),A37),DATA!C2:E1044,3,FALSE)),0,VLOOKUP(CONCATENATE(INDIRECT(ADDRESS(3,COLUMN())),A37),DATA!C2:E1044,3,FALSE))</f>
        <v>0</v>
      </c>
      <c r="N37" s="50">
        <f ca="1">IF(ISERROR(VLOOKUP(CONCATENATE(INDIRECT(ADDRESS(3,COLUMN())),A37),DATA!C2:E1044,3,FALSE)),0,VLOOKUP(CONCATENATE(INDIRECT(ADDRESS(3,COLUMN())),A37),DATA!C2:E1044,3,FALSE))</f>
        <v>0</v>
      </c>
      <c r="O37" s="50">
        <f ca="1">IF(ISERROR(VLOOKUP(CONCATENATE(INDIRECT(ADDRESS(3,COLUMN())),A37),DATA!C2:E1044,3,FALSE)),0,VLOOKUP(CONCATENATE(INDIRECT(ADDRESS(3,COLUMN())),A37),DATA!C2:E1044,3,FALSE))</f>
        <v>0</v>
      </c>
      <c r="P37" s="50">
        <f ca="1">IF(ISERROR(VLOOKUP(CONCATENATE(INDIRECT(ADDRESS(3,COLUMN())),A37),DATA!C2:E1044,3,FALSE)),0,VLOOKUP(CONCATENATE(INDIRECT(ADDRESS(3,COLUMN())),A37),DATA!C2:E1044,3,FALSE))</f>
        <v>0</v>
      </c>
      <c r="Q37" s="50">
        <f ca="1">IF(ISERROR(VLOOKUP(CONCATENATE(INDIRECT(ADDRESS(3,COLUMN())),A37),DATA!C2:E1044,3,FALSE)),0,VLOOKUP(CONCATENATE(INDIRECT(ADDRESS(3,COLUMN())),A37),DATA!C2:E1044,3,FALSE))</f>
        <v>1</v>
      </c>
      <c r="R37" s="50">
        <f ca="1">IF(ISERROR(VLOOKUP(CONCATENATE(INDIRECT(ADDRESS(3,COLUMN())),A37),DATA!C2:E1044,3,FALSE)),0,VLOOKUP(CONCATENATE(INDIRECT(ADDRESS(3,COLUMN())),A37),DATA!C2:E1044,3,FALSE))</f>
        <v>0</v>
      </c>
      <c r="S37" s="50">
        <f ca="1">IF(ISERROR(VLOOKUP(CONCATENATE(INDIRECT(ADDRESS(3,COLUMN())),A37),DATA!C2:E1044,3,FALSE)),0,VLOOKUP(CONCATENATE(INDIRECT(ADDRESS(3,COLUMN())),A37),DATA!C2:E1044,3,FALSE))</f>
        <v>2</v>
      </c>
      <c r="T37" s="50">
        <f ca="1">IF(ISERROR(VLOOKUP(CONCATENATE(INDIRECT(ADDRESS(3,COLUMN())),A37),DATA!C2:E1044,3,FALSE)),0,VLOOKUP(CONCATENATE(INDIRECT(ADDRESS(3,COLUMN())),A37),DATA!C2:E1044,3,FALSE))</f>
        <v>0</v>
      </c>
      <c r="U37" s="50">
        <f ca="1">IF(ISERROR(VLOOKUP(CONCATENATE(INDIRECT(ADDRESS(3,COLUMN())),A37),DATA!C2:E1044,3,FALSE)),0,VLOOKUP(CONCATENATE(INDIRECT(ADDRESS(3,COLUMN())),A37),DATA!C2:E1044,3,FALSE))</f>
        <v>0</v>
      </c>
      <c r="V37" s="50">
        <f ca="1">IF(ISERROR(VLOOKUP(CONCATENATE(INDIRECT(ADDRESS(3,COLUMN())),A37),DATA!C2:E1044,3,FALSE)),0,VLOOKUP(CONCATENATE(INDIRECT(ADDRESS(3,COLUMN())),A37),DATA!C2:E1044,3,FALSE))</f>
        <v>0</v>
      </c>
      <c r="W37" s="50">
        <f ca="1">IF(ISERROR(VLOOKUP(CONCATENATE(INDIRECT(ADDRESS(3,COLUMN())),A37),DATA!C2:E1044,3,FALSE)),0,VLOOKUP(CONCATENATE(INDIRECT(ADDRESS(3,COLUMN())),A37),DATA!C2:E1044,3,FALSE))</f>
        <v>0</v>
      </c>
      <c r="X37" s="50">
        <f ca="1">IF(ISERROR(VLOOKUP(CONCATENATE(INDIRECT(ADDRESS(3,COLUMN())),A37),DATA!C2:E1044,3,FALSE)),0,VLOOKUP(CONCATENATE(INDIRECT(ADDRESS(3,COLUMN())),A37),DATA!C2:E1044,3,FALSE))</f>
        <v>0</v>
      </c>
      <c r="Y37" s="50">
        <f ca="1">IF(ISERROR(VLOOKUP(CONCATENATE(INDIRECT(ADDRESS(3,COLUMN())),A37),DATA!C2:E1044,3,FALSE)),0,VLOOKUP(CONCATENATE(INDIRECT(ADDRESS(3,COLUMN())),A37),DATA!C2:E1044,3,FALSE))</f>
        <v>0</v>
      </c>
      <c r="Z37" s="50">
        <f ca="1">IF(ISERROR(VLOOKUP(CONCATENATE(INDIRECT(ADDRESS(3,COLUMN())),A37),DATA!C2:E1044,3,FALSE)),0,VLOOKUP(CONCATENATE(INDIRECT(ADDRESS(3,COLUMN())),A37),DATA!C2:E1044,3,FALSE))</f>
        <v>0</v>
      </c>
      <c r="AA37" s="50">
        <f ca="1">IF(ISERROR(VLOOKUP(CONCATENATE(INDIRECT(ADDRESS(3,COLUMN())),A37),DATA!C2:E1044,3,FALSE)),0,VLOOKUP(CONCATENATE(INDIRECT(ADDRESS(3,COLUMN())),A37),DATA!C2:E1044,3,FALSE))</f>
        <v>0</v>
      </c>
      <c r="AB37" s="50">
        <f ca="1">IF(ISERROR(VLOOKUP(CONCATENATE(INDIRECT(ADDRESS(3,COLUMN())),A37),DATA!C2:E1044,3,FALSE)),0,VLOOKUP(CONCATENATE(INDIRECT(ADDRESS(3,COLUMN())),A37),DATA!C2:E1044,3,FALSE))</f>
        <v>0</v>
      </c>
      <c r="AC37" s="50">
        <f ca="1">IF(ISERROR(VLOOKUP(CONCATENATE(INDIRECT(ADDRESS(3,COLUMN())),A37),DATA!C2:E1044,3,FALSE)),0,VLOOKUP(CONCATENATE(INDIRECT(ADDRESS(3,COLUMN())),A37),DATA!C2:E1044,3,FALSE))</f>
        <v>0</v>
      </c>
      <c r="AD37" s="50">
        <f ca="1">IF(ISERROR(VLOOKUP(CONCATENATE(INDIRECT(ADDRESS(3,COLUMN())),A37),DATA!C2:E1044,3,FALSE)),0,VLOOKUP(CONCATENATE(INDIRECT(ADDRESS(3,COLUMN())),A37),DATA!C2:E1044,3,FALSE))</f>
        <v>0</v>
      </c>
      <c r="AE37" s="50">
        <f ca="1">IF(ISERROR(VLOOKUP(CONCATENATE(INDIRECT(ADDRESS(3,COLUMN())),A37),DATA!C2:E1044,3,FALSE)),0,VLOOKUP(CONCATENATE(INDIRECT(ADDRESS(3,COLUMN())),A37),DATA!C2:E1044,3,FALSE))</f>
        <v>0</v>
      </c>
      <c r="AF37" s="50">
        <f ca="1">IF(ISERROR(VLOOKUP(CONCATENATE(INDIRECT(ADDRESS(3,COLUMN())),A37),DATA!C2:E1044,3,FALSE)),0,VLOOKUP(CONCATENATE(INDIRECT(ADDRESS(3,COLUMN())),A37),DATA!C2:E1044,3,FALSE))</f>
        <v>0</v>
      </c>
      <c r="AG37" s="50">
        <f ca="1">IF(ISERROR(VLOOKUP(CONCATENATE(INDIRECT(ADDRESS(3,COLUMN())),A37),DATA!C2:E1044,3,FALSE)),0,VLOOKUP(CONCATENATE(INDIRECT(ADDRESS(3,COLUMN())),A37),DATA!C2:E1044,3,FALSE))</f>
        <v>0</v>
      </c>
      <c r="AH37" s="50">
        <f ca="1">IF(ISERROR(VLOOKUP(CONCATENATE(INDIRECT(ADDRESS(3,COLUMN())),A37),DATA!C2:E1044,3,FALSE)),0,VLOOKUP(CONCATENATE(INDIRECT(ADDRESS(3,COLUMN())),A37),DATA!C2:E1044,3,FALSE))</f>
        <v>0</v>
      </c>
      <c r="AI37" s="50">
        <f ca="1">IF(ISERROR(VLOOKUP(CONCATENATE(INDIRECT(ADDRESS(3,COLUMN())),A37),DATA!C2:E1044,3,FALSE)),0,VLOOKUP(CONCATENATE(INDIRECT(ADDRESS(3,COLUMN())),A37),DATA!C2:E1044,3,FALSE))</f>
        <v>0</v>
      </c>
      <c r="AJ37" s="50">
        <f ca="1">IF(ISERROR(VLOOKUP(CONCATENATE(INDIRECT(ADDRESS(3,COLUMN())),A37),DATA!C2:E1044,3,FALSE)),0,VLOOKUP(CONCATENATE(INDIRECT(ADDRESS(3,COLUMN())),A37),DATA!C2:E1044,3,FALSE))</f>
        <v>0</v>
      </c>
      <c r="AK37" s="50">
        <f ca="1">IF(ISERROR(VLOOKUP(CONCATENATE(INDIRECT(ADDRESS(3,COLUMN())),A37),DATA!C2:E1044,3,FALSE)),0,VLOOKUP(CONCATENATE(INDIRECT(ADDRESS(3,COLUMN())),A37),DATA!C2:E1044,3,FALSE))</f>
        <v>0</v>
      </c>
      <c r="AL37" s="50">
        <f ca="1">IF(ISERROR(VLOOKUP(CONCATENATE(INDIRECT(ADDRESS(3,COLUMN())),A37),DATA!C2:E1044,3,FALSE)),0,VLOOKUP(CONCATENATE(INDIRECT(ADDRESS(3,COLUMN())),A37),DATA!C2:E1044,3,FALSE))</f>
        <v>0</v>
      </c>
      <c r="AM37" s="50">
        <f ca="1">IF(ISERROR(VLOOKUP(CONCATENATE(INDIRECT(ADDRESS(3,COLUMN())),A37),DATA!C2:E1044,3,FALSE)),0,VLOOKUP(CONCATENATE(INDIRECT(ADDRESS(3,COLUMN())),A37),DATA!C2:E1044,3,FALSE))</f>
        <v>0</v>
      </c>
      <c r="AN37" s="50">
        <f ca="1">SUM(B37:INDIRECT(CONCATENATE(SUBSTITUTE(ADDRESS(1,COLUMN()-1,4),"1",""),"$37")))</f>
        <v>21</v>
      </c>
    </row>
    <row r="38" spans="1:40" x14ac:dyDescent="0.25">
      <c r="A38" s="49" t="s">
        <v>85</v>
      </c>
      <c r="B38" s="49">
        <f ca="1">IF(ISERROR(VLOOKUP(CONCATENATE(INDIRECT(ADDRESS(3,COLUMN())),A38),DATA!C2:E1044,3,FALSE)),0,VLOOKUP(CONCATENATE(INDIRECT(ADDRESS(3,COLUMN())),A38),DATA!C2:E1044,3,FALSE))</f>
        <v>9</v>
      </c>
      <c r="C38" s="49">
        <f ca="1">IF(ISERROR(VLOOKUP(CONCATENATE(INDIRECT(ADDRESS(3,COLUMN())),A38),DATA!C2:E1044,3,FALSE)),0,VLOOKUP(CONCATENATE(INDIRECT(ADDRESS(3,COLUMN())),A38),DATA!C2:E1044,3,FALSE))</f>
        <v>7</v>
      </c>
      <c r="D38" s="49">
        <f ca="1">IF(ISERROR(VLOOKUP(CONCATENATE(INDIRECT(ADDRESS(3,COLUMN())),A38),DATA!C2:E1044,3,FALSE)),0,VLOOKUP(CONCATENATE(INDIRECT(ADDRESS(3,COLUMN())),A38),DATA!C2:E1044,3,FALSE))</f>
        <v>0</v>
      </c>
      <c r="E38" s="49">
        <f ca="1">IF(ISERROR(VLOOKUP(CONCATENATE(INDIRECT(ADDRESS(3,COLUMN())),A38),DATA!C2:E1044,3,FALSE)),0,VLOOKUP(CONCATENATE(INDIRECT(ADDRESS(3,COLUMN())),A38),DATA!C2:E1044,3,FALSE))</f>
        <v>1</v>
      </c>
      <c r="F38" s="49">
        <f ca="1">IF(ISERROR(VLOOKUP(CONCATENATE(INDIRECT(ADDRESS(3,COLUMN())),A38),DATA!C2:E1044,3,FALSE)),0,VLOOKUP(CONCATENATE(INDIRECT(ADDRESS(3,COLUMN())),A38),DATA!C2:E1044,3,FALSE))</f>
        <v>0</v>
      </c>
      <c r="G38" s="49">
        <f ca="1">IF(ISERROR(VLOOKUP(CONCATENATE(INDIRECT(ADDRESS(3,COLUMN())),A38),DATA!C2:E1044,3,FALSE)),0,VLOOKUP(CONCATENATE(INDIRECT(ADDRESS(3,COLUMN())),A38),DATA!C2:E1044,3,FALSE))</f>
        <v>6</v>
      </c>
      <c r="H38" s="49">
        <f ca="1">IF(ISERROR(VLOOKUP(CONCATENATE(INDIRECT(ADDRESS(3,COLUMN())),A38),DATA!C2:E1044,3,FALSE)),0,VLOOKUP(CONCATENATE(INDIRECT(ADDRESS(3,COLUMN())),A38),DATA!C2:E1044,3,FALSE))</f>
        <v>0</v>
      </c>
      <c r="I38" s="49">
        <f ca="1">IF(ISERROR(VLOOKUP(CONCATENATE(INDIRECT(ADDRESS(3,COLUMN())),A38),DATA!C2:E1044,3,FALSE)),0,VLOOKUP(CONCATENATE(INDIRECT(ADDRESS(3,COLUMN())),A38),DATA!C2:E1044,3,FALSE))</f>
        <v>2</v>
      </c>
      <c r="J38" s="49">
        <f ca="1">IF(ISERROR(VLOOKUP(CONCATENATE(INDIRECT(ADDRESS(3,COLUMN())),A38),DATA!C2:E1044,3,FALSE)),0,VLOOKUP(CONCATENATE(INDIRECT(ADDRESS(3,COLUMN())),A38),DATA!C2:E1044,3,FALSE))</f>
        <v>2</v>
      </c>
      <c r="K38" s="49">
        <f ca="1">IF(ISERROR(VLOOKUP(CONCATENATE(INDIRECT(ADDRESS(3,COLUMN())),A38),DATA!C2:E1044,3,FALSE)),0,VLOOKUP(CONCATENATE(INDIRECT(ADDRESS(3,COLUMN())),A38),DATA!C2:E1044,3,FALSE))</f>
        <v>3</v>
      </c>
      <c r="L38" s="49">
        <f ca="1">IF(ISERROR(VLOOKUP(CONCATENATE(INDIRECT(ADDRESS(3,COLUMN())),A38),DATA!C2:E1044,3,FALSE)),0,VLOOKUP(CONCATENATE(INDIRECT(ADDRESS(3,COLUMN())),A38),DATA!C2:E1044,3,FALSE))</f>
        <v>0</v>
      </c>
      <c r="M38" s="49">
        <f ca="1">IF(ISERROR(VLOOKUP(CONCATENATE(INDIRECT(ADDRESS(3,COLUMN())),A38),DATA!C2:E1044,3,FALSE)),0,VLOOKUP(CONCATENATE(INDIRECT(ADDRESS(3,COLUMN())),A38),DATA!C2:E1044,3,FALSE))</f>
        <v>1</v>
      </c>
      <c r="N38" s="49">
        <f ca="1">IF(ISERROR(VLOOKUP(CONCATENATE(INDIRECT(ADDRESS(3,COLUMN())),A38),DATA!C2:E1044,3,FALSE)),0,VLOOKUP(CONCATENATE(INDIRECT(ADDRESS(3,COLUMN())),A38),DATA!C2:E1044,3,FALSE))</f>
        <v>11</v>
      </c>
      <c r="O38" s="49">
        <f ca="1">IF(ISERROR(VLOOKUP(CONCATENATE(INDIRECT(ADDRESS(3,COLUMN())),A38),DATA!C2:E1044,3,FALSE)),0,VLOOKUP(CONCATENATE(INDIRECT(ADDRESS(3,COLUMN())),A38),DATA!C2:E1044,3,FALSE))</f>
        <v>1</v>
      </c>
      <c r="P38" s="49">
        <f ca="1">IF(ISERROR(VLOOKUP(CONCATENATE(INDIRECT(ADDRESS(3,COLUMN())),A38),DATA!C2:E1044,3,FALSE)),0,VLOOKUP(CONCATENATE(INDIRECT(ADDRESS(3,COLUMN())),A38),DATA!C2:E1044,3,FALSE))</f>
        <v>0</v>
      </c>
      <c r="Q38" s="49">
        <f ca="1">IF(ISERROR(VLOOKUP(CONCATENATE(INDIRECT(ADDRESS(3,COLUMN())),A38),DATA!C2:E1044,3,FALSE)),0,VLOOKUP(CONCATENATE(INDIRECT(ADDRESS(3,COLUMN())),A38),DATA!C2:E1044,3,FALSE))</f>
        <v>0</v>
      </c>
      <c r="R38" s="49">
        <f ca="1">IF(ISERROR(VLOOKUP(CONCATENATE(INDIRECT(ADDRESS(3,COLUMN())),A38),DATA!C2:E1044,3,FALSE)),0,VLOOKUP(CONCATENATE(INDIRECT(ADDRESS(3,COLUMN())),A38),DATA!C2:E1044,3,FALSE))</f>
        <v>0</v>
      </c>
      <c r="S38" s="49">
        <f ca="1">IF(ISERROR(VLOOKUP(CONCATENATE(INDIRECT(ADDRESS(3,COLUMN())),A38),DATA!C2:E1044,3,FALSE)),0,VLOOKUP(CONCATENATE(INDIRECT(ADDRESS(3,COLUMN())),A38),DATA!C2:E1044,3,FALSE))</f>
        <v>4</v>
      </c>
      <c r="T38" s="49">
        <f ca="1">IF(ISERROR(VLOOKUP(CONCATENATE(INDIRECT(ADDRESS(3,COLUMN())),A38),DATA!C2:E1044,3,FALSE)),0,VLOOKUP(CONCATENATE(INDIRECT(ADDRESS(3,COLUMN())),A38),DATA!C2:E1044,3,FALSE))</f>
        <v>0</v>
      </c>
      <c r="U38" s="49">
        <f ca="1">IF(ISERROR(VLOOKUP(CONCATENATE(INDIRECT(ADDRESS(3,COLUMN())),A38),DATA!C2:E1044,3,FALSE)),0,VLOOKUP(CONCATENATE(INDIRECT(ADDRESS(3,COLUMN())),A38),DATA!C2:E1044,3,FALSE))</f>
        <v>2</v>
      </c>
      <c r="V38" s="49">
        <f ca="1">IF(ISERROR(VLOOKUP(CONCATENATE(INDIRECT(ADDRESS(3,COLUMN())),A38),DATA!C2:E1044,3,FALSE)),0,VLOOKUP(CONCATENATE(INDIRECT(ADDRESS(3,COLUMN())),A38),DATA!C2:E1044,3,FALSE))</f>
        <v>0</v>
      </c>
      <c r="W38" s="49">
        <f ca="1">IF(ISERROR(VLOOKUP(CONCATENATE(INDIRECT(ADDRESS(3,COLUMN())),A38),DATA!C2:E1044,3,FALSE)),0,VLOOKUP(CONCATENATE(INDIRECT(ADDRESS(3,COLUMN())),A38),DATA!C2:E1044,3,FALSE))</f>
        <v>0</v>
      </c>
      <c r="X38" s="49">
        <f ca="1">IF(ISERROR(VLOOKUP(CONCATENATE(INDIRECT(ADDRESS(3,COLUMN())),A38),DATA!C2:E1044,3,FALSE)),0,VLOOKUP(CONCATENATE(INDIRECT(ADDRESS(3,COLUMN())),A38),DATA!C2:E1044,3,FALSE))</f>
        <v>0</v>
      </c>
      <c r="Y38" s="49">
        <f ca="1">IF(ISERROR(VLOOKUP(CONCATENATE(INDIRECT(ADDRESS(3,COLUMN())),A38),DATA!C2:E1044,3,FALSE)),0,VLOOKUP(CONCATENATE(INDIRECT(ADDRESS(3,COLUMN())),A38),DATA!C2:E1044,3,FALSE))</f>
        <v>0</v>
      </c>
      <c r="Z38" s="49">
        <f ca="1">IF(ISERROR(VLOOKUP(CONCATENATE(INDIRECT(ADDRESS(3,COLUMN())),A38),DATA!C2:E1044,3,FALSE)),0,VLOOKUP(CONCATENATE(INDIRECT(ADDRESS(3,COLUMN())),A38),DATA!C2:E1044,3,FALSE))</f>
        <v>0</v>
      </c>
      <c r="AA38" s="49">
        <f ca="1">IF(ISERROR(VLOOKUP(CONCATENATE(INDIRECT(ADDRESS(3,COLUMN())),A38),DATA!C2:E1044,3,FALSE)),0,VLOOKUP(CONCATENATE(INDIRECT(ADDRESS(3,COLUMN())),A38),DATA!C2:E1044,3,FALSE))</f>
        <v>0</v>
      </c>
      <c r="AB38" s="49">
        <f ca="1">IF(ISERROR(VLOOKUP(CONCATENATE(INDIRECT(ADDRESS(3,COLUMN())),A38),DATA!C2:E1044,3,FALSE)),0,VLOOKUP(CONCATENATE(INDIRECT(ADDRESS(3,COLUMN())),A38),DATA!C2:E1044,3,FALSE))</f>
        <v>0</v>
      </c>
      <c r="AC38" s="49">
        <f ca="1">IF(ISERROR(VLOOKUP(CONCATENATE(INDIRECT(ADDRESS(3,COLUMN())),A38),DATA!C2:E1044,3,FALSE)),0,VLOOKUP(CONCATENATE(INDIRECT(ADDRESS(3,COLUMN())),A38),DATA!C2:E1044,3,FALSE))</f>
        <v>0</v>
      </c>
      <c r="AD38" s="49">
        <f ca="1">IF(ISERROR(VLOOKUP(CONCATENATE(INDIRECT(ADDRESS(3,COLUMN())),A38),DATA!C2:E1044,3,FALSE)),0,VLOOKUP(CONCATENATE(INDIRECT(ADDRESS(3,COLUMN())),A38),DATA!C2:E1044,3,FALSE))</f>
        <v>0</v>
      </c>
      <c r="AE38" s="49">
        <f ca="1">IF(ISERROR(VLOOKUP(CONCATENATE(INDIRECT(ADDRESS(3,COLUMN())),A38),DATA!C2:E1044,3,FALSE)),0,VLOOKUP(CONCATENATE(INDIRECT(ADDRESS(3,COLUMN())),A38),DATA!C2:E1044,3,FALSE))</f>
        <v>0</v>
      </c>
      <c r="AF38" s="49">
        <f ca="1">IF(ISERROR(VLOOKUP(CONCATENATE(INDIRECT(ADDRESS(3,COLUMN())),A38),DATA!C2:E1044,3,FALSE)),0,VLOOKUP(CONCATENATE(INDIRECT(ADDRESS(3,COLUMN())),A38),DATA!C2:E1044,3,FALSE))</f>
        <v>1</v>
      </c>
      <c r="AG38" s="49">
        <f ca="1">IF(ISERROR(VLOOKUP(CONCATENATE(INDIRECT(ADDRESS(3,COLUMN())),A38),DATA!C2:E1044,3,FALSE)),0,VLOOKUP(CONCATENATE(INDIRECT(ADDRESS(3,COLUMN())),A38),DATA!C2:E1044,3,FALSE))</f>
        <v>0</v>
      </c>
      <c r="AH38" s="49">
        <f ca="1">IF(ISERROR(VLOOKUP(CONCATENATE(INDIRECT(ADDRESS(3,COLUMN())),A38),DATA!C2:E1044,3,FALSE)),0,VLOOKUP(CONCATENATE(INDIRECT(ADDRESS(3,COLUMN())),A38),DATA!C2:E1044,3,FALSE))</f>
        <v>0</v>
      </c>
      <c r="AI38" s="49">
        <f ca="1">IF(ISERROR(VLOOKUP(CONCATENATE(INDIRECT(ADDRESS(3,COLUMN())),A38),DATA!C2:E1044,3,FALSE)),0,VLOOKUP(CONCATENATE(INDIRECT(ADDRESS(3,COLUMN())),A38),DATA!C2:E1044,3,FALSE))</f>
        <v>0</v>
      </c>
      <c r="AJ38" s="49">
        <f ca="1">IF(ISERROR(VLOOKUP(CONCATENATE(INDIRECT(ADDRESS(3,COLUMN())),A38),DATA!C2:E1044,3,FALSE)),0,VLOOKUP(CONCATENATE(INDIRECT(ADDRESS(3,COLUMN())),A38),DATA!C2:E1044,3,FALSE))</f>
        <v>0</v>
      </c>
      <c r="AK38" s="49">
        <f ca="1">IF(ISERROR(VLOOKUP(CONCATENATE(INDIRECT(ADDRESS(3,COLUMN())),A38),DATA!C2:E1044,3,FALSE)),0,VLOOKUP(CONCATENATE(INDIRECT(ADDRESS(3,COLUMN())),A38),DATA!C2:E1044,3,FALSE))</f>
        <v>0</v>
      </c>
      <c r="AL38" s="49">
        <f ca="1">IF(ISERROR(VLOOKUP(CONCATENATE(INDIRECT(ADDRESS(3,COLUMN())),A38),DATA!C2:E1044,3,FALSE)),0,VLOOKUP(CONCATENATE(INDIRECT(ADDRESS(3,COLUMN())),A38),DATA!C2:E1044,3,FALSE))</f>
        <v>0</v>
      </c>
      <c r="AM38" s="49">
        <f ca="1">IF(ISERROR(VLOOKUP(CONCATENATE(INDIRECT(ADDRESS(3,COLUMN())),A38),DATA!C2:E1044,3,FALSE)),0,VLOOKUP(CONCATENATE(INDIRECT(ADDRESS(3,COLUMN())),A38),DATA!C2:E1044,3,FALSE))</f>
        <v>0</v>
      </c>
      <c r="AN38" s="49">
        <f ca="1">SUM(B38:INDIRECT(CONCATENATE(SUBSTITUTE(ADDRESS(1,COLUMN()-1,4),"1",""),"$38")))</f>
        <v>50</v>
      </c>
    </row>
    <row r="39" spans="1:40" x14ac:dyDescent="0.25">
      <c r="A39" s="50" t="s">
        <v>86</v>
      </c>
      <c r="B39" s="50">
        <f ca="1">IF(ISERROR(VLOOKUP(CONCATENATE(INDIRECT(ADDRESS(3,COLUMN())),A39),DATA!C2:E1044,3,FALSE)),0,VLOOKUP(CONCATENATE(INDIRECT(ADDRESS(3,COLUMN())),A39),DATA!C2:E1044,3,FALSE))</f>
        <v>9</v>
      </c>
      <c r="C39" s="50">
        <f ca="1">IF(ISERROR(VLOOKUP(CONCATENATE(INDIRECT(ADDRESS(3,COLUMN())),A39),DATA!C2:E1044,3,FALSE)),0,VLOOKUP(CONCATENATE(INDIRECT(ADDRESS(3,COLUMN())),A39),DATA!C2:E1044,3,FALSE))</f>
        <v>0</v>
      </c>
      <c r="D39" s="50">
        <f ca="1">IF(ISERROR(VLOOKUP(CONCATENATE(INDIRECT(ADDRESS(3,COLUMN())),A39),DATA!C2:E1044,3,FALSE)),0,VLOOKUP(CONCATENATE(INDIRECT(ADDRESS(3,COLUMN())),A39),DATA!C2:E1044,3,FALSE))</f>
        <v>0</v>
      </c>
      <c r="E39" s="50">
        <f ca="1">IF(ISERROR(VLOOKUP(CONCATENATE(INDIRECT(ADDRESS(3,COLUMN())),A39),DATA!C2:E1044,3,FALSE)),0,VLOOKUP(CONCATENATE(INDIRECT(ADDRESS(3,COLUMN())),A39),DATA!C2:E1044,3,FALSE))</f>
        <v>0</v>
      </c>
      <c r="F39" s="50">
        <f ca="1">IF(ISERROR(VLOOKUP(CONCATENATE(INDIRECT(ADDRESS(3,COLUMN())),A39),DATA!C2:E1044,3,FALSE)),0,VLOOKUP(CONCATENATE(INDIRECT(ADDRESS(3,COLUMN())),A39),DATA!C2:E1044,3,FALSE))</f>
        <v>0</v>
      </c>
      <c r="G39" s="50">
        <f ca="1">IF(ISERROR(VLOOKUP(CONCATENATE(INDIRECT(ADDRESS(3,COLUMN())),A39),DATA!C2:E1044,3,FALSE)),0,VLOOKUP(CONCATENATE(INDIRECT(ADDRESS(3,COLUMN())),A39),DATA!C2:E1044,3,FALSE))</f>
        <v>4</v>
      </c>
      <c r="H39" s="50">
        <f ca="1">IF(ISERROR(VLOOKUP(CONCATENATE(INDIRECT(ADDRESS(3,COLUMN())),A39),DATA!C2:E1044,3,FALSE)),0,VLOOKUP(CONCATENATE(INDIRECT(ADDRESS(3,COLUMN())),A39),DATA!C2:E1044,3,FALSE))</f>
        <v>18</v>
      </c>
      <c r="I39" s="50">
        <f ca="1">IF(ISERROR(VLOOKUP(CONCATENATE(INDIRECT(ADDRESS(3,COLUMN())),A39),DATA!C2:E1044,3,FALSE)),0,VLOOKUP(CONCATENATE(INDIRECT(ADDRESS(3,COLUMN())),A39),DATA!C2:E1044,3,FALSE))</f>
        <v>1</v>
      </c>
      <c r="J39" s="50">
        <f ca="1">IF(ISERROR(VLOOKUP(CONCATENATE(INDIRECT(ADDRESS(3,COLUMN())),A39),DATA!C2:E1044,3,FALSE)),0,VLOOKUP(CONCATENATE(INDIRECT(ADDRESS(3,COLUMN())),A39),DATA!C2:E1044,3,FALSE))</f>
        <v>0</v>
      </c>
      <c r="K39" s="50">
        <f ca="1">IF(ISERROR(VLOOKUP(CONCATENATE(INDIRECT(ADDRESS(3,COLUMN())),A39),DATA!C2:E1044,3,FALSE)),0,VLOOKUP(CONCATENATE(INDIRECT(ADDRESS(3,COLUMN())),A39),DATA!C2:E1044,3,FALSE))</f>
        <v>0</v>
      </c>
      <c r="L39" s="50">
        <f ca="1">IF(ISERROR(VLOOKUP(CONCATENATE(INDIRECT(ADDRESS(3,COLUMN())),A39),DATA!C2:E1044,3,FALSE)),0,VLOOKUP(CONCATENATE(INDIRECT(ADDRESS(3,COLUMN())),A39),DATA!C2:E1044,3,FALSE))</f>
        <v>0</v>
      </c>
      <c r="M39" s="50">
        <f ca="1">IF(ISERROR(VLOOKUP(CONCATENATE(INDIRECT(ADDRESS(3,COLUMN())),A39),DATA!C2:E1044,3,FALSE)),0,VLOOKUP(CONCATENATE(INDIRECT(ADDRESS(3,COLUMN())),A39),DATA!C2:E1044,3,FALSE))</f>
        <v>0</v>
      </c>
      <c r="N39" s="50">
        <f ca="1">IF(ISERROR(VLOOKUP(CONCATENATE(INDIRECT(ADDRESS(3,COLUMN())),A39),DATA!C2:E1044,3,FALSE)),0,VLOOKUP(CONCATENATE(INDIRECT(ADDRESS(3,COLUMN())),A39),DATA!C2:E1044,3,FALSE))</f>
        <v>0</v>
      </c>
      <c r="O39" s="50">
        <f ca="1">IF(ISERROR(VLOOKUP(CONCATENATE(INDIRECT(ADDRESS(3,COLUMN())),A39),DATA!C2:E1044,3,FALSE)),0,VLOOKUP(CONCATENATE(INDIRECT(ADDRESS(3,COLUMN())),A39),DATA!C2:E1044,3,FALSE))</f>
        <v>0</v>
      </c>
      <c r="P39" s="50">
        <f ca="1">IF(ISERROR(VLOOKUP(CONCATENATE(INDIRECT(ADDRESS(3,COLUMN())),A39),DATA!C2:E1044,3,FALSE)),0,VLOOKUP(CONCATENATE(INDIRECT(ADDRESS(3,COLUMN())),A39),DATA!C2:E1044,3,FALSE))</f>
        <v>0</v>
      </c>
      <c r="Q39" s="50">
        <f ca="1">IF(ISERROR(VLOOKUP(CONCATENATE(INDIRECT(ADDRESS(3,COLUMN())),A39),DATA!C2:E1044,3,FALSE)),0,VLOOKUP(CONCATENATE(INDIRECT(ADDRESS(3,COLUMN())),A39),DATA!C2:E1044,3,FALSE))</f>
        <v>0</v>
      </c>
      <c r="R39" s="50">
        <f ca="1">IF(ISERROR(VLOOKUP(CONCATENATE(INDIRECT(ADDRESS(3,COLUMN())),A39),DATA!C2:E1044,3,FALSE)),0,VLOOKUP(CONCATENATE(INDIRECT(ADDRESS(3,COLUMN())),A39),DATA!C2:E1044,3,FALSE))</f>
        <v>0</v>
      </c>
      <c r="S39" s="50">
        <f ca="1">IF(ISERROR(VLOOKUP(CONCATENATE(INDIRECT(ADDRESS(3,COLUMN())),A39),DATA!C2:E1044,3,FALSE)),0,VLOOKUP(CONCATENATE(INDIRECT(ADDRESS(3,COLUMN())),A39),DATA!C2:E1044,3,FALSE))</f>
        <v>1</v>
      </c>
      <c r="T39" s="50">
        <f ca="1">IF(ISERROR(VLOOKUP(CONCATENATE(INDIRECT(ADDRESS(3,COLUMN())),A39),DATA!C2:E1044,3,FALSE)),0,VLOOKUP(CONCATENATE(INDIRECT(ADDRESS(3,COLUMN())),A39),DATA!C2:E1044,3,FALSE))</f>
        <v>1</v>
      </c>
      <c r="U39" s="50">
        <f ca="1">IF(ISERROR(VLOOKUP(CONCATENATE(INDIRECT(ADDRESS(3,COLUMN())),A39),DATA!C2:E1044,3,FALSE)),0,VLOOKUP(CONCATENATE(INDIRECT(ADDRESS(3,COLUMN())),A39),DATA!C2:E1044,3,FALSE))</f>
        <v>0</v>
      </c>
      <c r="V39" s="50">
        <f ca="1">IF(ISERROR(VLOOKUP(CONCATENATE(INDIRECT(ADDRESS(3,COLUMN())),A39),DATA!C2:E1044,3,FALSE)),0,VLOOKUP(CONCATENATE(INDIRECT(ADDRESS(3,COLUMN())),A39),DATA!C2:E1044,3,FALSE))</f>
        <v>0</v>
      </c>
      <c r="W39" s="50">
        <f ca="1">IF(ISERROR(VLOOKUP(CONCATENATE(INDIRECT(ADDRESS(3,COLUMN())),A39),DATA!C2:E1044,3,FALSE)),0,VLOOKUP(CONCATENATE(INDIRECT(ADDRESS(3,COLUMN())),A39),DATA!C2:E1044,3,FALSE))</f>
        <v>0</v>
      </c>
      <c r="X39" s="50">
        <f ca="1">IF(ISERROR(VLOOKUP(CONCATENATE(INDIRECT(ADDRESS(3,COLUMN())),A39),DATA!C2:E1044,3,FALSE)),0,VLOOKUP(CONCATENATE(INDIRECT(ADDRESS(3,COLUMN())),A39),DATA!C2:E1044,3,FALSE))</f>
        <v>0</v>
      </c>
      <c r="Y39" s="50">
        <f ca="1">IF(ISERROR(VLOOKUP(CONCATENATE(INDIRECT(ADDRESS(3,COLUMN())),A39),DATA!C2:E1044,3,FALSE)),0,VLOOKUP(CONCATENATE(INDIRECT(ADDRESS(3,COLUMN())),A39),DATA!C2:E1044,3,FALSE))</f>
        <v>0</v>
      </c>
      <c r="Z39" s="50">
        <f ca="1">IF(ISERROR(VLOOKUP(CONCATENATE(INDIRECT(ADDRESS(3,COLUMN())),A39),DATA!C2:E1044,3,FALSE)),0,VLOOKUP(CONCATENATE(INDIRECT(ADDRESS(3,COLUMN())),A39),DATA!C2:E1044,3,FALSE))</f>
        <v>0</v>
      </c>
      <c r="AA39" s="50">
        <f ca="1">IF(ISERROR(VLOOKUP(CONCATENATE(INDIRECT(ADDRESS(3,COLUMN())),A39),DATA!C2:E1044,3,FALSE)),0,VLOOKUP(CONCATENATE(INDIRECT(ADDRESS(3,COLUMN())),A39),DATA!C2:E1044,3,FALSE))</f>
        <v>0</v>
      </c>
      <c r="AB39" s="50">
        <f ca="1">IF(ISERROR(VLOOKUP(CONCATENATE(INDIRECT(ADDRESS(3,COLUMN())),A39),DATA!C2:E1044,3,FALSE)),0,VLOOKUP(CONCATENATE(INDIRECT(ADDRESS(3,COLUMN())),A39),DATA!C2:E1044,3,FALSE))</f>
        <v>0</v>
      </c>
      <c r="AC39" s="50">
        <f ca="1">IF(ISERROR(VLOOKUP(CONCATENATE(INDIRECT(ADDRESS(3,COLUMN())),A39),DATA!C2:E1044,3,FALSE)),0,VLOOKUP(CONCATENATE(INDIRECT(ADDRESS(3,COLUMN())),A39),DATA!C2:E1044,3,FALSE))</f>
        <v>0</v>
      </c>
      <c r="AD39" s="50">
        <f ca="1">IF(ISERROR(VLOOKUP(CONCATENATE(INDIRECT(ADDRESS(3,COLUMN())),A39),DATA!C2:E1044,3,FALSE)),0,VLOOKUP(CONCATENATE(INDIRECT(ADDRESS(3,COLUMN())),A39),DATA!C2:E1044,3,FALSE))</f>
        <v>0</v>
      </c>
      <c r="AE39" s="50">
        <f ca="1">IF(ISERROR(VLOOKUP(CONCATENATE(INDIRECT(ADDRESS(3,COLUMN())),A39),DATA!C2:E1044,3,FALSE)),0,VLOOKUP(CONCATENATE(INDIRECT(ADDRESS(3,COLUMN())),A39),DATA!C2:E1044,3,FALSE))</f>
        <v>0</v>
      </c>
      <c r="AF39" s="50">
        <f ca="1">IF(ISERROR(VLOOKUP(CONCATENATE(INDIRECT(ADDRESS(3,COLUMN())),A39),DATA!C2:E1044,3,FALSE)),0,VLOOKUP(CONCATENATE(INDIRECT(ADDRESS(3,COLUMN())),A39),DATA!C2:E1044,3,FALSE))</f>
        <v>0</v>
      </c>
      <c r="AG39" s="50">
        <f ca="1">IF(ISERROR(VLOOKUP(CONCATENATE(INDIRECT(ADDRESS(3,COLUMN())),A39),DATA!C2:E1044,3,FALSE)),0,VLOOKUP(CONCATENATE(INDIRECT(ADDRESS(3,COLUMN())),A39),DATA!C2:E1044,3,FALSE))</f>
        <v>0</v>
      </c>
      <c r="AH39" s="50">
        <f ca="1">IF(ISERROR(VLOOKUP(CONCATENATE(INDIRECT(ADDRESS(3,COLUMN())),A39),DATA!C2:E1044,3,FALSE)),0,VLOOKUP(CONCATENATE(INDIRECT(ADDRESS(3,COLUMN())),A39),DATA!C2:E1044,3,FALSE))</f>
        <v>0</v>
      </c>
      <c r="AI39" s="50">
        <f ca="1">IF(ISERROR(VLOOKUP(CONCATENATE(INDIRECT(ADDRESS(3,COLUMN())),A39),DATA!C2:E1044,3,FALSE)),0,VLOOKUP(CONCATENATE(INDIRECT(ADDRESS(3,COLUMN())),A39),DATA!C2:E1044,3,FALSE))</f>
        <v>0</v>
      </c>
      <c r="AJ39" s="50">
        <f ca="1">IF(ISERROR(VLOOKUP(CONCATENATE(INDIRECT(ADDRESS(3,COLUMN())),A39),DATA!C2:E1044,3,FALSE)),0,VLOOKUP(CONCATENATE(INDIRECT(ADDRESS(3,COLUMN())),A39),DATA!C2:E1044,3,FALSE))</f>
        <v>0</v>
      </c>
      <c r="AK39" s="50">
        <f ca="1">IF(ISERROR(VLOOKUP(CONCATENATE(INDIRECT(ADDRESS(3,COLUMN())),A39),DATA!C2:E1044,3,FALSE)),0,VLOOKUP(CONCATENATE(INDIRECT(ADDRESS(3,COLUMN())),A39),DATA!C2:E1044,3,FALSE))</f>
        <v>0</v>
      </c>
      <c r="AL39" s="50">
        <f ca="1">IF(ISERROR(VLOOKUP(CONCATENATE(INDIRECT(ADDRESS(3,COLUMN())),A39),DATA!C2:E1044,3,FALSE)),0,VLOOKUP(CONCATENATE(INDIRECT(ADDRESS(3,COLUMN())),A39),DATA!C2:E1044,3,FALSE))</f>
        <v>0</v>
      </c>
      <c r="AM39" s="50">
        <f ca="1">IF(ISERROR(VLOOKUP(CONCATENATE(INDIRECT(ADDRESS(3,COLUMN())),A39),DATA!C2:E1044,3,FALSE)),0,VLOOKUP(CONCATENATE(INDIRECT(ADDRESS(3,COLUMN())),A39),DATA!C2:E1044,3,FALSE))</f>
        <v>0</v>
      </c>
      <c r="AN39" s="50">
        <f ca="1">SUM(B39:INDIRECT(CONCATENATE(SUBSTITUTE(ADDRESS(1,COLUMN()-1,4),"1",""),"$39")))</f>
        <v>34</v>
      </c>
    </row>
    <row r="40" spans="1:40" x14ac:dyDescent="0.25">
      <c r="A40" s="49" t="s">
        <v>87</v>
      </c>
      <c r="B40" s="49">
        <f ca="1">IF(ISERROR(VLOOKUP(CONCATENATE(INDIRECT(ADDRESS(3,COLUMN())),A40),DATA!C2:E1044,3,FALSE)),0,VLOOKUP(CONCATENATE(INDIRECT(ADDRESS(3,COLUMN())),A40),DATA!C2:E1044,3,FALSE))</f>
        <v>57</v>
      </c>
      <c r="C40" s="49">
        <f ca="1">IF(ISERROR(VLOOKUP(CONCATENATE(INDIRECT(ADDRESS(3,COLUMN())),A40),DATA!C2:E1044,3,FALSE)),0,VLOOKUP(CONCATENATE(INDIRECT(ADDRESS(3,COLUMN())),A40),DATA!C2:E1044,3,FALSE))</f>
        <v>30</v>
      </c>
      <c r="D40" s="49">
        <f ca="1">IF(ISERROR(VLOOKUP(CONCATENATE(INDIRECT(ADDRESS(3,COLUMN())),A40),DATA!C2:E1044,3,FALSE)),0,VLOOKUP(CONCATENATE(INDIRECT(ADDRESS(3,COLUMN())),A40),DATA!C2:E1044,3,FALSE))</f>
        <v>28</v>
      </c>
      <c r="E40" s="49">
        <f ca="1">IF(ISERROR(VLOOKUP(CONCATENATE(INDIRECT(ADDRESS(3,COLUMN())),A40),DATA!C2:E1044,3,FALSE)),0,VLOOKUP(CONCATENATE(INDIRECT(ADDRESS(3,COLUMN())),A40),DATA!C2:E1044,3,FALSE))</f>
        <v>13</v>
      </c>
      <c r="F40" s="49">
        <f ca="1">IF(ISERROR(VLOOKUP(CONCATENATE(INDIRECT(ADDRESS(3,COLUMN())),A40),DATA!C2:E1044,3,FALSE)),0,VLOOKUP(CONCATENATE(INDIRECT(ADDRESS(3,COLUMN())),A40),DATA!C2:E1044,3,FALSE))</f>
        <v>21</v>
      </c>
      <c r="G40" s="49">
        <f ca="1">IF(ISERROR(VLOOKUP(CONCATENATE(INDIRECT(ADDRESS(3,COLUMN())),A40),DATA!C2:E1044,3,FALSE)),0,VLOOKUP(CONCATENATE(INDIRECT(ADDRESS(3,COLUMN())),A40),DATA!C2:E1044,3,FALSE))</f>
        <v>29</v>
      </c>
      <c r="H40" s="49">
        <f ca="1">IF(ISERROR(VLOOKUP(CONCATENATE(INDIRECT(ADDRESS(3,COLUMN())),A40),DATA!C2:E1044,3,FALSE)),0,VLOOKUP(CONCATENATE(INDIRECT(ADDRESS(3,COLUMN())),A40),DATA!C2:E1044,3,FALSE))</f>
        <v>29</v>
      </c>
      <c r="I40" s="49">
        <f ca="1">IF(ISERROR(VLOOKUP(CONCATENATE(INDIRECT(ADDRESS(3,COLUMN())),A40),DATA!C2:E1044,3,FALSE)),0,VLOOKUP(CONCATENATE(INDIRECT(ADDRESS(3,COLUMN())),A40),DATA!C2:E1044,3,FALSE))</f>
        <v>14</v>
      </c>
      <c r="J40" s="49">
        <f ca="1">IF(ISERROR(VLOOKUP(CONCATENATE(INDIRECT(ADDRESS(3,COLUMN())),A40),DATA!C2:E1044,3,FALSE)),0,VLOOKUP(CONCATENATE(INDIRECT(ADDRESS(3,COLUMN())),A40),DATA!C2:E1044,3,FALSE))</f>
        <v>93</v>
      </c>
      <c r="K40" s="49">
        <f ca="1">IF(ISERROR(VLOOKUP(CONCATENATE(INDIRECT(ADDRESS(3,COLUMN())),A40),DATA!C2:E1044,3,FALSE)),0,VLOOKUP(CONCATENATE(INDIRECT(ADDRESS(3,COLUMN())),A40),DATA!C2:E1044,3,FALSE))</f>
        <v>30</v>
      </c>
      <c r="L40" s="49">
        <f ca="1">IF(ISERROR(VLOOKUP(CONCATENATE(INDIRECT(ADDRESS(3,COLUMN())),A40),DATA!C2:E1044,3,FALSE)),0,VLOOKUP(CONCATENATE(INDIRECT(ADDRESS(3,COLUMN())),A40),DATA!C2:E1044,3,FALSE))</f>
        <v>5</v>
      </c>
      <c r="M40" s="49">
        <f ca="1">IF(ISERROR(VLOOKUP(CONCATENATE(INDIRECT(ADDRESS(3,COLUMN())),A40),DATA!C2:E1044,3,FALSE)),0,VLOOKUP(CONCATENATE(INDIRECT(ADDRESS(3,COLUMN())),A40),DATA!C2:E1044,3,FALSE))</f>
        <v>18</v>
      </c>
      <c r="N40" s="49">
        <f ca="1">IF(ISERROR(VLOOKUP(CONCATENATE(INDIRECT(ADDRESS(3,COLUMN())),A40),DATA!C2:E1044,3,FALSE)),0,VLOOKUP(CONCATENATE(INDIRECT(ADDRESS(3,COLUMN())),A40),DATA!C2:E1044,3,FALSE))</f>
        <v>36</v>
      </c>
      <c r="O40" s="49">
        <f ca="1">IF(ISERROR(VLOOKUP(CONCATENATE(INDIRECT(ADDRESS(3,COLUMN())),A40),DATA!C2:E1044,3,FALSE)),0,VLOOKUP(CONCATENATE(INDIRECT(ADDRESS(3,COLUMN())),A40),DATA!C2:E1044,3,FALSE))</f>
        <v>7</v>
      </c>
      <c r="P40" s="49">
        <f ca="1">IF(ISERROR(VLOOKUP(CONCATENATE(INDIRECT(ADDRESS(3,COLUMN())),A40),DATA!C2:E1044,3,FALSE)),0,VLOOKUP(CONCATENATE(INDIRECT(ADDRESS(3,COLUMN())),A40),DATA!C2:E1044,3,FALSE))</f>
        <v>1</v>
      </c>
      <c r="Q40" s="49">
        <f ca="1">IF(ISERROR(VLOOKUP(CONCATENATE(INDIRECT(ADDRESS(3,COLUMN())),A40),DATA!C2:E1044,3,FALSE)),0,VLOOKUP(CONCATENATE(INDIRECT(ADDRESS(3,COLUMN())),A40),DATA!C2:E1044,3,FALSE))</f>
        <v>0</v>
      </c>
      <c r="R40" s="49">
        <f ca="1">IF(ISERROR(VLOOKUP(CONCATENATE(INDIRECT(ADDRESS(3,COLUMN())),A40),DATA!C2:E1044,3,FALSE)),0,VLOOKUP(CONCATENATE(INDIRECT(ADDRESS(3,COLUMN())),A40),DATA!C2:E1044,3,FALSE))</f>
        <v>2</v>
      </c>
      <c r="S40" s="49">
        <f ca="1">IF(ISERROR(VLOOKUP(CONCATENATE(INDIRECT(ADDRESS(3,COLUMN())),A40),DATA!C2:E1044,3,FALSE)),0,VLOOKUP(CONCATENATE(INDIRECT(ADDRESS(3,COLUMN())),A40),DATA!C2:E1044,3,FALSE))</f>
        <v>7</v>
      </c>
      <c r="T40" s="49">
        <f ca="1">IF(ISERROR(VLOOKUP(CONCATENATE(INDIRECT(ADDRESS(3,COLUMN())),A40),DATA!C2:E1044,3,FALSE)),0,VLOOKUP(CONCATENATE(INDIRECT(ADDRESS(3,COLUMN())),A40),DATA!C2:E1044,3,FALSE))</f>
        <v>2</v>
      </c>
      <c r="U40" s="49">
        <f ca="1">IF(ISERROR(VLOOKUP(CONCATENATE(INDIRECT(ADDRESS(3,COLUMN())),A40),DATA!C2:E1044,3,FALSE)),0,VLOOKUP(CONCATENATE(INDIRECT(ADDRESS(3,COLUMN())),A40),DATA!C2:E1044,3,FALSE))</f>
        <v>34</v>
      </c>
      <c r="V40" s="49">
        <f ca="1">IF(ISERROR(VLOOKUP(CONCATENATE(INDIRECT(ADDRESS(3,COLUMN())),A40),DATA!C2:E1044,3,FALSE)),0,VLOOKUP(CONCATENATE(INDIRECT(ADDRESS(3,COLUMN())),A40),DATA!C2:E1044,3,FALSE))</f>
        <v>3</v>
      </c>
      <c r="W40" s="49">
        <f ca="1">IF(ISERROR(VLOOKUP(CONCATENATE(INDIRECT(ADDRESS(3,COLUMN())),A40),DATA!C2:E1044,3,FALSE)),0,VLOOKUP(CONCATENATE(INDIRECT(ADDRESS(3,COLUMN())),A40),DATA!C2:E1044,3,FALSE))</f>
        <v>0</v>
      </c>
      <c r="X40" s="49">
        <f ca="1">IF(ISERROR(VLOOKUP(CONCATENATE(INDIRECT(ADDRESS(3,COLUMN())),A40),DATA!C2:E1044,3,FALSE)),0,VLOOKUP(CONCATENATE(INDIRECT(ADDRESS(3,COLUMN())),A40),DATA!C2:E1044,3,FALSE))</f>
        <v>0</v>
      </c>
      <c r="Y40" s="49">
        <f ca="1">IF(ISERROR(VLOOKUP(CONCATENATE(INDIRECT(ADDRESS(3,COLUMN())),A40),DATA!C2:E1044,3,FALSE)),0,VLOOKUP(CONCATENATE(INDIRECT(ADDRESS(3,COLUMN())),A40),DATA!C2:E1044,3,FALSE))</f>
        <v>2</v>
      </c>
      <c r="Z40" s="49">
        <f ca="1">IF(ISERROR(VLOOKUP(CONCATENATE(INDIRECT(ADDRESS(3,COLUMN())),A40),DATA!C2:E1044,3,FALSE)),0,VLOOKUP(CONCATENATE(INDIRECT(ADDRESS(3,COLUMN())),A40),DATA!C2:E1044,3,FALSE))</f>
        <v>4</v>
      </c>
      <c r="AA40" s="49">
        <f ca="1">IF(ISERROR(VLOOKUP(CONCATENATE(INDIRECT(ADDRESS(3,COLUMN())),A40),DATA!C2:E1044,3,FALSE)),0,VLOOKUP(CONCATENATE(INDIRECT(ADDRESS(3,COLUMN())),A40),DATA!C2:E1044,3,FALSE))</f>
        <v>1</v>
      </c>
      <c r="AB40" s="49">
        <f ca="1">IF(ISERROR(VLOOKUP(CONCATENATE(INDIRECT(ADDRESS(3,COLUMN())),A40),DATA!C2:E1044,3,FALSE)),0,VLOOKUP(CONCATENATE(INDIRECT(ADDRESS(3,COLUMN())),A40),DATA!C2:E1044,3,FALSE))</f>
        <v>0</v>
      </c>
      <c r="AC40" s="49">
        <f ca="1">IF(ISERROR(VLOOKUP(CONCATENATE(INDIRECT(ADDRESS(3,COLUMN())),A40),DATA!C2:E1044,3,FALSE)),0,VLOOKUP(CONCATENATE(INDIRECT(ADDRESS(3,COLUMN())),A40),DATA!C2:E1044,3,FALSE))</f>
        <v>0</v>
      </c>
      <c r="AD40" s="49">
        <f ca="1">IF(ISERROR(VLOOKUP(CONCATENATE(INDIRECT(ADDRESS(3,COLUMN())),A40),DATA!C2:E1044,3,FALSE)),0,VLOOKUP(CONCATENATE(INDIRECT(ADDRESS(3,COLUMN())),A40),DATA!C2:E1044,3,FALSE))</f>
        <v>0</v>
      </c>
      <c r="AE40" s="49">
        <f ca="1">IF(ISERROR(VLOOKUP(CONCATENATE(INDIRECT(ADDRESS(3,COLUMN())),A40),DATA!C2:E1044,3,FALSE)),0,VLOOKUP(CONCATENATE(INDIRECT(ADDRESS(3,COLUMN())),A40),DATA!C2:E1044,3,FALSE))</f>
        <v>1</v>
      </c>
      <c r="AF40" s="49">
        <f ca="1">IF(ISERROR(VLOOKUP(CONCATENATE(INDIRECT(ADDRESS(3,COLUMN())),A40),DATA!C2:E1044,3,FALSE)),0,VLOOKUP(CONCATENATE(INDIRECT(ADDRESS(3,COLUMN())),A40),DATA!C2:E1044,3,FALSE))</f>
        <v>3</v>
      </c>
      <c r="AG40" s="49">
        <f ca="1">IF(ISERROR(VLOOKUP(CONCATENATE(INDIRECT(ADDRESS(3,COLUMN())),A40),DATA!C2:E1044,3,FALSE)),0,VLOOKUP(CONCATENATE(INDIRECT(ADDRESS(3,COLUMN())),A40),DATA!C2:E1044,3,FALSE))</f>
        <v>19</v>
      </c>
      <c r="AH40" s="49">
        <f ca="1">IF(ISERROR(VLOOKUP(CONCATENATE(INDIRECT(ADDRESS(3,COLUMN())),A40),DATA!C2:E1044,3,FALSE)),0,VLOOKUP(CONCATENATE(INDIRECT(ADDRESS(3,COLUMN())),A40),DATA!C2:E1044,3,FALSE))</f>
        <v>0</v>
      </c>
      <c r="AI40" s="49">
        <f ca="1">IF(ISERROR(VLOOKUP(CONCATENATE(INDIRECT(ADDRESS(3,COLUMN())),A40),DATA!C2:E1044,3,FALSE)),0,VLOOKUP(CONCATENATE(INDIRECT(ADDRESS(3,COLUMN())),A40),DATA!C2:E1044,3,FALSE))</f>
        <v>0</v>
      </c>
      <c r="AJ40" s="49">
        <f ca="1">IF(ISERROR(VLOOKUP(CONCATENATE(INDIRECT(ADDRESS(3,COLUMN())),A40),DATA!C2:E1044,3,FALSE)),0,VLOOKUP(CONCATENATE(INDIRECT(ADDRESS(3,COLUMN())),A40),DATA!C2:E1044,3,FALSE))</f>
        <v>0</v>
      </c>
      <c r="AK40" s="49">
        <f ca="1">IF(ISERROR(VLOOKUP(CONCATENATE(INDIRECT(ADDRESS(3,COLUMN())),A40),DATA!C2:E1044,3,FALSE)),0,VLOOKUP(CONCATENATE(INDIRECT(ADDRESS(3,COLUMN())),A40),DATA!C2:E1044,3,FALSE))</f>
        <v>0</v>
      </c>
      <c r="AL40" s="49">
        <f ca="1">IF(ISERROR(VLOOKUP(CONCATENATE(INDIRECT(ADDRESS(3,COLUMN())),A40),DATA!C2:E1044,3,FALSE)),0,VLOOKUP(CONCATENATE(INDIRECT(ADDRESS(3,COLUMN())),A40),DATA!C2:E1044,3,FALSE))</f>
        <v>0</v>
      </c>
      <c r="AM40" s="49">
        <f ca="1">IF(ISERROR(VLOOKUP(CONCATENATE(INDIRECT(ADDRESS(3,COLUMN())),A40),DATA!C2:E1044,3,FALSE)),0,VLOOKUP(CONCATENATE(INDIRECT(ADDRESS(3,COLUMN())),A40),DATA!C2:E1044,3,FALSE))</f>
        <v>0</v>
      </c>
      <c r="AN40" s="49">
        <f ca="1">SUM(B40:INDIRECT(CONCATENATE(SUBSTITUTE(ADDRESS(1,COLUMN()-1,4),"1",""),"$40")))</f>
        <v>489</v>
      </c>
    </row>
    <row r="41" spans="1:40" x14ac:dyDescent="0.25">
      <c r="A41" s="50" t="s">
        <v>88</v>
      </c>
      <c r="B41" s="50">
        <f ca="1">IF(ISERROR(VLOOKUP(CONCATENATE(INDIRECT(ADDRESS(3,COLUMN())),A41),DATA!C2:E1044,3,FALSE)),0,VLOOKUP(CONCATENATE(INDIRECT(ADDRESS(3,COLUMN())),A41),DATA!C2:E1044,3,FALSE))</f>
        <v>27</v>
      </c>
      <c r="C41" s="50">
        <f ca="1">IF(ISERROR(VLOOKUP(CONCATENATE(INDIRECT(ADDRESS(3,COLUMN())),A41),DATA!C2:E1044,3,FALSE)),0,VLOOKUP(CONCATENATE(INDIRECT(ADDRESS(3,COLUMN())),A41),DATA!C2:E1044,3,FALSE))</f>
        <v>6</v>
      </c>
      <c r="D41" s="50">
        <f ca="1">IF(ISERROR(VLOOKUP(CONCATENATE(INDIRECT(ADDRESS(3,COLUMN())),A41),DATA!C2:E1044,3,FALSE)),0,VLOOKUP(CONCATENATE(INDIRECT(ADDRESS(3,COLUMN())),A41),DATA!C2:E1044,3,FALSE))</f>
        <v>1</v>
      </c>
      <c r="E41" s="50">
        <f ca="1">IF(ISERROR(VLOOKUP(CONCATENATE(INDIRECT(ADDRESS(3,COLUMN())),A41),DATA!C2:E1044,3,FALSE)),0,VLOOKUP(CONCATENATE(INDIRECT(ADDRESS(3,COLUMN())),A41),DATA!C2:E1044,3,FALSE))</f>
        <v>0</v>
      </c>
      <c r="F41" s="50">
        <f ca="1">IF(ISERROR(VLOOKUP(CONCATENATE(INDIRECT(ADDRESS(3,COLUMN())),A41),DATA!C2:E1044,3,FALSE)),0,VLOOKUP(CONCATENATE(INDIRECT(ADDRESS(3,COLUMN())),A41),DATA!C2:E1044,3,FALSE))</f>
        <v>0</v>
      </c>
      <c r="G41" s="50">
        <f ca="1">IF(ISERROR(VLOOKUP(CONCATENATE(INDIRECT(ADDRESS(3,COLUMN())),A41),DATA!C2:E1044,3,FALSE)),0,VLOOKUP(CONCATENATE(INDIRECT(ADDRESS(3,COLUMN())),A41),DATA!C2:E1044,3,FALSE))</f>
        <v>0</v>
      </c>
      <c r="H41" s="50">
        <f ca="1">IF(ISERROR(VLOOKUP(CONCATENATE(INDIRECT(ADDRESS(3,COLUMN())),A41),DATA!C2:E1044,3,FALSE)),0,VLOOKUP(CONCATENATE(INDIRECT(ADDRESS(3,COLUMN())),A41),DATA!C2:E1044,3,FALSE))</f>
        <v>23</v>
      </c>
      <c r="I41" s="50">
        <f ca="1">IF(ISERROR(VLOOKUP(CONCATENATE(INDIRECT(ADDRESS(3,COLUMN())),A41),DATA!C2:E1044,3,FALSE)),0,VLOOKUP(CONCATENATE(INDIRECT(ADDRESS(3,COLUMN())),A41),DATA!C2:E1044,3,FALSE))</f>
        <v>0</v>
      </c>
      <c r="J41" s="50">
        <f ca="1">IF(ISERROR(VLOOKUP(CONCATENATE(INDIRECT(ADDRESS(3,COLUMN())),A41),DATA!C2:E1044,3,FALSE)),0,VLOOKUP(CONCATENATE(INDIRECT(ADDRESS(3,COLUMN())),A41),DATA!C2:E1044,3,FALSE))</f>
        <v>0</v>
      </c>
      <c r="K41" s="50">
        <f ca="1">IF(ISERROR(VLOOKUP(CONCATENATE(INDIRECT(ADDRESS(3,COLUMN())),A41),DATA!C2:E1044,3,FALSE)),0,VLOOKUP(CONCATENATE(INDIRECT(ADDRESS(3,COLUMN())),A41),DATA!C2:E1044,3,FALSE))</f>
        <v>0</v>
      </c>
      <c r="L41" s="50">
        <f ca="1">IF(ISERROR(VLOOKUP(CONCATENATE(INDIRECT(ADDRESS(3,COLUMN())),A41),DATA!C2:E1044,3,FALSE)),0,VLOOKUP(CONCATENATE(INDIRECT(ADDRESS(3,COLUMN())),A41),DATA!C2:E1044,3,FALSE))</f>
        <v>8</v>
      </c>
      <c r="M41" s="50">
        <f ca="1">IF(ISERROR(VLOOKUP(CONCATENATE(INDIRECT(ADDRESS(3,COLUMN())),A41),DATA!C2:E1044,3,FALSE)),0,VLOOKUP(CONCATENATE(INDIRECT(ADDRESS(3,COLUMN())),A41),DATA!C2:E1044,3,FALSE))</f>
        <v>0</v>
      </c>
      <c r="N41" s="50">
        <f ca="1">IF(ISERROR(VLOOKUP(CONCATENATE(INDIRECT(ADDRESS(3,COLUMN())),A41),DATA!C2:E1044,3,FALSE)),0,VLOOKUP(CONCATENATE(INDIRECT(ADDRESS(3,COLUMN())),A41),DATA!C2:E1044,3,FALSE))</f>
        <v>0</v>
      </c>
      <c r="O41" s="50">
        <f ca="1">IF(ISERROR(VLOOKUP(CONCATENATE(INDIRECT(ADDRESS(3,COLUMN())),A41),DATA!C2:E1044,3,FALSE)),0,VLOOKUP(CONCATENATE(INDIRECT(ADDRESS(3,COLUMN())),A41),DATA!C2:E1044,3,FALSE))</f>
        <v>0</v>
      </c>
      <c r="P41" s="50">
        <f ca="1">IF(ISERROR(VLOOKUP(CONCATENATE(INDIRECT(ADDRESS(3,COLUMN())),A41),DATA!C2:E1044,3,FALSE)),0,VLOOKUP(CONCATENATE(INDIRECT(ADDRESS(3,COLUMN())),A41),DATA!C2:E1044,3,FALSE))</f>
        <v>0</v>
      </c>
      <c r="Q41" s="50">
        <f ca="1">IF(ISERROR(VLOOKUP(CONCATENATE(INDIRECT(ADDRESS(3,COLUMN())),A41),DATA!C2:E1044,3,FALSE)),0,VLOOKUP(CONCATENATE(INDIRECT(ADDRESS(3,COLUMN())),A41),DATA!C2:E1044,3,FALSE))</f>
        <v>0</v>
      </c>
      <c r="R41" s="50">
        <f ca="1">IF(ISERROR(VLOOKUP(CONCATENATE(INDIRECT(ADDRESS(3,COLUMN())),A41),DATA!C2:E1044,3,FALSE)),0,VLOOKUP(CONCATENATE(INDIRECT(ADDRESS(3,COLUMN())),A41),DATA!C2:E1044,3,FALSE))</f>
        <v>0</v>
      </c>
      <c r="S41" s="50">
        <f ca="1">IF(ISERROR(VLOOKUP(CONCATENATE(INDIRECT(ADDRESS(3,COLUMN())),A41),DATA!C2:E1044,3,FALSE)),0,VLOOKUP(CONCATENATE(INDIRECT(ADDRESS(3,COLUMN())),A41),DATA!C2:E1044,3,FALSE))</f>
        <v>0</v>
      </c>
      <c r="T41" s="50">
        <f ca="1">IF(ISERROR(VLOOKUP(CONCATENATE(INDIRECT(ADDRESS(3,COLUMN())),A41),DATA!C2:E1044,3,FALSE)),0,VLOOKUP(CONCATENATE(INDIRECT(ADDRESS(3,COLUMN())),A41),DATA!C2:E1044,3,FALSE))</f>
        <v>0</v>
      </c>
      <c r="U41" s="50">
        <f ca="1">IF(ISERROR(VLOOKUP(CONCATENATE(INDIRECT(ADDRESS(3,COLUMN())),A41),DATA!C2:E1044,3,FALSE)),0,VLOOKUP(CONCATENATE(INDIRECT(ADDRESS(3,COLUMN())),A41),DATA!C2:E1044,3,FALSE))</f>
        <v>0</v>
      </c>
      <c r="V41" s="50">
        <f ca="1">IF(ISERROR(VLOOKUP(CONCATENATE(INDIRECT(ADDRESS(3,COLUMN())),A41),DATA!C2:E1044,3,FALSE)),0,VLOOKUP(CONCATENATE(INDIRECT(ADDRESS(3,COLUMN())),A41),DATA!C2:E1044,3,FALSE))</f>
        <v>0</v>
      </c>
      <c r="W41" s="50">
        <f ca="1">IF(ISERROR(VLOOKUP(CONCATENATE(INDIRECT(ADDRESS(3,COLUMN())),A41),DATA!C2:E1044,3,FALSE)),0,VLOOKUP(CONCATENATE(INDIRECT(ADDRESS(3,COLUMN())),A41),DATA!C2:E1044,3,FALSE))</f>
        <v>0</v>
      </c>
      <c r="X41" s="50">
        <f ca="1">IF(ISERROR(VLOOKUP(CONCATENATE(INDIRECT(ADDRESS(3,COLUMN())),A41),DATA!C2:E1044,3,FALSE)),0,VLOOKUP(CONCATENATE(INDIRECT(ADDRESS(3,COLUMN())),A41),DATA!C2:E1044,3,FALSE))</f>
        <v>0</v>
      </c>
      <c r="Y41" s="50">
        <f ca="1">IF(ISERROR(VLOOKUP(CONCATENATE(INDIRECT(ADDRESS(3,COLUMN())),A41),DATA!C2:E1044,3,FALSE)),0,VLOOKUP(CONCATENATE(INDIRECT(ADDRESS(3,COLUMN())),A41),DATA!C2:E1044,3,FALSE))</f>
        <v>6</v>
      </c>
      <c r="Z41" s="50">
        <f ca="1">IF(ISERROR(VLOOKUP(CONCATENATE(INDIRECT(ADDRESS(3,COLUMN())),A41),DATA!C2:E1044,3,FALSE)),0,VLOOKUP(CONCATENATE(INDIRECT(ADDRESS(3,COLUMN())),A41),DATA!C2:E1044,3,FALSE))</f>
        <v>0</v>
      </c>
      <c r="AA41" s="50">
        <f ca="1">IF(ISERROR(VLOOKUP(CONCATENATE(INDIRECT(ADDRESS(3,COLUMN())),A41),DATA!C2:E1044,3,FALSE)),0,VLOOKUP(CONCATENATE(INDIRECT(ADDRESS(3,COLUMN())),A41),DATA!C2:E1044,3,FALSE))</f>
        <v>0</v>
      </c>
      <c r="AB41" s="50">
        <f ca="1">IF(ISERROR(VLOOKUP(CONCATENATE(INDIRECT(ADDRESS(3,COLUMN())),A41),DATA!C2:E1044,3,FALSE)),0,VLOOKUP(CONCATENATE(INDIRECT(ADDRESS(3,COLUMN())),A41),DATA!C2:E1044,3,FALSE))</f>
        <v>0</v>
      </c>
      <c r="AC41" s="50">
        <f ca="1">IF(ISERROR(VLOOKUP(CONCATENATE(INDIRECT(ADDRESS(3,COLUMN())),A41),DATA!C2:E1044,3,FALSE)),0,VLOOKUP(CONCATENATE(INDIRECT(ADDRESS(3,COLUMN())),A41),DATA!C2:E1044,3,FALSE))</f>
        <v>0</v>
      </c>
      <c r="AD41" s="50">
        <f ca="1">IF(ISERROR(VLOOKUP(CONCATENATE(INDIRECT(ADDRESS(3,COLUMN())),A41),DATA!C2:E1044,3,FALSE)),0,VLOOKUP(CONCATENATE(INDIRECT(ADDRESS(3,COLUMN())),A41),DATA!C2:E1044,3,FALSE))</f>
        <v>0</v>
      </c>
      <c r="AE41" s="50">
        <f ca="1">IF(ISERROR(VLOOKUP(CONCATENATE(INDIRECT(ADDRESS(3,COLUMN())),A41),DATA!C2:E1044,3,FALSE)),0,VLOOKUP(CONCATENATE(INDIRECT(ADDRESS(3,COLUMN())),A41),DATA!C2:E1044,3,FALSE))</f>
        <v>0</v>
      </c>
      <c r="AF41" s="50">
        <f ca="1">IF(ISERROR(VLOOKUP(CONCATENATE(INDIRECT(ADDRESS(3,COLUMN())),A41),DATA!C2:E1044,3,FALSE)),0,VLOOKUP(CONCATENATE(INDIRECT(ADDRESS(3,COLUMN())),A41),DATA!C2:E1044,3,FALSE))</f>
        <v>0</v>
      </c>
      <c r="AG41" s="50">
        <f ca="1">IF(ISERROR(VLOOKUP(CONCATENATE(INDIRECT(ADDRESS(3,COLUMN())),A41),DATA!C2:E1044,3,FALSE)),0,VLOOKUP(CONCATENATE(INDIRECT(ADDRESS(3,COLUMN())),A41),DATA!C2:E1044,3,FALSE))</f>
        <v>0</v>
      </c>
      <c r="AH41" s="50">
        <f ca="1">IF(ISERROR(VLOOKUP(CONCATENATE(INDIRECT(ADDRESS(3,COLUMN())),A41),DATA!C2:E1044,3,FALSE)),0,VLOOKUP(CONCATENATE(INDIRECT(ADDRESS(3,COLUMN())),A41),DATA!C2:E1044,3,FALSE))</f>
        <v>0</v>
      </c>
      <c r="AI41" s="50">
        <f ca="1">IF(ISERROR(VLOOKUP(CONCATENATE(INDIRECT(ADDRESS(3,COLUMN())),A41),DATA!C2:E1044,3,FALSE)),0,VLOOKUP(CONCATENATE(INDIRECT(ADDRESS(3,COLUMN())),A41),DATA!C2:E1044,3,FALSE))</f>
        <v>0</v>
      </c>
      <c r="AJ41" s="50">
        <f ca="1">IF(ISERROR(VLOOKUP(CONCATENATE(INDIRECT(ADDRESS(3,COLUMN())),A41),DATA!C2:E1044,3,FALSE)),0,VLOOKUP(CONCATENATE(INDIRECT(ADDRESS(3,COLUMN())),A41),DATA!C2:E1044,3,FALSE))</f>
        <v>0</v>
      </c>
      <c r="AK41" s="50">
        <f ca="1">IF(ISERROR(VLOOKUP(CONCATENATE(INDIRECT(ADDRESS(3,COLUMN())),A41),DATA!C2:E1044,3,FALSE)),0,VLOOKUP(CONCATENATE(INDIRECT(ADDRESS(3,COLUMN())),A41),DATA!C2:E1044,3,FALSE))</f>
        <v>0</v>
      </c>
      <c r="AL41" s="50">
        <f ca="1">IF(ISERROR(VLOOKUP(CONCATENATE(INDIRECT(ADDRESS(3,COLUMN())),A41),DATA!C2:E1044,3,FALSE)),0,VLOOKUP(CONCATENATE(INDIRECT(ADDRESS(3,COLUMN())),A41),DATA!C2:E1044,3,FALSE))</f>
        <v>0</v>
      </c>
      <c r="AM41" s="50">
        <f ca="1">IF(ISERROR(VLOOKUP(CONCATENATE(INDIRECT(ADDRESS(3,COLUMN())),A41),DATA!C2:E1044,3,FALSE)),0,VLOOKUP(CONCATENATE(INDIRECT(ADDRESS(3,COLUMN())),A41),DATA!C2:E1044,3,FALSE))</f>
        <v>0</v>
      </c>
      <c r="AN41" s="50">
        <f ca="1">SUM(B41:INDIRECT(CONCATENATE(SUBSTITUTE(ADDRESS(1,COLUMN()-1,4),"1",""),"$41")))</f>
        <v>71</v>
      </c>
    </row>
    <row r="42" spans="1:40" x14ac:dyDescent="0.25">
      <c r="A42" s="49" t="s">
        <v>89</v>
      </c>
      <c r="B42" s="49">
        <f ca="1">IF(ISERROR(VLOOKUP(CONCATENATE(INDIRECT(ADDRESS(3,COLUMN())),A42),DATA!C2:E1044,3,FALSE)),0,VLOOKUP(CONCATENATE(INDIRECT(ADDRESS(3,COLUMN())),A42),DATA!C2:E1044,3,FALSE))</f>
        <v>16</v>
      </c>
      <c r="C42" s="49">
        <f ca="1">IF(ISERROR(VLOOKUP(CONCATENATE(INDIRECT(ADDRESS(3,COLUMN())),A42),DATA!C2:E1044,3,FALSE)),0,VLOOKUP(CONCATENATE(INDIRECT(ADDRESS(3,COLUMN())),A42),DATA!C2:E1044,3,FALSE))</f>
        <v>2</v>
      </c>
      <c r="D42" s="49">
        <f ca="1">IF(ISERROR(VLOOKUP(CONCATENATE(INDIRECT(ADDRESS(3,COLUMN())),A42),DATA!C2:E1044,3,FALSE)),0,VLOOKUP(CONCATENATE(INDIRECT(ADDRESS(3,COLUMN())),A42),DATA!C2:E1044,3,FALSE))</f>
        <v>0</v>
      </c>
      <c r="E42" s="49">
        <f ca="1">IF(ISERROR(VLOOKUP(CONCATENATE(INDIRECT(ADDRESS(3,COLUMN())),A42),DATA!C2:E1044,3,FALSE)),0,VLOOKUP(CONCATENATE(INDIRECT(ADDRESS(3,COLUMN())),A42),DATA!C2:E1044,3,FALSE))</f>
        <v>0</v>
      </c>
      <c r="F42" s="49">
        <f ca="1">IF(ISERROR(VLOOKUP(CONCATENATE(INDIRECT(ADDRESS(3,COLUMN())),A42),DATA!C2:E1044,3,FALSE)),0,VLOOKUP(CONCATENATE(INDIRECT(ADDRESS(3,COLUMN())),A42),DATA!C2:E1044,3,FALSE))</f>
        <v>0</v>
      </c>
      <c r="G42" s="49">
        <f ca="1">IF(ISERROR(VLOOKUP(CONCATENATE(INDIRECT(ADDRESS(3,COLUMN())),A42),DATA!C2:E1044,3,FALSE)),0,VLOOKUP(CONCATENATE(INDIRECT(ADDRESS(3,COLUMN())),A42),DATA!C2:E1044,3,FALSE))</f>
        <v>0</v>
      </c>
      <c r="H42" s="49">
        <f ca="1">IF(ISERROR(VLOOKUP(CONCATENATE(INDIRECT(ADDRESS(3,COLUMN())),A42),DATA!C2:E1044,3,FALSE)),0,VLOOKUP(CONCATENATE(INDIRECT(ADDRESS(3,COLUMN())),A42),DATA!C2:E1044,3,FALSE))</f>
        <v>10</v>
      </c>
      <c r="I42" s="49">
        <f ca="1">IF(ISERROR(VLOOKUP(CONCATENATE(INDIRECT(ADDRESS(3,COLUMN())),A42),DATA!C2:E1044,3,FALSE)),0,VLOOKUP(CONCATENATE(INDIRECT(ADDRESS(3,COLUMN())),A42),DATA!C2:E1044,3,FALSE))</f>
        <v>2</v>
      </c>
      <c r="J42" s="49">
        <f ca="1">IF(ISERROR(VLOOKUP(CONCATENATE(INDIRECT(ADDRESS(3,COLUMN())),A42),DATA!C2:E1044,3,FALSE)),0,VLOOKUP(CONCATENATE(INDIRECT(ADDRESS(3,COLUMN())),A42),DATA!C2:E1044,3,FALSE))</f>
        <v>0</v>
      </c>
      <c r="K42" s="49">
        <f ca="1">IF(ISERROR(VLOOKUP(CONCATENATE(INDIRECT(ADDRESS(3,COLUMN())),A42),DATA!C2:E1044,3,FALSE)),0,VLOOKUP(CONCATENATE(INDIRECT(ADDRESS(3,COLUMN())),A42),DATA!C2:E1044,3,FALSE))</f>
        <v>0</v>
      </c>
      <c r="L42" s="49">
        <f ca="1">IF(ISERROR(VLOOKUP(CONCATENATE(INDIRECT(ADDRESS(3,COLUMN())),A42),DATA!C2:E1044,3,FALSE)),0,VLOOKUP(CONCATENATE(INDIRECT(ADDRESS(3,COLUMN())),A42),DATA!C2:E1044,3,FALSE))</f>
        <v>0</v>
      </c>
      <c r="M42" s="49">
        <f ca="1">IF(ISERROR(VLOOKUP(CONCATENATE(INDIRECT(ADDRESS(3,COLUMN())),A42),DATA!C2:E1044,3,FALSE)),0,VLOOKUP(CONCATENATE(INDIRECT(ADDRESS(3,COLUMN())),A42),DATA!C2:E1044,3,FALSE))</f>
        <v>0</v>
      </c>
      <c r="N42" s="49">
        <f ca="1">IF(ISERROR(VLOOKUP(CONCATENATE(INDIRECT(ADDRESS(3,COLUMN())),A42),DATA!C2:E1044,3,FALSE)),0,VLOOKUP(CONCATENATE(INDIRECT(ADDRESS(3,COLUMN())),A42),DATA!C2:E1044,3,FALSE))</f>
        <v>0</v>
      </c>
      <c r="O42" s="49">
        <f ca="1">IF(ISERROR(VLOOKUP(CONCATENATE(INDIRECT(ADDRESS(3,COLUMN())),A42),DATA!C2:E1044,3,FALSE)),0,VLOOKUP(CONCATENATE(INDIRECT(ADDRESS(3,COLUMN())),A42),DATA!C2:E1044,3,FALSE))</f>
        <v>0</v>
      </c>
      <c r="P42" s="49">
        <f ca="1">IF(ISERROR(VLOOKUP(CONCATENATE(INDIRECT(ADDRESS(3,COLUMN())),A42),DATA!C2:E1044,3,FALSE)),0,VLOOKUP(CONCATENATE(INDIRECT(ADDRESS(3,COLUMN())),A42),DATA!C2:E1044,3,FALSE))</f>
        <v>0</v>
      </c>
      <c r="Q42" s="49">
        <f ca="1">IF(ISERROR(VLOOKUP(CONCATENATE(INDIRECT(ADDRESS(3,COLUMN())),A42),DATA!C2:E1044,3,FALSE)),0,VLOOKUP(CONCATENATE(INDIRECT(ADDRESS(3,COLUMN())),A42),DATA!C2:E1044,3,FALSE))</f>
        <v>0</v>
      </c>
      <c r="R42" s="49">
        <f ca="1">IF(ISERROR(VLOOKUP(CONCATENATE(INDIRECT(ADDRESS(3,COLUMN())),A42),DATA!C2:E1044,3,FALSE)),0,VLOOKUP(CONCATENATE(INDIRECT(ADDRESS(3,COLUMN())),A42),DATA!C2:E1044,3,FALSE))</f>
        <v>0</v>
      </c>
      <c r="S42" s="49">
        <f ca="1">IF(ISERROR(VLOOKUP(CONCATENATE(INDIRECT(ADDRESS(3,COLUMN())),A42),DATA!C2:E1044,3,FALSE)),0,VLOOKUP(CONCATENATE(INDIRECT(ADDRESS(3,COLUMN())),A42),DATA!C2:E1044,3,FALSE))</f>
        <v>12</v>
      </c>
      <c r="T42" s="49">
        <f ca="1">IF(ISERROR(VLOOKUP(CONCATENATE(INDIRECT(ADDRESS(3,COLUMN())),A42),DATA!C2:E1044,3,FALSE)),0,VLOOKUP(CONCATENATE(INDIRECT(ADDRESS(3,COLUMN())),A42),DATA!C2:E1044,3,FALSE))</f>
        <v>0</v>
      </c>
      <c r="U42" s="49">
        <f ca="1">IF(ISERROR(VLOOKUP(CONCATENATE(INDIRECT(ADDRESS(3,COLUMN())),A42),DATA!C2:E1044,3,FALSE)),0,VLOOKUP(CONCATENATE(INDIRECT(ADDRESS(3,COLUMN())),A42),DATA!C2:E1044,3,FALSE))</f>
        <v>0</v>
      </c>
      <c r="V42" s="49">
        <f ca="1">IF(ISERROR(VLOOKUP(CONCATENATE(INDIRECT(ADDRESS(3,COLUMN())),A42),DATA!C2:E1044,3,FALSE)),0,VLOOKUP(CONCATENATE(INDIRECT(ADDRESS(3,COLUMN())),A42),DATA!C2:E1044,3,FALSE))</f>
        <v>0</v>
      </c>
      <c r="W42" s="49">
        <f ca="1">IF(ISERROR(VLOOKUP(CONCATENATE(INDIRECT(ADDRESS(3,COLUMN())),A42),DATA!C2:E1044,3,FALSE)),0,VLOOKUP(CONCATENATE(INDIRECT(ADDRESS(3,COLUMN())),A42),DATA!C2:E1044,3,FALSE))</f>
        <v>0</v>
      </c>
      <c r="X42" s="49">
        <f ca="1">IF(ISERROR(VLOOKUP(CONCATENATE(INDIRECT(ADDRESS(3,COLUMN())),A42),DATA!C2:E1044,3,FALSE)),0,VLOOKUP(CONCATENATE(INDIRECT(ADDRESS(3,COLUMN())),A42),DATA!C2:E1044,3,FALSE))</f>
        <v>0</v>
      </c>
      <c r="Y42" s="49">
        <f ca="1">IF(ISERROR(VLOOKUP(CONCATENATE(INDIRECT(ADDRESS(3,COLUMN())),A42),DATA!C2:E1044,3,FALSE)),0,VLOOKUP(CONCATENATE(INDIRECT(ADDRESS(3,COLUMN())),A42),DATA!C2:E1044,3,FALSE))</f>
        <v>0</v>
      </c>
      <c r="Z42" s="49">
        <f ca="1">IF(ISERROR(VLOOKUP(CONCATENATE(INDIRECT(ADDRESS(3,COLUMN())),A42),DATA!C2:E1044,3,FALSE)),0,VLOOKUP(CONCATENATE(INDIRECT(ADDRESS(3,COLUMN())),A42),DATA!C2:E1044,3,FALSE))</f>
        <v>0</v>
      </c>
      <c r="AA42" s="49">
        <f ca="1">IF(ISERROR(VLOOKUP(CONCATENATE(INDIRECT(ADDRESS(3,COLUMN())),A42),DATA!C2:E1044,3,FALSE)),0,VLOOKUP(CONCATENATE(INDIRECT(ADDRESS(3,COLUMN())),A42),DATA!C2:E1044,3,FALSE))</f>
        <v>0</v>
      </c>
      <c r="AB42" s="49">
        <f ca="1">IF(ISERROR(VLOOKUP(CONCATENATE(INDIRECT(ADDRESS(3,COLUMN())),A42),DATA!C2:E1044,3,FALSE)),0,VLOOKUP(CONCATENATE(INDIRECT(ADDRESS(3,COLUMN())),A42),DATA!C2:E1044,3,FALSE))</f>
        <v>0</v>
      </c>
      <c r="AC42" s="49">
        <f ca="1">IF(ISERROR(VLOOKUP(CONCATENATE(INDIRECT(ADDRESS(3,COLUMN())),A42),DATA!C2:E1044,3,FALSE)),0,VLOOKUP(CONCATENATE(INDIRECT(ADDRESS(3,COLUMN())),A42),DATA!C2:E1044,3,FALSE))</f>
        <v>0</v>
      </c>
      <c r="AD42" s="49">
        <f ca="1">IF(ISERROR(VLOOKUP(CONCATENATE(INDIRECT(ADDRESS(3,COLUMN())),A42),DATA!C2:E1044,3,FALSE)),0,VLOOKUP(CONCATENATE(INDIRECT(ADDRESS(3,COLUMN())),A42),DATA!C2:E1044,3,FALSE))</f>
        <v>0</v>
      </c>
      <c r="AE42" s="49">
        <f ca="1">IF(ISERROR(VLOOKUP(CONCATENATE(INDIRECT(ADDRESS(3,COLUMN())),A42),DATA!C2:E1044,3,FALSE)),0,VLOOKUP(CONCATENATE(INDIRECT(ADDRESS(3,COLUMN())),A42),DATA!C2:E1044,3,FALSE))</f>
        <v>0</v>
      </c>
      <c r="AF42" s="49">
        <f ca="1">IF(ISERROR(VLOOKUP(CONCATENATE(INDIRECT(ADDRESS(3,COLUMN())),A42),DATA!C2:E1044,3,FALSE)),0,VLOOKUP(CONCATENATE(INDIRECT(ADDRESS(3,COLUMN())),A42),DATA!C2:E1044,3,FALSE))</f>
        <v>0</v>
      </c>
      <c r="AG42" s="49">
        <f ca="1">IF(ISERROR(VLOOKUP(CONCATENATE(INDIRECT(ADDRESS(3,COLUMN())),A42),DATA!C2:E1044,3,FALSE)),0,VLOOKUP(CONCATENATE(INDIRECT(ADDRESS(3,COLUMN())),A42),DATA!C2:E1044,3,FALSE))</f>
        <v>0</v>
      </c>
      <c r="AH42" s="49">
        <f ca="1">IF(ISERROR(VLOOKUP(CONCATENATE(INDIRECT(ADDRESS(3,COLUMN())),A42),DATA!C2:E1044,3,FALSE)),0,VLOOKUP(CONCATENATE(INDIRECT(ADDRESS(3,COLUMN())),A42),DATA!C2:E1044,3,FALSE))</f>
        <v>0</v>
      </c>
      <c r="AI42" s="49">
        <f ca="1">IF(ISERROR(VLOOKUP(CONCATENATE(INDIRECT(ADDRESS(3,COLUMN())),A42),DATA!C2:E1044,3,FALSE)),0,VLOOKUP(CONCATENATE(INDIRECT(ADDRESS(3,COLUMN())),A42),DATA!C2:E1044,3,FALSE))</f>
        <v>0</v>
      </c>
      <c r="AJ42" s="49">
        <f ca="1">IF(ISERROR(VLOOKUP(CONCATENATE(INDIRECT(ADDRESS(3,COLUMN())),A42),DATA!C2:E1044,3,FALSE)),0,VLOOKUP(CONCATENATE(INDIRECT(ADDRESS(3,COLUMN())),A42),DATA!C2:E1044,3,FALSE))</f>
        <v>0</v>
      </c>
      <c r="AK42" s="49">
        <f ca="1">IF(ISERROR(VLOOKUP(CONCATENATE(INDIRECT(ADDRESS(3,COLUMN())),A42),DATA!C2:E1044,3,FALSE)),0,VLOOKUP(CONCATENATE(INDIRECT(ADDRESS(3,COLUMN())),A42),DATA!C2:E1044,3,FALSE))</f>
        <v>0</v>
      </c>
      <c r="AL42" s="49">
        <f ca="1">IF(ISERROR(VLOOKUP(CONCATENATE(INDIRECT(ADDRESS(3,COLUMN())),A42),DATA!C2:E1044,3,FALSE)),0,VLOOKUP(CONCATENATE(INDIRECT(ADDRESS(3,COLUMN())),A42),DATA!C2:E1044,3,FALSE))</f>
        <v>0</v>
      </c>
      <c r="AM42" s="49">
        <f ca="1">IF(ISERROR(VLOOKUP(CONCATENATE(INDIRECT(ADDRESS(3,COLUMN())),A42),DATA!C2:E1044,3,FALSE)),0,VLOOKUP(CONCATENATE(INDIRECT(ADDRESS(3,COLUMN())),A42),DATA!C2:E1044,3,FALSE))</f>
        <v>0</v>
      </c>
      <c r="AN42" s="49">
        <f ca="1">SUM(B42:INDIRECT(CONCATENATE(SUBSTITUTE(ADDRESS(1,COLUMN()-1,4),"1",""),"$42")))</f>
        <v>42</v>
      </c>
    </row>
    <row r="43" spans="1:40" x14ac:dyDescent="0.25">
      <c r="A43" s="50" t="s">
        <v>90</v>
      </c>
      <c r="B43" s="50">
        <f ca="1">IF(ISERROR(VLOOKUP(CONCATENATE(INDIRECT(ADDRESS(3,COLUMN())),A43),DATA!C2:E1044,3,FALSE)),0,VLOOKUP(CONCATENATE(INDIRECT(ADDRESS(3,COLUMN())),A43),DATA!C2:E1044,3,FALSE))</f>
        <v>0</v>
      </c>
      <c r="C43" s="50">
        <f ca="1">IF(ISERROR(VLOOKUP(CONCATENATE(INDIRECT(ADDRESS(3,COLUMN())),A43),DATA!C2:E1044,3,FALSE)),0,VLOOKUP(CONCATENATE(INDIRECT(ADDRESS(3,COLUMN())),A43),DATA!C2:E1044,3,FALSE))</f>
        <v>1</v>
      </c>
      <c r="D43" s="50">
        <f ca="1">IF(ISERROR(VLOOKUP(CONCATENATE(INDIRECT(ADDRESS(3,COLUMN())),A43),DATA!C2:E1044,3,FALSE)),0,VLOOKUP(CONCATENATE(INDIRECT(ADDRESS(3,COLUMN())),A43),DATA!C2:E1044,3,FALSE))</f>
        <v>0</v>
      </c>
      <c r="E43" s="50">
        <f ca="1">IF(ISERROR(VLOOKUP(CONCATENATE(INDIRECT(ADDRESS(3,COLUMN())),A43),DATA!C2:E1044,3,FALSE)),0,VLOOKUP(CONCATENATE(INDIRECT(ADDRESS(3,COLUMN())),A43),DATA!C2:E1044,3,FALSE))</f>
        <v>0</v>
      </c>
      <c r="F43" s="50">
        <f ca="1">IF(ISERROR(VLOOKUP(CONCATENATE(INDIRECT(ADDRESS(3,COLUMN())),A43),DATA!C2:E1044,3,FALSE)),0,VLOOKUP(CONCATENATE(INDIRECT(ADDRESS(3,COLUMN())),A43),DATA!C2:E1044,3,FALSE))</f>
        <v>0</v>
      </c>
      <c r="G43" s="50">
        <f ca="1">IF(ISERROR(VLOOKUP(CONCATENATE(INDIRECT(ADDRESS(3,COLUMN())),A43),DATA!C2:E1044,3,FALSE)),0,VLOOKUP(CONCATENATE(INDIRECT(ADDRESS(3,COLUMN())),A43),DATA!C2:E1044,3,FALSE))</f>
        <v>0</v>
      </c>
      <c r="H43" s="50">
        <f ca="1">IF(ISERROR(VLOOKUP(CONCATENATE(INDIRECT(ADDRESS(3,COLUMN())),A43),DATA!C2:E1044,3,FALSE)),0,VLOOKUP(CONCATENATE(INDIRECT(ADDRESS(3,COLUMN())),A43),DATA!C2:E1044,3,FALSE))</f>
        <v>0</v>
      </c>
      <c r="I43" s="50">
        <f ca="1">IF(ISERROR(VLOOKUP(CONCATENATE(INDIRECT(ADDRESS(3,COLUMN())),A43),DATA!C2:E1044,3,FALSE)),0,VLOOKUP(CONCATENATE(INDIRECT(ADDRESS(3,COLUMN())),A43),DATA!C2:E1044,3,FALSE))</f>
        <v>0</v>
      </c>
      <c r="J43" s="50">
        <f ca="1">IF(ISERROR(VLOOKUP(CONCATENATE(INDIRECT(ADDRESS(3,COLUMN())),A43),DATA!C2:E1044,3,FALSE)),0,VLOOKUP(CONCATENATE(INDIRECT(ADDRESS(3,COLUMN())),A43),DATA!C2:E1044,3,FALSE))</f>
        <v>0</v>
      </c>
      <c r="K43" s="50">
        <f ca="1">IF(ISERROR(VLOOKUP(CONCATENATE(INDIRECT(ADDRESS(3,COLUMN())),A43),DATA!C2:E1044,3,FALSE)),0,VLOOKUP(CONCATENATE(INDIRECT(ADDRESS(3,COLUMN())),A43),DATA!C2:E1044,3,FALSE))</f>
        <v>0</v>
      </c>
      <c r="L43" s="50">
        <f ca="1">IF(ISERROR(VLOOKUP(CONCATENATE(INDIRECT(ADDRESS(3,COLUMN())),A43),DATA!C2:E1044,3,FALSE)),0,VLOOKUP(CONCATENATE(INDIRECT(ADDRESS(3,COLUMN())),A43),DATA!C2:E1044,3,FALSE))</f>
        <v>0</v>
      </c>
      <c r="M43" s="50">
        <f ca="1">IF(ISERROR(VLOOKUP(CONCATENATE(INDIRECT(ADDRESS(3,COLUMN())),A43),DATA!C2:E1044,3,FALSE)),0,VLOOKUP(CONCATENATE(INDIRECT(ADDRESS(3,COLUMN())),A43),DATA!C2:E1044,3,FALSE))</f>
        <v>0</v>
      </c>
      <c r="N43" s="50">
        <f ca="1">IF(ISERROR(VLOOKUP(CONCATENATE(INDIRECT(ADDRESS(3,COLUMN())),A43),DATA!C2:E1044,3,FALSE)),0,VLOOKUP(CONCATENATE(INDIRECT(ADDRESS(3,COLUMN())),A43),DATA!C2:E1044,3,FALSE))</f>
        <v>0</v>
      </c>
      <c r="O43" s="50">
        <f ca="1">IF(ISERROR(VLOOKUP(CONCATENATE(INDIRECT(ADDRESS(3,COLUMN())),A43),DATA!C2:E1044,3,FALSE)),0,VLOOKUP(CONCATENATE(INDIRECT(ADDRESS(3,COLUMN())),A43),DATA!C2:E1044,3,FALSE))</f>
        <v>0</v>
      </c>
      <c r="P43" s="50">
        <f ca="1">IF(ISERROR(VLOOKUP(CONCATENATE(INDIRECT(ADDRESS(3,COLUMN())),A43),DATA!C2:E1044,3,FALSE)),0,VLOOKUP(CONCATENATE(INDIRECT(ADDRESS(3,COLUMN())),A43),DATA!C2:E1044,3,FALSE))</f>
        <v>0</v>
      </c>
      <c r="Q43" s="50">
        <f ca="1">IF(ISERROR(VLOOKUP(CONCATENATE(INDIRECT(ADDRESS(3,COLUMN())),A43),DATA!C2:E1044,3,FALSE)),0,VLOOKUP(CONCATENATE(INDIRECT(ADDRESS(3,COLUMN())),A43),DATA!C2:E1044,3,FALSE))</f>
        <v>0</v>
      </c>
      <c r="R43" s="50">
        <f ca="1">IF(ISERROR(VLOOKUP(CONCATENATE(INDIRECT(ADDRESS(3,COLUMN())),A43),DATA!C2:E1044,3,FALSE)),0,VLOOKUP(CONCATENATE(INDIRECT(ADDRESS(3,COLUMN())),A43),DATA!C2:E1044,3,FALSE))</f>
        <v>1</v>
      </c>
      <c r="S43" s="50">
        <f ca="1">IF(ISERROR(VLOOKUP(CONCATENATE(INDIRECT(ADDRESS(3,COLUMN())),A43),DATA!C2:E1044,3,FALSE)),0,VLOOKUP(CONCATENATE(INDIRECT(ADDRESS(3,COLUMN())),A43),DATA!C2:E1044,3,FALSE))</f>
        <v>0</v>
      </c>
      <c r="T43" s="50">
        <f ca="1">IF(ISERROR(VLOOKUP(CONCATENATE(INDIRECT(ADDRESS(3,COLUMN())),A43),DATA!C2:E1044,3,FALSE)),0,VLOOKUP(CONCATENATE(INDIRECT(ADDRESS(3,COLUMN())),A43),DATA!C2:E1044,3,FALSE))</f>
        <v>0</v>
      </c>
      <c r="U43" s="50">
        <f ca="1">IF(ISERROR(VLOOKUP(CONCATENATE(INDIRECT(ADDRESS(3,COLUMN())),A43),DATA!C2:E1044,3,FALSE)),0,VLOOKUP(CONCATENATE(INDIRECT(ADDRESS(3,COLUMN())),A43),DATA!C2:E1044,3,FALSE))</f>
        <v>0</v>
      </c>
      <c r="V43" s="50">
        <f ca="1">IF(ISERROR(VLOOKUP(CONCATENATE(INDIRECT(ADDRESS(3,COLUMN())),A43),DATA!C2:E1044,3,FALSE)),0,VLOOKUP(CONCATENATE(INDIRECT(ADDRESS(3,COLUMN())),A43),DATA!C2:E1044,3,FALSE))</f>
        <v>0</v>
      </c>
      <c r="W43" s="50">
        <f ca="1">IF(ISERROR(VLOOKUP(CONCATENATE(INDIRECT(ADDRESS(3,COLUMN())),A43),DATA!C2:E1044,3,FALSE)),0,VLOOKUP(CONCATENATE(INDIRECT(ADDRESS(3,COLUMN())),A43),DATA!C2:E1044,3,FALSE))</f>
        <v>0</v>
      </c>
      <c r="X43" s="50">
        <f ca="1">IF(ISERROR(VLOOKUP(CONCATENATE(INDIRECT(ADDRESS(3,COLUMN())),A43),DATA!C2:E1044,3,FALSE)),0,VLOOKUP(CONCATENATE(INDIRECT(ADDRESS(3,COLUMN())),A43),DATA!C2:E1044,3,FALSE))</f>
        <v>0</v>
      </c>
      <c r="Y43" s="50">
        <f ca="1">IF(ISERROR(VLOOKUP(CONCATENATE(INDIRECT(ADDRESS(3,COLUMN())),A43),DATA!C2:E1044,3,FALSE)),0,VLOOKUP(CONCATENATE(INDIRECT(ADDRESS(3,COLUMN())),A43),DATA!C2:E1044,3,FALSE))</f>
        <v>0</v>
      </c>
      <c r="Z43" s="50">
        <f ca="1">IF(ISERROR(VLOOKUP(CONCATENATE(INDIRECT(ADDRESS(3,COLUMN())),A43),DATA!C2:E1044,3,FALSE)),0,VLOOKUP(CONCATENATE(INDIRECT(ADDRESS(3,COLUMN())),A43),DATA!C2:E1044,3,FALSE))</f>
        <v>0</v>
      </c>
      <c r="AA43" s="50">
        <f ca="1">IF(ISERROR(VLOOKUP(CONCATENATE(INDIRECT(ADDRESS(3,COLUMN())),A43),DATA!C2:E1044,3,FALSE)),0,VLOOKUP(CONCATENATE(INDIRECT(ADDRESS(3,COLUMN())),A43),DATA!C2:E1044,3,FALSE))</f>
        <v>0</v>
      </c>
      <c r="AB43" s="50">
        <f ca="1">IF(ISERROR(VLOOKUP(CONCATENATE(INDIRECT(ADDRESS(3,COLUMN())),A43),DATA!C2:E1044,3,FALSE)),0,VLOOKUP(CONCATENATE(INDIRECT(ADDRESS(3,COLUMN())),A43),DATA!C2:E1044,3,FALSE))</f>
        <v>0</v>
      </c>
      <c r="AC43" s="50">
        <f ca="1">IF(ISERROR(VLOOKUP(CONCATENATE(INDIRECT(ADDRESS(3,COLUMN())),A43),DATA!C2:E1044,3,FALSE)),0,VLOOKUP(CONCATENATE(INDIRECT(ADDRESS(3,COLUMN())),A43),DATA!C2:E1044,3,FALSE))</f>
        <v>0</v>
      </c>
      <c r="AD43" s="50">
        <f ca="1">IF(ISERROR(VLOOKUP(CONCATENATE(INDIRECT(ADDRESS(3,COLUMN())),A43),DATA!C2:E1044,3,FALSE)),0,VLOOKUP(CONCATENATE(INDIRECT(ADDRESS(3,COLUMN())),A43),DATA!C2:E1044,3,FALSE))</f>
        <v>0</v>
      </c>
      <c r="AE43" s="50">
        <f ca="1">IF(ISERROR(VLOOKUP(CONCATENATE(INDIRECT(ADDRESS(3,COLUMN())),A43),DATA!C2:E1044,3,FALSE)),0,VLOOKUP(CONCATENATE(INDIRECT(ADDRESS(3,COLUMN())),A43),DATA!C2:E1044,3,FALSE))</f>
        <v>0</v>
      </c>
      <c r="AF43" s="50">
        <f ca="1">IF(ISERROR(VLOOKUP(CONCATENATE(INDIRECT(ADDRESS(3,COLUMN())),A43),DATA!C2:E1044,3,FALSE)),0,VLOOKUP(CONCATENATE(INDIRECT(ADDRESS(3,COLUMN())),A43),DATA!C2:E1044,3,FALSE))</f>
        <v>0</v>
      </c>
      <c r="AG43" s="50">
        <f ca="1">IF(ISERROR(VLOOKUP(CONCATENATE(INDIRECT(ADDRESS(3,COLUMN())),A43),DATA!C2:E1044,3,FALSE)),0,VLOOKUP(CONCATENATE(INDIRECT(ADDRESS(3,COLUMN())),A43),DATA!C2:E1044,3,FALSE))</f>
        <v>0</v>
      </c>
      <c r="AH43" s="50">
        <f ca="1">IF(ISERROR(VLOOKUP(CONCATENATE(INDIRECT(ADDRESS(3,COLUMN())),A43),DATA!C2:E1044,3,FALSE)),0,VLOOKUP(CONCATENATE(INDIRECT(ADDRESS(3,COLUMN())),A43),DATA!C2:E1044,3,FALSE))</f>
        <v>0</v>
      </c>
      <c r="AI43" s="50">
        <f ca="1">IF(ISERROR(VLOOKUP(CONCATENATE(INDIRECT(ADDRESS(3,COLUMN())),A43),DATA!C2:E1044,3,FALSE)),0,VLOOKUP(CONCATENATE(INDIRECT(ADDRESS(3,COLUMN())),A43),DATA!C2:E1044,3,FALSE))</f>
        <v>0</v>
      </c>
      <c r="AJ43" s="50">
        <f ca="1">IF(ISERROR(VLOOKUP(CONCATENATE(INDIRECT(ADDRESS(3,COLUMN())),A43),DATA!C2:E1044,3,FALSE)),0,VLOOKUP(CONCATENATE(INDIRECT(ADDRESS(3,COLUMN())),A43),DATA!C2:E1044,3,FALSE))</f>
        <v>0</v>
      </c>
      <c r="AK43" s="50">
        <f ca="1">IF(ISERROR(VLOOKUP(CONCATENATE(INDIRECT(ADDRESS(3,COLUMN())),A43),DATA!C2:E1044,3,FALSE)),0,VLOOKUP(CONCATENATE(INDIRECT(ADDRESS(3,COLUMN())),A43),DATA!C2:E1044,3,FALSE))</f>
        <v>0</v>
      </c>
      <c r="AL43" s="50">
        <f ca="1">IF(ISERROR(VLOOKUP(CONCATENATE(INDIRECT(ADDRESS(3,COLUMN())),A43),DATA!C2:E1044,3,FALSE)),0,VLOOKUP(CONCATENATE(INDIRECT(ADDRESS(3,COLUMN())),A43),DATA!C2:E1044,3,FALSE))</f>
        <v>0</v>
      </c>
      <c r="AM43" s="50">
        <f ca="1">IF(ISERROR(VLOOKUP(CONCATENATE(INDIRECT(ADDRESS(3,COLUMN())),A43),DATA!C2:E1044,3,FALSE)),0,VLOOKUP(CONCATENATE(INDIRECT(ADDRESS(3,COLUMN())),A43),DATA!C2:E1044,3,FALSE))</f>
        <v>0</v>
      </c>
      <c r="AN43" s="50">
        <f ca="1">SUM(B43:INDIRECT(CONCATENATE(SUBSTITUTE(ADDRESS(1,COLUMN()-1,4),"1",""),"$43")))</f>
        <v>2</v>
      </c>
    </row>
    <row r="44" spans="1:40" x14ac:dyDescent="0.25">
      <c r="A44" s="49" t="s">
        <v>91</v>
      </c>
      <c r="B44" s="49">
        <f ca="1">IF(ISERROR(VLOOKUP(CONCATENATE(INDIRECT(ADDRESS(3,COLUMN())),A44),DATA!C2:E1044,3,FALSE)),0,VLOOKUP(CONCATENATE(INDIRECT(ADDRESS(3,COLUMN())),A44),DATA!C2:E1044,3,FALSE))</f>
        <v>3</v>
      </c>
      <c r="C44" s="49">
        <f ca="1">IF(ISERROR(VLOOKUP(CONCATENATE(INDIRECT(ADDRESS(3,COLUMN())),A44),DATA!C2:E1044,3,FALSE)),0,VLOOKUP(CONCATENATE(INDIRECT(ADDRESS(3,COLUMN())),A44),DATA!C2:E1044,3,FALSE))</f>
        <v>5</v>
      </c>
      <c r="D44" s="49">
        <f ca="1">IF(ISERROR(VLOOKUP(CONCATENATE(INDIRECT(ADDRESS(3,COLUMN())),A44),DATA!C2:E1044,3,FALSE)),0,VLOOKUP(CONCATENATE(INDIRECT(ADDRESS(3,COLUMN())),A44),DATA!C2:E1044,3,FALSE))</f>
        <v>0</v>
      </c>
      <c r="E44" s="49">
        <f ca="1">IF(ISERROR(VLOOKUP(CONCATENATE(INDIRECT(ADDRESS(3,COLUMN())),A44),DATA!C2:E1044,3,FALSE)),0,VLOOKUP(CONCATENATE(INDIRECT(ADDRESS(3,COLUMN())),A44),DATA!C2:E1044,3,FALSE))</f>
        <v>0</v>
      </c>
      <c r="F44" s="49">
        <f ca="1">IF(ISERROR(VLOOKUP(CONCATENATE(INDIRECT(ADDRESS(3,COLUMN())),A44),DATA!C2:E1044,3,FALSE)),0,VLOOKUP(CONCATENATE(INDIRECT(ADDRESS(3,COLUMN())),A44),DATA!C2:E1044,3,FALSE))</f>
        <v>0</v>
      </c>
      <c r="G44" s="49">
        <f ca="1">IF(ISERROR(VLOOKUP(CONCATENATE(INDIRECT(ADDRESS(3,COLUMN())),A44),DATA!C2:E1044,3,FALSE)),0,VLOOKUP(CONCATENATE(INDIRECT(ADDRESS(3,COLUMN())),A44),DATA!C2:E1044,3,FALSE))</f>
        <v>0</v>
      </c>
      <c r="H44" s="49">
        <f ca="1">IF(ISERROR(VLOOKUP(CONCATENATE(INDIRECT(ADDRESS(3,COLUMN())),A44),DATA!C2:E1044,3,FALSE)),0,VLOOKUP(CONCATENATE(INDIRECT(ADDRESS(3,COLUMN())),A44),DATA!C2:E1044,3,FALSE))</f>
        <v>0</v>
      </c>
      <c r="I44" s="49">
        <f ca="1">IF(ISERROR(VLOOKUP(CONCATENATE(INDIRECT(ADDRESS(3,COLUMN())),A44),DATA!C2:E1044,3,FALSE)),0,VLOOKUP(CONCATENATE(INDIRECT(ADDRESS(3,COLUMN())),A44),DATA!C2:E1044,3,FALSE))</f>
        <v>0</v>
      </c>
      <c r="J44" s="49">
        <f ca="1">IF(ISERROR(VLOOKUP(CONCATENATE(INDIRECT(ADDRESS(3,COLUMN())),A44),DATA!C2:E1044,3,FALSE)),0,VLOOKUP(CONCATENATE(INDIRECT(ADDRESS(3,COLUMN())),A44),DATA!C2:E1044,3,FALSE))</f>
        <v>0</v>
      </c>
      <c r="K44" s="49">
        <f ca="1">IF(ISERROR(VLOOKUP(CONCATENATE(INDIRECT(ADDRESS(3,COLUMN())),A44),DATA!C2:E1044,3,FALSE)),0,VLOOKUP(CONCATENATE(INDIRECT(ADDRESS(3,COLUMN())),A44),DATA!C2:E1044,3,FALSE))</f>
        <v>0</v>
      </c>
      <c r="L44" s="49">
        <f ca="1">IF(ISERROR(VLOOKUP(CONCATENATE(INDIRECT(ADDRESS(3,COLUMN())),A44),DATA!C2:E1044,3,FALSE)),0,VLOOKUP(CONCATENATE(INDIRECT(ADDRESS(3,COLUMN())),A44),DATA!C2:E1044,3,FALSE))</f>
        <v>0</v>
      </c>
      <c r="M44" s="49">
        <f ca="1">IF(ISERROR(VLOOKUP(CONCATENATE(INDIRECT(ADDRESS(3,COLUMN())),A44),DATA!C2:E1044,3,FALSE)),0,VLOOKUP(CONCATENATE(INDIRECT(ADDRESS(3,COLUMN())),A44),DATA!C2:E1044,3,FALSE))</f>
        <v>0</v>
      </c>
      <c r="N44" s="49">
        <f ca="1">IF(ISERROR(VLOOKUP(CONCATENATE(INDIRECT(ADDRESS(3,COLUMN())),A44),DATA!C2:E1044,3,FALSE)),0,VLOOKUP(CONCATENATE(INDIRECT(ADDRESS(3,COLUMN())),A44),DATA!C2:E1044,3,FALSE))</f>
        <v>0</v>
      </c>
      <c r="O44" s="49">
        <f ca="1">IF(ISERROR(VLOOKUP(CONCATENATE(INDIRECT(ADDRESS(3,COLUMN())),A44),DATA!C2:E1044,3,FALSE)),0,VLOOKUP(CONCATENATE(INDIRECT(ADDRESS(3,COLUMN())),A44),DATA!C2:E1044,3,FALSE))</f>
        <v>0</v>
      </c>
      <c r="P44" s="49">
        <f ca="1">IF(ISERROR(VLOOKUP(CONCATENATE(INDIRECT(ADDRESS(3,COLUMN())),A44),DATA!C2:E1044,3,FALSE)),0,VLOOKUP(CONCATENATE(INDIRECT(ADDRESS(3,COLUMN())),A44),DATA!C2:E1044,3,FALSE))</f>
        <v>0</v>
      </c>
      <c r="Q44" s="49">
        <f ca="1">IF(ISERROR(VLOOKUP(CONCATENATE(INDIRECT(ADDRESS(3,COLUMN())),A44),DATA!C2:E1044,3,FALSE)),0,VLOOKUP(CONCATENATE(INDIRECT(ADDRESS(3,COLUMN())),A44),DATA!C2:E1044,3,FALSE))</f>
        <v>0</v>
      </c>
      <c r="R44" s="49">
        <f ca="1">IF(ISERROR(VLOOKUP(CONCATENATE(INDIRECT(ADDRESS(3,COLUMN())),A44),DATA!C2:E1044,3,FALSE)),0,VLOOKUP(CONCATENATE(INDIRECT(ADDRESS(3,COLUMN())),A44),DATA!C2:E1044,3,FALSE))</f>
        <v>0</v>
      </c>
      <c r="S44" s="49">
        <f ca="1">IF(ISERROR(VLOOKUP(CONCATENATE(INDIRECT(ADDRESS(3,COLUMN())),A44),DATA!C2:E1044,3,FALSE)),0,VLOOKUP(CONCATENATE(INDIRECT(ADDRESS(3,COLUMN())),A44),DATA!C2:E1044,3,FALSE))</f>
        <v>0</v>
      </c>
      <c r="T44" s="49">
        <f ca="1">IF(ISERROR(VLOOKUP(CONCATENATE(INDIRECT(ADDRESS(3,COLUMN())),A44),DATA!C2:E1044,3,FALSE)),0,VLOOKUP(CONCATENATE(INDIRECT(ADDRESS(3,COLUMN())),A44),DATA!C2:E1044,3,FALSE))</f>
        <v>0</v>
      </c>
      <c r="U44" s="49">
        <f ca="1">IF(ISERROR(VLOOKUP(CONCATENATE(INDIRECT(ADDRESS(3,COLUMN())),A44),DATA!C2:E1044,3,FALSE)),0,VLOOKUP(CONCATENATE(INDIRECT(ADDRESS(3,COLUMN())),A44),DATA!C2:E1044,3,FALSE))</f>
        <v>0</v>
      </c>
      <c r="V44" s="49">
        <f ca="1">IF(ISERROR(VLOOKUP(CONCATENATE(INDIRECT(ADDRESS(3,COLUMN())),A44),DATA!C2:E1044,3,FALSE)),0,VLOOKUP(CONCATENATE(INDIRECT(ADDRESS(3,COLUMN())),A44),DATA!C2:E1044,3,FALSE))</f>
        <v>0</v>
      </c>
      <c r="W44" s="49">
        <f ca="1">IF(ISERROR(VLOOKUP(CONCATENATE(INDIRECT(ADDRESS(3,COLUMN())),A44),DATA!C2:E1044,3,FALSE)),0,VLOOKUP(CONCATENATE(INDIRECT(ADDRESS(3,COLUMN())),A44),DATA!C2:E1044,3,FALSE))</f>
        <v>0</v>
      </c>
      <c r="X44" s="49">
        <f ca="1">IF(ISERROR(VLOOKUP(CONCATENATE(INDIRECT(ADDRESS(3,COLUMN())),A44),DATA!C2:E1044,3,FALSE)),0,VLOOKUP(CONCATENATE(INDIRECT(ADDRESS(3,COLUMN())),A44),DATA!C2:E1044,3,FALSE))</f>
        <v>0</v>
      </c>
      <c r="Y44" s="49">
        <f ca="1">IF(ISERROR(VLOOKUP(CONCATENATE(INDIRECT(ADDRESS(3,COLUMN())),A44),DATA!C2:E1044,3,FALSE)),0,VLOOKUP(CONCATENATE(INDIRECT(ADDRESS(3,COLUMN())),A44),DATA!C2:E1044,3,FALSE))</f>
        <v>0</v>
      </c>
      <c r="Z44" s="49">
        <f ca="1">IF(ISERROR(VLOOKUP(CONCATENATE(INDIRECT(ADDRESS(3,COLUMN())),A44),DATA!C2:E1044,3,FALSE)),0,VLOOKUP(CONCATENATE(INDIRECT(ADDRESS(3,COLUMN())),A44),DATA!C2:E1044,3,FALSE))</f>
        <v>0</v>
      </c>
      <c r="AA44" s="49">
        <f ca="1">IF(ISERROR(VLOOKUP(CONCATENATE(INDIRECT(ADDRESS(3,COLUMN())),A44),DATA!C2:E1044,3,FALSE)),0,VLOOKUP(CONCATENATE(INDIRECT(ADDRESS(3,COLUMN())),A44),DATA!C2:E1044,3,FALSE))</f>
        <v>0</v>
      </c>
      <c r="AB44" s="49">
        <f ca="1">IF(ISERROR(VLOOKUP(CONCATENATE(INDIRECT(ADDRESS(3,COLUMN())),A44),DATA!C2:E1044,3,FALSE)),0,VLOOKUP(CONCATENATE(INDIRECT(ADDRESS(3,COLUMN())),A44),DATA!C2:E1044,3,FALSE))</f>
        <v>0</v>
      </c>
      <c r="AC44" s="49">
        <f ca="1">IF(ISERROR(VLOOKUP(CONCATENATE(INDIRECT(ADDRESS(3,COLUMN())),A44),DATA!C2:E1044,3,FALSE)),0,VLOOKUP(CONCATENATE(INDIRECT(ADDRESS(3,COLUMN())),A44),DATA!C2:E1044,3,FALSE))</f>
        <v>0</v>
      </c>
      <c r="AD44" s="49">
        <f ca="1">IF(ISERROR(VLOOKUP(CONCATENATE(INDIRECT(ADDRESS(3,COLUMN())),A44),DATA!C2:E1044,3,FALSE)),0,VLOOKUP(CONCATENATE(INDIRECT(ADDRESS(3,COLUMN())),A44),DATA!C2:E1044,3,FALSE))</f>
        <v>0</v>
      </c>
      <c r="AE44" s="49">
        <f ca="1">IF(ISERROR(VLOOKUP(CONCATENATE(INDIRECT(ADDRESS(3,COLUMN())),A44),DATA!C2:E1044,3,FALSE)),0,VLOOKUP(CONCATENATE(INDIRECT(ADDRESS(3,COLUMN())),A44),DATA!C2:E1044,3,FALSE))</f>
        <v>0</v>
      </c>
      <c r="AF44" s="49">
        <f ca="1">IF(ISERROR(VLOOKUP(CONCATENATE(INDIRECT(ADDRESS(3,COLUMN())),A44),DATA!C2:E1044,3,FALSE)),0,VLOOKUP(CONCATENATE(INDIRECT(ADDRESS(3,COLUMN())),A44),DATA!C2:E1044,3,FALSE))</f>
        <v>0</v>
      </c>
      <c r="AG44" s="49">
        <f ca="1">IF(ISERROR(VLOOKUP(CONCATENATE(INDIRECT(ADDRESS(3,COLUMN())),A44),DATA!C2:E1044,3,FALSE)),0,VLOOKUP(CONCATENATE(INDIRECT(ADDRESS(3,COLUMN())),A44),DATA!C2:E1044,3,FALSE))</f>
        <v>0</v>
      </c>
      <c r="AH44" s="49">
        <f ca="1">IF(ISERROR(VLOOKUP(CONCATENATE(INDIRECT(ADDRESS(3,COLUMN())),A44),DATA!C2:E1044,3,FALSE)),0,VLOOKUP(CONCATENATE(INDIRECT(ADDRESS(3,COLUMN())),A44),DATA!C2:E1044,3,FALSE))</f>
        <v>0</v>
      </c>
      <c r="AI44" s="49">
        <f ca="1">IF(ISERROR(VLOOKUP(CONCATENATE(INDIRECT(ADDRESS(3,COLUMN())),A44),DATA!C2:E1044,3,FALSE)),0,VLOOKUP(CONCATENATE(INDIRECT(ADDRESS(3,COLUMN())),A44),DATA!C2:E1044,3,FALSE))</f>
        <v>0</v>
      </c>
      <c r="AJ44" s="49">
        <f ca="1">IF(ISERROR(VLOOKUP(CONCATENATE(INDIRECT(ADDRESS(3,COLUMN())),A44),DATA!C2:E1044,3,FALSE)),0,VLOOKUP(CONCATENATE(INDIRECT(ADDRESS(3,COLUMN())),A44),DATA!C2:E1044,3,FALSE))</f>
        <v>0</v>
      </c>
      <c r="AK44" s="49">
        <f ca="1">IF(ISERROR(VLOOKUP(CONCATENATE(INDIRECT(ADDRESS(3,COLUMN())),A44),DATA!C2:E1044,3,FALSE)),0,VLOOKUP(CONCATENATE(INDIRECT(ADDRESS(3,COLUMN())),A44),DATA!C2:E1044,3,FALSE))</f>
        <v>0</v>
      </c>
      <c r="AL44" s="49">
        <f ca="1">IF(ISERROR(VLOOKUP(CONCATENATE(INDIRECT(ADDRESS(3,COLUMN())),A44),DATA!C2:E1044,3,FALSE)),0,VLOOKUP(CONCATENATE(INDIRECT(ADDRESS(3,COLUMN())),A44),DATA!C2:E1044,3,FALSE))</f>
        <v>0</v>
      </c>
      <c r="AM44" s="49">
        <f ca="1">IF(ISERROR(VLOOKUP(CONCATENATE(INDIRECT(ADDRESS(3,COLUMN())),A44),DATA!C2:E1044,3,FALSE)),0,VLOOKUP(CONCATENATE(INDIRECT(ADDRESS(3,COLUMN())),A44),DATA!C2:E1044,3,FALSE))</f>
        <v>0</v>
      </c>
      <c r="AN44" s="49">
        <f ca="1">SUM(B44:INDIRECT(CONCATENATE(SUBSTITUTE(ADDRESS(1,COLUMN()-1,4),"1",""),"$44")))</f>
        <v>8</v>
      </c>
    </row>
    <row r="45" spans="1:40" x14ac:dyDescent="0.25">
      <c r="A45" s="50" t="s">
        <v>92</v>
      </c>
      <c r="B45" s="50">
        <f ca="1">IF(ISERROR(VLOOKUP(CONCATENATE(INDIRECT(ADDRESS(3,COLUMN())),A45),DATA!C2:E1044,3,FALSE)),0,VLOOKUP(CONCATENATE(INDIRECT(ADDRESS(3,COLUMN())),A45),DATA!C2:E1044,3,FALSE))</f>
        <v>1</v>
      </c>
      <c r="C45" s="50">
        <f ca="1">IF(ISERROR(VLOOKUP(CONCATENATE(INDIRECT(ADDRESS(3,COLUMN())),A45),DATA!C2:E1044,3,FALSE)),0,VLOOKUP(CONCATENATE(INDIRECT(ADDRESS(3,COLUMN())),A45),DATA!C2:E1044,3,FALSE))</f>
        <v>3</v>
      </c>
      <c r="D45" s="50">
        <f ca="1">IF(ISERROR(VLOOKUP(CONCATENATE(INDIRECT(ADDRESS(3,COLUMN())),A45),DATA!C2:E1044,3,FALSE)),0,VLOOKUP(CONCATENATE(INDIRECT(ADDRESS(3,COLUMN())),A45),DATA!C2:E1044,3,FALSE))</f>
        <v>2</v>
      </c>
      <c r="E45" s="50">
        <f ca="1">IF(ISERROR(VLOOKUP(CONCATENATE(INDIRECT(ADDRESS(3,COLUMN())),A45),DATA!C2:E1044,3,FALSE)),0,VLOOKUP(CONCATENATE(INDIRECT(ADDRESS(3,COLUMN())),A45),DATA!C2:E1044,3,FALSE))</f>
        <v>0</v>
      </c>
      <c r="F45" s="50">
        <f ca="1">IF(ISERROR(VLOOKUP(CONCATENATE(INDIRECT(ADDRESS(3,COLUMN())),A45),DATA!C2:E1044,3,FALSE)),0,VLOOKUP(CONCATENATE(INDIRECT(ADDRESS(3,COLUMN())),A45),DATA!C2:E1044,3,FALSE))</f>
        <v>0</v>
      </c>
      <c r="G45" s="50">
        <f ca="1">IF(ISERROR(VLOOKUP(CONCATENATE(INDIRECT(ADDRESS(3,COLUMN())),A45),DATA!C2:E1044,3,FALSE)),0,VLOOKUP(CONCATENATE(INDIRECT(ADDRESS(3,COLUMN())),A45),DATA!C2:E1044,3,FALSE))</f>
        <v>1</v>
      </c>
      <c r="H45" s="50">
        <f ca="1">IF(ISERROR(VLOOKUP(CONCATENATE(INDIRECT(ADDRESS(3,COLUMN())),A45),DATA!C2:E1044,3,FALSE)),0,VLOOKUP(CONCATENATE(INDIRECT(ADDRESS(3,COLUMN())),A45),DATA!C2:E1044,3,FALSE))</f>
        <v>0</v>
      </c>
      <c r="I45" s="50">
        <f ca="1">IF(ISERROR(VLOOKUP(CONCATENATE(INDIRECT(ADDRESS(3,COLUMN())),A45),DATA!C2:E1044,3,FALSE)),0,VLOOKUP(CONCATENATE(INDIRECT(ADDRESS(3,COLUMN())),A45),DATA!C2:E1044,3,FALSE))</f>
        <v>1</v>
      </c>
      <c r="J45" s="50">
        <f ca="1">IF(ISERROR(VLOOKUP(CONCATENATE(INDIRECT(ADDRESS(3,COLUMN())),A45),DATA!C2:E1044,3,FALSE)),0,VLOOKUP(CONCATENATE(INDIRECT(ADDRESS(3,COLUMN())),A45),DATA!C2:E1044,3,FALSE))</f>
        <v>0</v>
      </c>
      <c r="K45" s="50">
        <f ca="1">IF(ISERROR(VLOOKUP(CONCATENATE(INDIRECT(ADDRESS(3,COLUMN())),A45),DATA!C2:E1044,3,FALSE)),0,VLOOKUP(CONCATENATE(INDIRECT(ADDRESS(3,COLUMN())),A45),DATA!C2:E1044,3,FALSE))</f>
        <v>0</v>
      </c>
      <c r="L45" s="50">
        <f ca="1">IF(ISERROR(VLOOKUP(CONCATENATE(INDIRECT(ADDRESS(3,COLUMN())),A45),DATA!C2:E1044,3,FALSE)),0,VLOOKUP(CONCATENATE(INDIRECT(ADDRESS(3,COLUMN())),A45),DATA!C2:E1044,3,FALSE))</f>
        <v>0</v>
      </c>
      <c r="M45" s="50">
        <f ca="1">IF(ISERROR(VLOOKUP(CONCATENATE(INDIRECT(ADDRESS(3,COLUMN())),A45),DATA!C2:E1044,3,FALSE)),0,VLOOKUP(CONCATENATE(INDIRECT(ADDRESS(3,COLUMN())),A45),DATA!C2:E1044,3,FALSE))</f>
        <v>1</v>
      </c>
      <c r="N45" s="50">
        <f ca="1">IF(ISERROR(VLOOKUP(CONCATENATE(INDIRECT(ADDRESS(3,COLUMN())),A45),DATA!C2:E1044,3,FALSE)),0,VLOOKUP(CONCATENATE(INDIRECT(ADDRESS(3,COLUMN())),A45),DATA!C2:E1044,3,FALSE))</f>
        <v>0</v>
      </c>
      <c r="O45" s="50">
        <f ca="1">IF(ISERROR(VLOOKUP(CONCATENATE(INDIRECT(ADDRESS(3,COLUMN())),A45),DATA!C2:E1044,3,FALSE)),0,VLOOKUP(CONCATENATE(INDIRECT(ADDRESS(3,COLUMN())),A45),DATA!C2:E1044,3,FALSE))</f>
        <v>0</v>
      </c>
      <c r="P45" s="50">
        <f ca="1">IF(ISERROR(VLOOKUP(CONCATENATE(INDIRECT(ADDRESS(3,COLUMN())),A45),DATA!C2:E1044,3,FALSE)),0,VLOOKUP(CONCATENATE(INDIRECT(ADDRESS(3,COLUMN())),A45),DATA!C2:E1044,3,FALSE))</f>
        <v>0</v>
      </c>
      <c r="Q45" s="50">
        <f ca="1">IF(ISERROR(VLOOKUP(CONCATENATE(INDIRECT(ADDRESS(3,COLUMN())),A45),DATA!C2:E1044,3,FALSE)),0,VLOOKUP(CONCATENATE(INDIRECT(ADDRESS(3,COLUMN())),A45),DATA!C2:E1044,3,FALSE))</f>
        <v>0</v>
      </c>
      <c r="R45" s="50">
        <f ca="1">IF(ISERROR(VLOOKUP(CONCATENATE(INDIRECT(ADDRESS(3,COLUMN())),A45),DATA!C2:E1044,3,FALSE)),0,VLOOKUP(CONCATENATE(INDIRECT(ADDRESS(3,COLUMN())),A45),DATA!C2:E1044,3,FALSE))</f>
        <v>0</v>
      </c>
      <c r="S45" s="50">
        <f ca="1">IF(ISERROR(VLOOKUP(CONCATENATE(INDIRECT(ADDRESS(3,COLUMN())),A45),DATA!C2:E1044,3,FALSE)),0,VLOOKUP(CONCATENATE(INDIRECT(ADDRESS(3,COLUMN())),A45),DATA!C2:E1044,3,FALSE))</f>
        <v>0</v>
      </c>
      <c r="T45" s="50">
        <f ca="1">IF(ISERROR(VLOOKUP(CONCATENATE(INDIRECT(ADDRESS(3,COLUMN())),A45),DATA!C2:E1044,3,FALSE)),0,VLOOKUP(CONCATENATE(INDIRECT(ADDRESS(3,COLUMN())),A45),DATA!C2:E1044,3,FALSE))</f>
        <v>1</v>
      </c>
      <c r="U45" s="50">
        <f ca="1">IF(ISERROR(VLOOKUP(CONCATENATE(INDIRECT(ADDRESS(3,COLUMN())),A45),DATA!C2:E1044,3,FALSE)),0,VLOOKUP(CONCATENATE(INDIRECT(ADDRESS(3,COLUMN())),A45),DATA!C2:E1044,3,FALSE))</f>
        <v>3</v>
      </c>
      <c r="V45" s="50">
        <f ca="1">IF(ISERROR(VLOOKUP(CONCATENATE(INDIRECT(ADDRESS(3,COLUMN())),A45),DATA!C2:E1044,3,FALSE)),0,VLOOKUP(CONCATENATE(INDIRECT(ADDRESS(3,COLUMN())),A45),DATA!C2:E1044,3,FALSE))</f>
        <v>0</v>
      </c>
      <c r="W45" s="50">
        <f ca="1">IF(ISERROR(VLOOKUP(CONCATENATE(INDIRECT(ADDRESS(3,COLUMN())),A45),DATA!C2:E1044,3,FALSE)),0,VLOOKUP(CONCATENATE(INDIRECT(ADDRESS(3,COLUMN())),A45),DATA!C2:E1044,3,FALSE))</f>
        <v>0</v>
      </c>
      <c r="X45" s="50">
        <f ca="1">IF(ISERROR(VLOOKUP(CONCATENATE(INDIRECT(ADDRESS(3,COLUMN())),A45),DATA!C2:E1044,3,FALSE)),0,VLOOKUP(CONCATENATE(INDIRECT(ADDRESS(3,COLUMN())),A45),DATA!C2:E1044,3,FALSE))</f>
        <v>0</v>
      </c>
      <c r="Y45" s="50">
        <f ca="1">IF(ISERROR(VLOOKUP(CONCATENATE(INDIRECT(ADDRESS(3,COLUMN())),A45),DATA!C2:E1044,3,FALSE)),0,VLOOKUP(CONCATENATE(INDIRECT(ADDRESS(3,COLUMN())),A45),DATA!C2:E1044,3,FALSE))</f>
        <v>0</v>
      </c>
      <c r="Z45" s="50">
        <f ca="1">IF(ISERROR(VLOOKUP(CONCATENATE(INDIRECT(ADDRESS(3,COLUMN())),A45),DATA!C2:E1044,3,FALSE)),0,VLOOKUP(CONCATENATE(INDIRECT(ADDRESS(3,COLUMN())),A45),DATA!C2:E1044,3,FALSE))</f>
        <v>0</v>
      </c>
      <c r="AA45" s="50">
        <f ca="1">IF(ISERROR(VLOOKUP(CONCATENATE(INDIRECT(ADDRESS(3,COLUMN())),A45),DATA!C2:E1044,3,FALSE)),0,VLOOKUP(CONCATENATE(INDIRECT(ADDRESS(3,COLUMN())),A45),DATA!C2:E1044,3,FALSE))</f>
        <v>0</v>
      </c>
      <c r="AB45" s="50">
        <f ca="1">IF(ISERROR(VLOOKUP(CONCATENATE(INDIRECT(ADDRESS(3,COLUMN())),A45),DATA!C2:E1044,3,FALSE)),0,VLOOKUP(CONCATENATE(INDIRECT(ADDRESS(3,COLUMN())),A45),DATA!C2:E1044,3,FALSE))</f>
        <v>0</v>
      </c>
      <c r="AC45" s="50">
        <f ca="1">IF(ISERROR(VLOOKUP(CONCATENATE(INDIRECT(ADDRESS(3,COLUMN())),A45),DATA!C2:E1044,3,FALSE)),0,VLOOKUP(CONCATENATE(INDIRECT(ADDRESS(3,COLUMN())),A45),DATA!C2:E1044,3,FALSE))</f>
        <v>0</v>
      </c>
      <c r="AD45" s="50">
        <f ca="1">IF(ISERROR(VLOOKUP(CONCATENATE(INDIRECT(ADDRESS(3,COLUMN())),A45),DATA!C2:E1044,3,FALSE)),0,VLOOKUP(CONCATENATE(INDIRECT(ADDRESS(3,COLUMN())),A45),DATA!C2:E1044,3,FALSE))</f>
        <v>0</v>
      </c>
      <c r="AE45" s="50">
        <f ca="1">IF(ISERROR(VLOOKUP(CONCATENATE(INDIRECT(ADDRESS(3,COLUMN())),A45),DATA!C2:E1044,3,FALSE)),0,VLOOKUP(CONCATENATE(INDIRECT(ADDRESS(3,COLUMN())),A45),DATA!C2:E1044,3,FALSE))</f>
        <v>0</v>
      </c>
      <c r="AF45" s="50">
        <f ca="1">IF(ISERROR(VLOOKUP(CONCATENATE(INDIRECT(ADDRESS(3,COLUMN())),A45),DATA!C2:E1044,3,FALSE)),0,VLOOKUP(CONCATENATE(INDIRECT(ADDRESS(3,COLUMN())),A45),DATA!C2:E1044,3,FALSE))</f>
        <v>0</v>
      </c>
      <c r="AG45" s="50">
        <f ca="1">IF(ISERROR(VLOOKUP(CONCATENATE(INDIRECT(ADDRESS(3,COLUMN())),A45),DATA!C2:E1044,3,FALSE)),0,VLOOKUP(CONCATENATE(INDIRECT(ADDRESS(3,COLUMN())),A45),DATA!C2:E1044,3,FALSE))</f>
        <v>0</v>
      </c>
      <c r="AH45" s="50">
        <f ca="1">IF(ISERROR(VLOOKUP(CONCATENATE(INDIRECT(ADDRESS(3,COLUMN())),A45),DATA!C2:E1044,3,FALSE)),0,VLOOKUP(CONCATENATE(INDIRECT(ADDRESS(3,COLUMN())),A45),DATA!C2:E1044,3,FALSE))</f>
        <v>0</v>
      </c>
      <c r="AI45" s="50">
        <f ca="1">IF(ISERROR(VLOOKUP(CONCATENATE(INDIRECT(ADDRESS(3,COLUMN())),A45),DATA!C2:E1044,3,FALSE)),0,VLOOKUP(CONCATENATE(INDIRECT(ADDRESS(3,COLUMN())),A45),DATA!C2:E1044,3,FALSE))</f>
        <v>0</v>
      </c>
      <c r="AJ45" s="50">
        <f ca="1">IF(ISERROR(VLOOKUP(CONCATENATE(INDIRECT(ADDRESS(3,COLUMN())),A45),DATA!C2:E1044,3,FALSE)),0,VLOOKUP(CONCATENATE(INDIRECT(ADDRESS(3,COLUMN())),A45),DATA!C2:E1044,3,FALSE))</f>
        <v>0</v>
      </c>
      <c r="AK45" s="50">
        <f ca="1">IF(ISERROR(VLOOKUP(CONCATENATE(INDIRECT(ADDRESS(3,COLUMN())),A45),DATA!C2:E1044,3,FALSE)),0,VLOOKUP(CONCATENATE(INDIRECT(ADDRESS(3,COLUMN())),A45),DATA!C2:E1044,3,FALSE))</f>
        <v>0</v>
      </c>
      <c r="AL45" s="50">
        <f ca="1">IF(ISERROR(VLOOKUP(CONCATENATE(INDIRECT(ADDRESS(3,COLUMN())),A45),DATA!C2:E1044,3,FALSE)),0,VLOOKUP(CONCATENATE(INDIRECT(ADDRESS(3,COLUMN())),A45),DATA!C2:E1044,3,FALSE))</f>
        <v>0</v>
      </c>
      <c r="AM45" s="50">
        <f ca="1">IF(ISERROR(VLOOKUP(CONCATENATE(INDIRECT(ADDRESS(3,COLUMN())),A45),DATA!C2:E1044,3,FALSE)),0,VLOOKUP(CONCATENATE(INDIRECT(ADDRESS(3,COLUMN())),A45),DATA!C2:E1044,3,FALSE))</f>
        <v>0</v>
      </c>
      <c r="AN45" s="50">
        <f ca="1">SUM(B45:INDIRECT(CONCATENATE(SUBSTITUTE(ADDRESS(1,COLUMN()-1,4),"1",""),"$45")))</f>
        <v>13</v>
      </c>
    </row>
    <row r="46" spans="1:40" x14ac:dyDescent="0.25">
      <c r="A46" s="49" t="s">
        <v>93</v>
      </c>
      <c r="B46" s="49">
        <f ca="1">IF(ISERROR(VLOOKUP(CONCATENATE(INDIRECT(ADDRESS(3,COLUMN())),A46),DATA!C2:E1044,3,FALSE)),0,VLOOKUP(CONCATENATE(INDIRECT(ADDRESS(3,COLUMN())),A46),DATA!C2:E1044,3,FALSE))</f>
        <v>57</v>
      </c>
      <c r="C46" s="49">
        <f ca="1">IF(ISERROR(VLOOKUP(CONCATENATE(INDIRECT(ADDRESS(3,COLUMN())),A46),DATA!C2:E1044,3,FALSE)),0,VLOOKUP(CONCATENATE(INDIRECT(ADDRESS(3,COLUMN())),A46),DATA!C2:E1044,3,FALSE))</f>
        <v>11</v>
      </c>
      <c r="D46" s="49">
        <f ca="1">IF(ISERROR(VLOOKUP(CONCATENATE(INDIRECT(ADDRESS(3,COLUMN())),A46),DATA!C2:E1044,3,FALSE)),0,VLOOKUP(CONCATENATE(INDIRECT(ADDRESS(3,COLUMN())),A46),DATA!C2:E1044,3,FALSE))</f>
        <v>12</v>
      </c>
      <c r="E46" s="49">
        <f ca="1">IF(ISERROR(VLOOKUP(CONCATENATE(INDIRECT(ADDRESS(3,COLUMN())),A46),DATA!C2:E1044,3,FALSE)),0,VLOOKUP(CONCATENATE(INDIRECT(ADDRESS(3,COLUMN())),A46),DATA!C2:E1044,3,FALSE))</f>
        <v>3</v>
      </c>
      <c r="F46" s="49">
        <f ca="1">IF(ISERROR(VLOOKUP(CONCATENATE(INDIRECT(ADDRESS(3,COLUMN())),A46),DATA!C2:E1044,3,FALSE)),0,VLOOKUP(CONCATENATE(INDIRECT(ADDRESS(3,COLUMN())),A46),DATA!C2:E1044,3,FALSE))</f>
        <v>12</v>
      </c>
      <c r="G46" s="49">
        <f ca="1">IF(ISERROR(VLOOKUP(CONCATENATE(INDIRECT(ADDRESS(3,COLUMN())),A46),DATA!C2:E1044,3,FALSE)),0,VLOOKUP(CONCATENATE(INDIRECT(ADDRESS(3,COLUMN())),A46),DATA!C2:E1044,3,FALSE))</f>
        <v>17</v>
      </c>
      <c r="H46" s="49">
        <f ca="1">IF(ISERROR(VLOOKUP(CONCATENATE(INDIRECT(ADDRESS(3,COLUMN())),A46),DATA!C2:E1044,3,FALSE)),0,VLOOKUP(CONCATENATE(INDIRECT(ADDRESS(3,COLUMN())),A46),DATA!C2:E1044,3,FALSE))</f>
        <v>12</v>
      </c>
      <c r="I46" s="49">
        <f ca="1">IF(ISERROR(VLOOKUP(CONCATENATE(INDIRECT(ADDRESS(3,COLUMN())),A46),DATA!C2:E1044,3,FALSE)),0,VLOOKUP(CONCATENATE(INDIRECT(ADDRESS(3,COLUMN())),A46),DATA!C2:E1044,3,FALSE))</f>
        <v>3</v>
      </c>
      <c r="J46" s="49">
        <f ca="1">IF(ISERROR(VLOOKUP(CONCATENATE(INDIRECT(ADDRESS(3,COLUMN())),A46),DATA!C2:E1044,3,FALSE)),0,VLOOKUP(CONCATENATE(INDIRECT(ADDRESS(3,COLUMN())),A46),DATA!C2:E1044,3,FALSE))</f>
        <v>1</v>
      </c>
      <c r="K46" s="49">
        <f ca="1">IF(ISERROR(VLOOKUP(CONCATENATE(INDIRECT(ADDRESS(3,COLUMN())),A46),DATA!C2:E1044,3,FALSE)),0,VLOOKUP(CONCATENATE(INDIRECT(ADDRESS(3,COLUMN())),A46),DATA!C2:E1044,3,FALSE))</f>
        <v>6</v>
      </c>
      <c r="L46" s="49">
        <f ca="1">IF(ISERROR(VLOOKUP(CONCATENATE(INDIRECT(ADDRESS(3,COLUMN())),A46),DATA!C2:E1044,3,FALSE)),0,VLOOKUP(CONCATENATE(INDIRECT(ADDRESS(3,COLUMN())),A46),DATA!C2:E1044,3,FALSE))</f>
        <v>1</v>
      </c>
      <c r="M46" s="49">
        <f ca="1">IF(ISERROR(VLOOKUP(CONCATENATE(INDIRECT(ADDRESS(3,COLUMN())),A46),DATA!C2:E1044,3,FALSE)),0,VLOOKUP(CONCATENATE(INDIRECT(ADDRESS(3,COLUMN())),A46),DATA!C2:E1044,3,FALSE))</f>
        <v>29</v>
      </c>
      <c r="N46" s="49">
        <f ca="1">IF(ISERROR(VLOOKUP(CONCATENATE(INDIRECT(ADDRESS(3,COLUMN())),A46),DATA!C2:E1044,3,FALSE)),0,VLOOKUP(CONCATENATE(INDIRECT(ADDRESS(3,COLUMN())),A46),DATA!C2:E1044,3,FALSE))</f>
        <v>36</v>
      </c>
      <c r="O46" s="49">
        <f ca="1">IF(ISERROR(VLOOKUP(CONCATENATE(INDIRECT(ADDRESS(3,COLUMN())),A46),DATA!C2:E1044,3,FALSE)),0,VLOOKUP(CONCATENATE(INDIRECT(ADDRESS(3,COLUMN())),A46),DATA!C2:E1044,3,FALSE))</f>
        <v>3</v>
      </c>
      <c r="P46" s="49">
        <f ca="1">IF(ISERROR(VLOOKUP(CONCATENATE(INDIRECT(ADDRESS(3,COLUMN())),A46),DATA!C2:E1044,3,FALSE)),0,VLOOKUP(CONCATENATE(INDIRECT(ADDRESS(3,COLUMN())),A46),DATA!C2:E1044,3,FALSE))</f>
        <v>2</v>
      </c>
      <c r="Q46" s="49">
        <f ca="1">IF(ISERROR(VLOOKUP(CONCATENATE(INDIRECT(ADDRESS(3,COLUMN())),A46),DATA!C2:E1044,3,FALSE)),0,VLOOKUP(CONCATENATE(INDIRECT(ADDRESS(3,COLUMN())),A46),DATA!C2:E1044,3,FALSE))</f>
        <v>11</v>
      </c>
      <c r="R46" s="49">
        <f ca="1">IF(ISERROR(VLOOKUP(CONCATENATE(INDIRECT(ADDRESS(3,COLUMN())),A46),DATA!C2:E1044,3,FALSE)),0,VLOOKUP(CONCATENATE(INDIRECT(ADDRESS(3,COLUMN())),A46),DATA!C2:E1044,3,FALSE))</f>
        <v>2</v>
      </c>
      <c r="S46" s="49">
        <f ca="1">IF(ISERROR(VLOOKUP(CONCATENATE(INDIRECT(ADDRESS(3,COLUMN())),A46),DATA!C2:E1044,3,FALSE)),0,VLOOKUP(CONCATENATE(INDIRECT(ADDRESS(3,COLUMN())),A46),DATA!C2:E1044,3,FALSE))</f>
        <v>6</v>
      </c>
      <c r="T46" s="49">
        <f ca="1">IF(ISERROR(VLOOKUP(CONCATENATE(INDIRECT(ADDRESS(3,COLUMN())),A46),DATA!C2:E1044,3,FALSE)),0,VLOOKUP(CONCATENATE(INDIRECT(ADDRESS(3,COLUMN())),A46),DATA!C2:E1044,3,FALSE))</f>
        <v>4</v>
      </c>
      <c r="U46" s="49">
        <f ca="1">IF(ISERROR(VLOOKUP(CONCATENATE(INDIRECT(ADDRESS(3,COLUMN())),A46),DATA!C2:E1044,3,FALSE)),0,VLOOKUP(CONCATENATE(INDIRECT(ADDRESS(3,COLUMN())),A46),DATA!C2:E1044,3,FALSE))</f>
        <v>40</v>
      </c>
      <c r="V46" s="49">
        <f ca="1">IF(ISERROR(VLOOKUP(CONCATENATE(INDIRECT(ADDRESS(3,COLUMN())),A46),DATA!C2:E1044,3,FALSE)),0,VLOOKUP(CONCATENATE(INDIRECT(ADDRESS(3,COLUMN())),A46),DATA!C2:E1044,3,FALSE))</f>
        <v>0</v>
      </c>
      <c r="W46" s="49">
        <f ca="1">IF(ISERROR(VLOOKUP(CONCATENATE(INDIRECT(ADDRESS(3,COLUMN())),A46),DATA!C2:E1044,3,FALSE)),0,VLOOKUP(CONCATENATE(INDIRECT(ADDRESS(3,COLUMN())),A46),DATA!C2:E1044,3,FALSE))</f>
        <v>0</v>
      </c>
      <c r="X46" s="49">
        <f ca="1">IF(ISERROR(VLOOKUP(CONCATENATE(INDIRECT(ADDRESS(3,COLUMN())),A46),DATA!C2:E1044,3,FALSE)),0,VLOOKUP(CONCATENATE(INDIRECT(ADDRESS(3,COLUMN())),A46),DATA!C2:E1044,3,FALSE))</f>
        <v>0</v>
      </c>
      <c r="Y46" s="49">
        <f ca="1">IF(ISERROR(VLOOKUP(CONCATENATE(INDIRECT(ADDRESS(3,COLUMN())),A46),DATA!C2:E1044,3,FALSE)),0,VLOOKUP(CONCATENATE(INDIRECT(ADDRESS(3,COLUMN())),A46),DATA!C2:E1044,3,FALSE))</f>
        <v>1</v>
      </c>
      <c r="Z46" s="49">
        <f ca="1">IF(ISERROR(VLOOKUP(CONCATENATE(INDIRECT(ADDRESS(3,COLUMN())),A46),DATA!C2:E1044,3,FALSE)),0,VLOOKUP(CONCATENATE(INDIRECT(ADDRESS(3,COLUMN())),A46),DATA!C2:E1044,3,FALSE))</f>
        <v>0</v>
      </c>
      <c r="AA46" s="49">
        <f ca="1">IF(ISERROR(VLOOKUP(CONCATENATE(INDIRECT(ADDRESS(3,COLUMN())),A46),DATA!C2:E1044,3,FALSE)),0,VLOOKUP(CONCATENATE(INDIRECT(ADDRESS(3,COLUMN())),A46),DATA!C2:E1044,3,FALSE))</f>
        <v>0</v>
      </c>
      <c r="AB46" s="49">
        <f ca="1">IF(ISERROR(VLOOKUP(CONCATENATE(INDIRECT(ADDRESS(3,COLUMN())),A46),DATA!C2:E1044,3,FALSE)),0,VLOOKUP(CONCATENATE(INDIRECT(ADDRESS(3,COLUMN())),A46),DATA!C2:E1044,3,FALSE))</f>
        <v>0</v>
      </c>
      <c r="AC46" s="49">
        <f ca="1">IF(ISERROR(VLOOKUP(CONCATENATE(INDIRECT(ADDRESS(3,COLUMN())),A46),DATA!C2:E1044,3,FALSE)),0,VLOOKUP(CONCATENATE(INDIRECT(ADDRESS(3,COLUMN())),A46),DATA!C2:E1044,3,FALSE))</f>
        <v>0</v>
      </c>
      <c r="AD46" s="49">
        <f ca="1">IF(ISERROR(VLOOKUP(CONCATENATE(INDIRECT(ADDRESS(3,COLUMN())),A46),DATA!C2:E1044,3,FALSE)),0,VLOOKUP(CONCATENATE(INDIRECT(ADDRESS(3,COLUMN())),A46),DATA!C2:E1044,3,FALSE))</f>
        <v>0</v>
      </c>
      <c r="AE46" s="49">
        <f ca="1">IF(ISERROR(VLOOKUP(CONCATENATE(INDIRECT(ADDRESS(3,COLUMN())),A46),DATA!C2:E1044,3,FALSE)),0,VLOOKUP(CONCATENATE(INDIRECT(ADDRESS(3,COLUMN())),A46),DATA!C2:E1044,3,FALSE))</f>
        <v>0</v>
      </c>
      <c r="AF46" s="49">
        <f ca="1">IF(ISERROR(VLOOKUP(CONCATENATE(INDIRECT(ADDRESS(3,COLUMN())),A46),DATA!C2:E1044,3,FALSE)),0,VLOOKUP(CONCATENATE(INDIRECT(ADDRESS(3,COLUMN())),A46),DATA!C2:E1044,3,FALSE))</f>
        <v>0</v>
      </c>
      <c r="AG46" s="49">
        <f ca="1">IF(ISERROR(VLOOKUP(CONCATENATE(INDIRECT(ADDRESS(3,COLUMN())),A46),DATA!C2:E1044,3,FALSE)),0,VLOOKUP(CONCATENATE(INDIRECT(ADDRESS(3,COLUMN())),A46),DATA!C2:E1044,3,FALSE))</f>
        <v>0</v>
      </c>
      <c r="AH46" s="49">
        <f ca="1">IF(ISERROR(VLOOKUP(CONCATENATE(INDIRECT(ADDRESS(3,COLUMN())),A46),DATA!C2:E1044,3,FALSE)),0,VLOOKUP(CONCATENATE(INDIRECT(ADDRESS(3,COLUMN())),A46),DATA!C2:E1044,3,FALSE))</f>
        <v>0</v>
      </c>
      <c r="AI46" s="49">
        <f ca="1">IF(ISERROR(VLOOKUP(CONCATENATE(INDIRECT(ADDRESS(3,COLUMN())),A46),DATA!C2:E1044,3,FALSE)),0,VLOOKUP(CONCATENATE(INDIRECT(ADDRESS(3,COLUMN())),A46),DATA!C2:E1044,3,FALSE))</f>
        <v>0</v>
      </c>
      <c r="AJ46" s="49">
        <f ca="1">IF(ISERROR(VLOOKUP(CONCATENATE(INDIRECT(ADDRESS(3,COLUMN())),A46),DATA!C2:E1044,3,FALSE)),0,VLOOKUP(CONCATENATE(INDIRECT(ADDRESS(3,COLUMN())),A46),DATA!C2:E1044,3,FALSE))</f>
        <v>0</v>
      </c>
      <c r="AK46" s="49">
        <f ca="1">IF(ISERROR(VLOOKUP(CONCATENATE(INDIRECT(ADDRESS(3,COLUMN())),A46),DATA!C2:E1044,3,FALSE)),0,VLOOKUP(CONCATENATE(INDIRECT(ADDRESS(3,COLUMN())),A46),DATA!C2:E1044,3,FALSE))</f>
        <v>0</v>
      </c>
      <c r="AL46" s="49">
        <f ca="1">IF(ISERROR(VLOOKUP(CONCATENATE(INDIRECT(ADDRESS(3,COLUMN())),A46),DATA!C2:E1044,3,FALSE)),0,VLOOKUP(CONCATENATE(INDIRECT(ADDRESS(3,COLUMN())),A46),DATA!C2:E1044,3,FALSE))</f>
        <v>0</v>
      </c>
      <c r="AM46" s="49">
        <f ca="1">IF(ISERROR(VLOOKUP(CONCATENATE(INDIRECT(ADDRESS(3,COLUMN())),A46),DATA!C2:E1044,3,FALSE)),0,VLOOKUP(CONCATENATE(INDIRECT(ADDRESS(3,COLUMN())),A46),DATA!C2:E1044,3,FALSE))</f>
        <v>0</v>
      </c>
      <c r="AN46" s="49">
        <f ca="1">SUM(B46:INDIRECT(CONCATENATE(SUBSTITUTE(ADDRESS(1,COLUMN()-1,4),"1",""),"$46")))</f>
        <v>269</v>
      </c>
    </row>
    <row r="47" spans="1:40" x14ac:dyDescent="0.25">
      <c r="A47" s="50" t="s">
        <v>94</v>
      </c>
      <c r="B47" s="50">
        <f ca="1">IF(ISERROR(VLOOKUP(CONCATENATE(INDIRECT(ADDRESS(3,COLUMN())),A47),DATA!C2:E1044,3,FALSE)),0,VLOOKUP(CONCATENATE(INDIRECT(ADDRESS(3,COLUMN())),A47),DATA!C2:E1044,3,FALSE))</f>
        <v>370</v>
      </c>
      <c r="C47" s="50">
        <f ca="1">IF(ISERROR(VLOOKUP(CONCATENATE(INDIRECT(ADDRESS(3,COLUMN())),A47),DATA!C2:E1044,3,FALSE)),0,VLOOKUP(CONCATENATE(INDIRECT(ADDRESS(3,COLUMN())),A47),DATA!C2:E1044,3,FALSE))</f>
        <v>111</v>
      </c>
      <c r="D47" s="50">
        <f ca="1">IF(ISERROR(VLOOKUP(CONCATENATE(INDIRECT(ADDRESS(3,COLUMN())),A47),DATA!C2:E1044,3,FALSE)),0,VLOOKUP(CONCATENATE(INDIRECT(ADDRESS(3,COLUMN())),A47),DATA!C2:E1044,3,FALSE))</f>
        <v>118</v>
      </c>
      <c r="E47" s="50">
        <f ca="1">IF(ISERROR(VLOOKUP(CONCATENATE(INDIRECT(ADDRESS(3,COLUMN())),A47),DATA!C2:E1044,3,FALSE)),0,VLOOKUP(CONCATENATE(INDIRECT(ADDRESS(3,COLUMN())),A47),DATA!C2:E1044,3,FALSE))</f>
        <v>60</v>
      </c>
      <c r="F47" s="50">
        <f ca="1">IF(ISERROR(VLOOKUP(CONCATENATE(INDIRECT(ADDRESS(3,COLUMN())),A47),DATA!C2:E1044,3,FALSE)),0,VLOOKUP(CONCATENATE(INDIRECT(ADDRESS(3,COLUMN())),A47),DATA!C2:E1044,3,FALSE))</f>
        <v>96</v>
      </c>
      <c r="G47" s="50">
        <f ca="1">IF(ISERROR(VLOOKUP(CONCATENATE(INDIRECT(ADDRESS(3,COLUMN())),A47),DATA!C2:E1044,3,FALSE)),0,VLOOKUP(CONCATENATE(INDIRECT(ADDRESS(3,COLUMN())),A47),DATA!C2:E1044,3,FALSE))</f>
        <v>138</v>
      </c>
      <c r="H47" s="50">
        <f ca="1">IF(ISERROR(VLOOKUP(CONCATENATE(INDIRECT(ADDRESS(3,COLUMN())),A47),DATA!C2:E1044,3,FALSE)),0,VLOOKUP(CONCATENATE(INDIRECT(ADDRESS(3,COLUMN())),A47),DATA!C2:E1044,3,FALSE))</f>
        <v>57</v>
      </c>
      <c r="I47" s="50">
        <f ca="1">IF(ISERROR(VLOOKUP(CONCATENATE(INDIRECT(ADDRESS(3,COLUMN())),A47),DATA!C2:E1044,3,FALSE)),0,VLOOKUP(CONCATENATE(INDIRECT(ADDRESS(3,COLUMN())),A47),DATA!C2:E1044,3,FALSE))</f>
        <v>60</v>
      </c>
      <c r="J47" s="50">
        <f ca="1">IF(ISERROR(VLOOKUP(CONCATENATE(INDIRECT(ADDRESS(3,COLUMN())),A47),DATA!C2:E1044,3,FALSE)),0,VLOOKUP(CONCATENATE(INDIRECT(ADDRESS(3,COLUMN())),A47),DATA!C2:E1044,3,FALSE))</f>
        <v>31</v>
      </c>
      <c r="K47" s="50">
        <f ca="1">IF(ISERROR(VLOOKUP(CONCATENATE(INDIRECT(ADDRESS(3,COLUMN())),A47),DATA!C2:E1044,3,FALSE)),0,VLOOKUP(CONCATENATE(INDIRECT(ADDRESS(3,COLUMN())),A47),DATA!C2:E1044,3,FALSE))</f>
        <v>31</v>
      </c>
      <c r="L47" s="50">
        <f ca="1">IF(ISERROR(VLOOKUP(CONCATENATE(INDIRECT(ADDRESS(3,COLUMN())),A47),DATA!C2:E1044,3,FALSE)),0,VLOOKUP(CONCATENATE(INDIRECT(ADDRESS(3,COLUMN())),A47),DATA!C2:E1044,3,FALSE))</f>
        <v>3</v>
      </c>
      <c r="M47" s="50">
        <f ca="1">IF(ISERROR(VLOOKUP(CONCATENATE(INDIRECT(ADDRESS(3,COLUMN())),A47),DATA!C2:E1044,3,FALSE)),0,VLOOKUP(CONCATENATE(INDIRECT(ADDRESS(3,COLUMN())),A47),DATA!C2:E1044,3,FALSE))</f>
        <v>62</v>
      </c>
      <c r="N47" s="50">
        <f ca="1">IF(ISERROR(VLOOKUP(CONCATENATE(INDIRECT(ADDRESS(3,COLUMN())),A47),DATA!C2:E1044,3,FALSE)),0,VLOOKUP(CONCATENATE(INDIRECT(ADDRESS(3,COLUMN())),A47),DATA!C2:E1044,3,FALSE))</f>
        <v>173</v>
      </c>
      <c r="O47" s="50">
        <f ca="1">IF(ISERROR(VLOOKUP(CONCATENATE(INDIRECT(ADDRESS(3,COLUMN())),A47),DATA!C2:E1044,3,FALSE)),0,VLOOKUP(CONCATENATE(INDIRECT(ADDRESS(3,COLUMN())),A47),DATA!C2:E1044,3,FALSE))</f>
        <v>32</v>
      </c>
      <c r="P47" s="50">
        <f ca="1">IF(ISERROR(VLOOKUP(CONCATENATE(INDIRECT(ADDRESS(3,COLUMN())),A47),DATA!C2:E1044,3,FALSE)),0,VLOOKUP(CONCATENATE(INDIRECT(ADDRESS(3,COLUMN())),A47),DATA!C2:E1044,3,FALSE))</f>
        <v>36</v>
      </c>
      <c r="Q47" s="50">
        <f ca="1">IF(ISERROR(VLOOKUP(CONCATENATE(INDIRECT(ADDRESS(3,COLUMN())),A47),DATA!C2:E1044,3,FALSE)),0,VLOOKUP(CONCATENATE(INDIRECT(ADDRESS(3,COLUMN())),A47),DATA!C2:E1044,3,FALSE))</f>
        <v>19</v>
      </c>
      <c r="R47" s="50">
        <f ca="1">IF(ISERROR(VLOOKUP(CONCATENATE(INDIRECT(ADDRESS(3,COLUMN())),A47),DATA!C2:E1044,3,FALSE)),0,VLOOKUP(CONCATENATE(INDIRECT(ADDRESS(3,COLUMN())),A47),DATA!C2:E1044,3,FALSE))</f>
        <v>29</v>
      </c>
      <c r="S47" s="50">
        <f ca="1">IF(ISERROR(VLOOKUP(CONCATENATE(INDIRECT(ADDRESS(3,COLUMN())),A47),DATA!C2:E1044,3,FALSE)),0,VLOOKUP(CONCATENATE(INDIRECT(ADDRESS(3,COLUMN())),A47),DATA!C2:E1044,3,FALSE))</f>
        <v>49</v>
      </c>
      <c r="T47" s="50">
        <f ca="1">IF(ISERROR(VLOOKUP(CONCATENATE(INDIRECT(ADDRESS(3,COLUMN())),A47),DATA!C2:E1044,3,FALSE)),0,VLOOKUP(CONCATENATE(INDIRECT(ADDRESS(3,COLUMN())),A47),DATA!C2:E1044,3,FALSE))</f>
        <v>5</v>
      </c>
      <c r="U47" s="50">
        <f ca="1">IF(ISERROR(VLOOKUP(CONCATENATE(INDIRECT(ADDRESS(3,COLUMN())),A47),DATA!C2:E1044,3,FALSE)),0,VLOOKUP(CONCATENATE(INDIRECT(ADDRESS(3,COLUMN())),A47),DATA!C2:E1044,3,FALSE))</f>
        <v>130</v>
      </c>
      <c r="V47" s="50">
        <f ca="1">IF(ISERROR(VLOOKUP(CONCATENATE(INDIRECT(ADDRESS(3,COLUMN())),A47),DATA!C2:E1044,3,FALSE)),0,VLOOKUP(CONCATENATE(INDIRECT(ADDRESS(3,COLUMN())),A47),DATA!C2:E1044,3,FALSE))</f>
        <v>2</v>
      </c>
      <c r="W47" s="50">
        <f ca="1">IF(ISERROR(VLOOKUP(CONCATENATE(INDIRECT(ADDRESS(3,COLUMN())),A47),DATA!C2:E1044,3,FALSE)),0,VLOOKUP(CONCATENATE(INDIRECT(ADDRESS(3,COLUMN())),A47),DATA!C2:E1044,3,FALSE))</f>
        <v>0</v>
      </c>
      <c r="X47" s="50">
        <f ca="1">IF(ISERROR(VLOOKUP(CONCATENATE(INDIRECT(ADDRESS(3,COLUMN())),A47),DATA!C2:E1044,3,FALSE)),0,VLOOKUP(CONCATENATE(INDIRECT(ADDRESS(3,COLUMN())),A47),DATA!C2:E1044,3,FALSE))</f>
        <v>0</v>
      </c>
      <c r="Y47" s="50">
        <f ca="1">IF(ISERROR(VLOOKUP(CONCATENATE(INDIRECT(ADDRESS(3,COLUMN())),A47),DATA!C2:E1044,3,FALSE)),0,VLOOKUP(CONCATENATE(INDIRECT(ADDRESS(3,COLUMN())),A47),DATA!C2:E1044,3,FALSE))</f>
        <v>18</v>
      </c>
      <c r="Z47" s="50">
        <f ca="1">IF(ISERROR(VLOOKUP(CONCATENATE(INDIRECT(ADDRESS(3,COLUMN())),A47),DATA!C2:E1044,3,FALSE)),0,VLOOKUP(CONCATENATE(INDIRECT(ADDRESS(3,COLUMN())),A47),DATA!C2:E1044,3,FALSE))</f>
        <v>16</v>
      </c>
      <c r="AA47" s="50">
        <f ca="1">IF(ISERROR(VLOOKUP(CONCATENATE(INDIRECT(ADDRESS(3,COLUMN())),A47),DATA!C2:E1044,3,FALSE)),0,VLOOKUP(CONCATENATE(INDIRECT(ADDRESS(3,COLUMN())),A47),DATA!C2:E1044,3,FALSE))</f>
        <v>1</v>
      </c>
      <c r="AB47" s="50">
        <f ca="1">IF(ISERROR(VLOOKUP(CONCATENATE(INDIRECT(ADDRESS(3,COLUMN())),A47),DATA!C2:E1044,3,FALSE)),0,VLOOKUP(CONCATENATE(INDIRECT(ADDRESS(3,COLUMN())),A47),DATA!C2:E1044,3,FALSE))</f>
        <v>0</v>
      </c>
      <c r="AC47" s="50">
        <f ca="1">IF(ISERROR(VLOOKUP(CONCATENATE(INDIRECT(ADDRESS(3,COLUMN())),A47),DATA!C2:E1044,3,FALSE)),0,VLOOKUP(CONCATENATE(INDIRECT(ADDRESS(3,COLUMN())),A47),DATA!C2:E1044,3,FALSE))</f>
        <v>0</v>
      </c>
      <c r="AD47" s="50">
        <f ca="1">IF(ISERROR(VLOOKUP(CONCATENATE(INDIRECT(ADDRESS(3,COLUMN())),A47),DATA!C2:E1044,3,FALSE)),0,VLOOKUP(CONCATENATE(INDIRECT(ADDRESS(3,COLUMN())),A47),DATA!C2:E1044,3,FALSE))</f>
        <v>0</v>
      </c>
      <c r="AE47" s="50">
        <f ca="1">IF(ISERROR(VLOOKUP(CONCATENATE(INDIRECT(ADDRESS(3,COLUMN())),A47),DATA!C2:E1044,3,FALSE)),0,VLOOKUP(CONCATENATE(INDIRECT(ADDRESS(3,COLUMN())),A47),DATA!C2:E1044,3,FALSE))</f>
        <v>0</v>
      </c>
      <c r="AF47" s="50">
        <f ca="1">IF(ISERROR(VLOOKUP(CONCATENATE(INDIRECT(ADDRESS(3,COLUMN())),A47),DATA!C2:E1044,3,FALSE)),0,VLOOKUP(CONCATENATE(INDIRECT(ADDRESS(3,COLUMN())),A47),DATA!C2:E1044,3,FALSE))</f>
        <v>34</v>
      </c>
      <c r="AG47" s="50">
        <f ca="1">IF(ISERROR(VLOOKUP(CONCATENATE(INDIRECT(ADDRESS(3,COLUMN())),A47),DATA!C2:E1044,3,FALSE)),0,VLOOKUP(CONCATENATE(INDIRECT(ADDRESS(3,COLUMN())),A47),DATA!C2:E1044,3,FALSE))</f>
        <v>1</v>
      </c>
      <c r="AH47" s="50">
        <f ca="1">IF(ISERROR(VLOOKUP(CONCATENATE(INDIRECT(ADDRESS(3,COLUMN())),A47),DATA!C2:E1044,3,FALSE)),0,VLOOKUP(CONCATENATE(INDIRECT(ADDRESS(3,COLUMN())),A47),DATA!C2:E1044,3,FALSE))</f>
        <v>2</v>
      </c>
      <c r="AI47" s="50">
        <f ca="1">IF(ISERROR(VLOOKUP(CONCATENATE(INDIRECT(ADDRESS(3,COLUMN())),A47),DATA!C2:E1044,3,FALSE)),0,VLOOKUP(CONCATENATE(INDIRECT(ADDRESS(3,COLUMN())),A47),DATA!C2:E1044,3,FALSE))</f>
        <v>0</v>
      </c>
      <c r="AJ47" s="50">
        <f ca="1">IF(ISERROR(VLOOKUP(CONCATENATE(INDIRECT(ADDRESS(3,COLUMN())),A47),DATA!C2:E1044,3,FALSE)),0,VLOOKUP(CONCATENATE(INDIRECT(ADDRESS(3,COLUMN())),A47),DATA!C2:E1044,3,FALSE))</f>
        <v>0</v>
      </c>
      <c r="AK47" s="50">
        <f ca="1">IF(ISERROR(VLOOKUP(CONCATENATE(INDIRECT(ADDRESS(3,COLUMN())),A47),DATA!C2:E1044,3,FALSE)),0,VLOOKUP(CONCATENATE(INDIRECT(ADDRESS(3,COLUMN())),A47),DATA!C2:E1044,3,FALSE))</f>
        <v>0</v>
      </c>
      <c r="AL47" s="50">
        <f ca="1">IF(ISERROR(VLOOKUP(CONCATENATE(INDIRECT(ADDRESS(3,COLUMN())),A47),DATA!C2:E1044,3,FALSE)),0,VLOOKUP(CONCATENATE(INDIRECT(ADDRESS(3,COLUMN())),A47),DATA!C2:E1044,3,FALSE))</f>
        <v>0</v>
      </c>
      <c r="AM47" s="50">
        <f ca="1">IF(ISERROR(VLOOKUP(CONCATENATE(INDIRECT(ADDRESS(3,COLUMN())),A47),DATA!C2:E1044,3,FALSE)),0,VLOOKUP(CONCATENATE(INDIRECT(ADDRESS(3,COLUMN())),A47),DATA!C2:E1044,3,FALSE))</f>
        <v>0</v>
      </c>
      <c r="AN47" s="50">
        <f ca="1">SUM(B47:INDIRECT(CONCATENATE(SUBSTITUTE(ADDRESS(1,COLUMN()-1,4),"1",""),"$47")))</f>
        <v>1684</v>
      </c>
    </row>
    <row r="48" spans="1:40" x14ac:dyDescent="0.25">
      <c r="A48" s="49" t="s">
        <v>95</v>
      </c>
      <c r="B48" s="49">
        <f ca="1">IF(ISERROR(VLOOKUP(CONCATENATE(INDIRECT(ADDRESS(3,COLUMN())),A48),DATA!C2:E1044,3,FALSE)),0,VLOOKUP(CONCATENATE(INDIRECT(ADDRESS(3,COLUMN())),A48),DATA!C2:E1044,3,FALSE))</f>
        <v>10</v>
      </c>
      <c r="C48" s="49">
        <f ca="1">IF(ISERROR(VLOOKUP(CONCATENATE(INDIRECT(ADDRESS(3,COLUMN())),A48),DATA!C2:E1044,3,FALSE)),0,VLOOKUP(CONCATENATE(INDIRECT(ADDRESS(3,COLUMN())),A48),DATA!C2:E1044,3,FALSE))</f>
        <v>0</v>
      </c>
      <c r="D48" s="49">
        <f ca="1">IF(ISERROR(VLOOKUP(CONCATENATE(INDIRECT(ADDRESS(3,COLUMN())),A48),DATA!C2:E1044,3,FALSE)),0,VLOOKUP(CONCATENATE(INDIRECT(ADDRESS(3,COLUMN())),A48),DATA!C2:E1044,3,FALSE))</f>
        <v>3</v>
      </c>
      <c r="E48" s="49">
        <f ca="1">IF(ISERROR(VLOOKUP(CONCATENATE(INDIRECT(ADDRESS(3,COLUMN())),A48),DATA!C2:E1044,3,FALSE)),0,VLOOKUP(CONCATENATE(INDIRECT(ADDRESS(3,COLUMN())),A48),DATA!C2:E1044,3,FALSE))</f>
        <v>1</v>
      </c>
      <c r="F48" s="49">
        <f ca="1">IF(ISERROR(VLOOKUP(CONCATENATE(INDIRECT(ADDRESS(3,COLUMN())),A48),DATA!C2:E1044,3,FALSE)),0,VLOOKUP(CONCATENATE(INDIRECT(ADDRESS(3,COLUMN())),A48),DATA!C2:E1044,3,FALSE))</f>
        <v>0</v>
      </c>
      <c r="G48" s="49">
        <f ca="1">IF(ISERROR(VLOOKUP(CONCATENATE(INDIRECT(ADDRESS(3,COLUMN())),A48),DATA!C2:E1044,3,FALSE)),0,VLOOKUP(CONCATENATE(INDIRECT(ADDRESS(3,COLUMN())),A48),DATA!C2:E1044,3,FALSE))</f>
        <v>1</v>
      </c>
      <c r="H48" s="49">
        <f ca="1">IF(ISERROR(VLOOKUP(CONCATENATE(INDIRECT(ADDRESS(3,COLUMN())),A48),DATA!C2:E1044,3,FALSE)),0,VLOOKUP(CONCATENATE(INDIRECT(ADDRESS(3,COLUMN())),A48),DATA!C2:E1044,3,FALSE))</f>
        <v>0</v>
      </c>
      <c r="I48" s="49">
        <f ca="1">IF(ISERROR(VLOOKUP(CONCATENATE(INDIRECT(ADDRESS(3,COLUMN())),A48),DATA!C2:E1044,3,FALSE)),0,VLOOKUP(CONCATENATE(INDIRECT(ADDRESS(3,COLUMN())),A48),DATA!C2:E1044,3,FALSE))</f>
        <v>0</v>
      </c>
      <c r="J48" s="49">
        <f ca="1">IF(ISERROR(VLOOKUP(CONCATENATE(INDIRECT(ADDRESS(3,COLUMN())),A48),DATA!C2:E1044,3,FALSE)),0,VLOOKUP(CONCATENATE(INDIRECT(ADDRESS(3,COLUMN())),A48),DATA!C2:E1044,3,FALSE))</f>
        <v>1</v>
      </c>
      <c r="K48" s="49">
        <f ca="1">IF(ISERROR(VLOOKUP(CONCATENATE(INDIRECT(ADDRESS(3,COLUMN())),A48),DATA!C2:E1044,3,FALSE)),0,VLOOKUP(CONCATENATE(INDIRECT(ADDRESS(3,COLUMN())),A48),DATA!C2:E1044,3,FALSE))</f>
        <v>0</v>
      </c>
      <c r="L48" s="49">
        <f ca="1">IF(ISERROR(VLOOKUP(CONCATENATE(INDIRECT(ADDRESS(3,COLUMN())),A48),DATA!C2:E1044,3,FALSE)),0,VLOOKUP(CONCATENATE(INDIRECT(ADDRESS(3,COLUMN())),A48),DATA!C2:E1044,3,FALSE))</f>
        <v>0</v>
      </c>
      <c r="M48" s="49">
        <f ca="1">IF(ISERROR(VLOOKUP(CONCATENATE(INDIRECT(ADDRESS(3,COLUMN())),A48),DATA!C2:E1044,3,FALSE)),0,VLOOKUP(CONCATENATE(INDIRECT(ADDRESS(3,COLUMN())),A48),DATA!C2:E1044,3,FALSE))</f>
        <v>0</v>
      </c>
      <c r="N48" s="49">
        <f ca="1">IF(ISERROR(VLOOKUP(CONCATENATE(INDIRECT(ADDRESS(3,COLUMN())),A48),DATA!C2:E1044,3,FALSE)),0,VLOOKUP(CONCATENATE(INDIRECT(ADDRESS(3,COLUMN())),A48),DATA!C2:E1044,3,FALSE))</f>
        <v>0</v>
      </c>
      <c r="O48" s="49">
        <f ca="1">IF(ISERROR(VLOOKUP(CONCATENATE(INDIRECT(ADDRESS(3,COLUMN())),A48),DATA!C2:E1044,3,FALSE)),0,VLOOKUP(CONCATENATE(INDIRECT(ADDRESS(3,COLUMN())),A48),DATA!C2:E1044,3,FALSE))</f>
        <v>0</v>
      </c>
      <c r="P48" s="49">
        <f ca="1">IF(ISERROR(VLOOKUP(CONCATENATE(INDIRECT(ADDRESS(3,COLUMN())),A48),DATA!C2:E1044,3,FALSE)),0,VLOOKUP(CONCATENATE(INDIRECT(ADDRESS(3,COLUMN())),A48),DATA!C2:E1044,3,FALSE))</f>
        <v>1</v>
      </c>
      <c r="Q48" s="49">
        <f ca="1">IF(ISERROR(VLOOKUP(CONCATENATE(INDIRECT(ADDRESS(3,COLUMN())),A48),DATA!C2:E1044,3,FALSE)),0,VLOOKUP(CONCATENATE(INDIRECT(ADDRESS(3,COLUMN())),A48),DATA!C2:E1044,3,FALSE))</f>
        <v>0</v>
      </c>
      <c r="R48" s="49">
        <f ca="1">IF(ISERROR(VLOOKUP(CONCATENATE(INDIRECT(ADDRESS(3,COLUMN())),A48),DATA!C2:E1044,3,FALSE)),0,VLOOKUP(CONCATENATE(INDIRECT(ADDRESS(3,COLUMN())),A48),DATA!C2:E1044,3,FALSE))</f>
        <v>0</v>
      </c>
      <c r="S48" s="49">
        <f ca="1">IF(ISERROR(VLOOKUP(CONCATENATE(INDIRECT(ADDRESS(3,COLUMN())),A48),DATA!C2:E1044,3,FALSE)),0,VLOOKUP(CONCATENATE(INDIRECT(ADDRESS(3,COLUMN())),A48),DATA!C2:E1044,3,FALSE))</f>
        <v>0</v>
      </c>
      <c r="T48" s="49">
        <f ca="1">IF(ISERROR(VLOOKUP(CONCATENATE(INDIRECT(ADDRESS(3,COLUMN())),A48),DATA!C2:E1044,3,FALSE)),0,VLOOKUP(CONCATENATE(INDIRECT(ADDRESS(3,COLUMN())),A48),DATA!C2:E1044,3,FALSE))</f>
        <v>0</v>
      </c>
      <c r="U48" s="49">
        <f ca="1">IF(ISERROR(VLOOKUP(CONCATENATE(INDIRECT(ADDRESS(3,COLUMN())),A48),DATA!C2:E1044,3,FALSE)),0,VLOOKUP(CONCATENATE(INDIRECT(ADDRESS(3,COLUMN())),A48),DATA!C2:E1044,3,FALSE))</f>
        <v>0</v>
      </c>
      <c r="V48" s="49">
        <f ca="1">IF(ISERROR(VLOOKUP(CONCATENATE(INDIRECT(ADDRESS(3,COLUMN())),A48),DATA!C2:E1044,3,FALSE)),0,VLOOKUP(CONCATENATE(INDIRECT(ADDRESS(3,COLUMN())),A48),DATA!C2:E1044,3,FALSE))</f>
        <v>0</v>
      </c>
      <c r="W48" s="49">
        <f ca="1">IF(ISERROR(VLOOKUP(CONCATENATE(INDIRECT(ADDRESS(3,COLUMN())),A48),DATA!C2:E1044,3,FALSE)),0,VLOOKUP(CONCATENATE(INDIRECT(ADDRESS(3,COLUMN())),A48),DATA!C2:E1044,3,FALSE))</f>
        <v>0</v>
      </c>
      <c r="X48" s="49">
        <f ca="1">IF(ISERROR(VLOOKUP(CONCATENATE(INDIRECT(ADDRESS(3,COLUMN())),A48),DATA!C2:E1044,3,FALSE)),0,VLOOKUP(CONCATENATE(INDIRECT(ADDRESS(3,COLUMN())),A48),DATA!C2:E1044,3,FALSE))</f>
        <v>0</v>
      </c>
      <c r="Y48" s="49">
        <f ca="1">IF(ISERROR(VLOOKUP(CONCATENATE(INDIRECT(ADDRESS(3,COLUMN())),A48),DATA!C2:E1044,3,FALSE)),0,VLOOKUP(CONCATENATE(INDIRECT(ADDRESS(3,COLUMN())),A48),DATA!C2:E1044,3,FALSE))</f>
        <v>0</v>
      </c>
      <c r="Z48" s="49">
        <f ca="1">IF(ISERROR(VLOOKUP(CONCATENATE(INDIRECT(ADDRESS(3,COLUMN())),A48),DATA!C2:E1044,3,FALSE)),0,VLOOKUP(CONCATENATE(INDIRECT(ADDRESS(3,COLUMN())),A48),DATA!C2:E1044,3,FALSE))</f>
        <v>0</v>
      </c>
      <c r="AA48" s="49">
        <f ca="1">IF(ISERROR(VLOOKUP(CONCATENATE(INDIRECT(ADDRESS(3,COLUMN())),A48),DATA!C2:E1044,3,FALSE)),0,VLOOKUP(CONCATENATE(INDIRECT(ADDRESS(3,COLUMN())),A48),DATA!C2:E1044,3,FALSE))</f>
        <v>0</v>
      </c>
      <c r="AB48" s="49">
        <f ca="1">IF(ISERROR(VLOOKUP(CONCATENATE(INDIRECT(ADDRESS(3,COLUMN())),A48),DATA!C2:E1044,3,FALSE)),0,VLOOKUP(CONCATENATE(INDIRECT(ADDRESS(3,COLUMN())),A48),DATA!C2:E1044,3,FALSE))</f>
        <v>0</v>
      </c>
      <c r="AC48" s="49">
        <f ca="1">IF(ISERROR(VLOOKUP(CONCATENATE(INDIRECT(ADDRESS(3,COLUMN())),A48),DATA!C2:E1044,3,FALSE)),0,VLOOKUP(CONCATENATE(INDIRECT(ADDRESS(3,COLUMN())),A48),DATA!C2:E1044,3,FALSE))</f>
        <v>0</v>
      </c>
      <c r="AD48" s="49">
        <f ca="1">IF(ISERROR(VLOOKUP(CONCATENATE(INDIRECT(ADDRESS(3,COLUMN())),A48),DATA!C2:E1044,3,FALSE)),0,VLOOKUP(CONCATENATE(INDIRECT(ADDRESS(3,COLUMN())),A48),DATA!C2:E1044,3,FALSE))</f>
        <v>0</v>
      </c>
      <c r="AE48" s="49">
        <f ca="1">IF(ISERROR(VLOOKUP(CONCATENATE(INDIRECT(ADDRESS(3,COLUMN())),A48),DATA!C2:E1044,3,FALSE)),0,VLOOKUP(CONCATENATE(INDIRECT(ADDRESS(3,COLUMN())),A48),DATA!C2:E1044,3,FALSE))</f>
        <v>0</v>
      </c>
      <c r="AF48" s="49">
        <f ca="1">IF(ISERROR(VLOOKUP(CONCATENATE(INDIRECT(ADDRESS(3,COLUMN())),A48),DATA!C2:E1044,3,FALSE)),0,VLOOKUP(CONCATENATE(INDIRECT(ADDRESS(3,COLUMN())),A48),DATA!C2:E1044,3,FALSE))</f>
        <v>0</v>
      </c>
      <c r="AG48" s="49">
        <f ca="1">IF(ISERROR(VLOOKUP(CONCATENATE(INDIRECT(ADDRESS(3,COLUMN())),A48),DATA!C2:E1044,3,FALSE)),0,VLOOKUP(CONCATENATE(INDIRECT(ADDRESS(3,COLUMN())),A48),DATA!C2:E1044,3,FALSE))</f>
        <v>0</v>
      </c>
      <c r="AH48" s="49">
        <f ca="1">IF(ISERROR(VLOOKUP(CONCATENATE(INDIRECT(ADDRESS(3,COLUMN())),A48),DATA!C2:E1044,3,FALSE)),0,VLOOKUP(CONCATENATE(INDIRECT(ADDRESS(3,COLUMN())),A48),DATA!C2:E1044,3,FALSE))</f>
        <v>0</v>
      </c>
      <c r="AI48" s="49">
        <f ca="1">IF(ISERROR(VLOOKUP(CONCATENATE(INDIRECT(ADDRESS(3,COLUMN())),A48),DATA!C2:E1044,3,FALSE)),0,VLOOKUP(CONCATENATE(INDIRECT(ADDRESS(3,COLUMN())),A48),DATA!C2:E1044,3,FALSE))</f>
        <v>0</v>
      </c>
      <c r="AJ48" s="49">
        <f ca="1">IF(ISERROR(VLOOKUP(CONCATENATE(INDIRECT(ADDRESS(3,COLUMN())),A48),DATA!C2:E1044,3,FALSE)),0,VLOOKUP(CONCATENATE(INDIRECT(ADDRESS(3,COLUMN())),A48),DATA!C2:E1044,3,FALSE))</f>
        <v>0</v>
      </c>
      <c r="AK48" s="49">
        <f ca="1">IF(ISERROR(VLOOKUP(CONCATENATE(INDIRECT(ADDRESS(3,COLUMN())),A48),DATA!C2:E1044,3,FALSE)),0,VLOOKUP(CONCATENATE(INDIRECT(ADDRESS(3,COLUMN())),A48),DATA!C2:E1044,3,FALSE))</f>
        <v>0</v>
      </c>
      <c r="AL48" s="49">
        <f ca="1">IF(ISERROR(VLOOKUP(CONCATENATE(INDIRECT(ADDRESS(3,COLUMN())),A48),DATA!C2:E1044,3,FALSE)),0,VLOOKUP(CONCATENATE(INDIRECT(ADDRESS(3,COLUMN())),A48),DATA!C2:E1044,3,FALSE))</f>
        <v>0</v>
      </c>
      <c r="AM48" s="49">
        <f ca="1">IF(ISERROR(VLOOKUP(CONCATENATE(INDIRECT(ADDRESS(3,COLUMN())),A48),DATA!C2:E1044,3,FALSE)),0,VLOOKUP(CONCATENATE(INDIRECT(ADDRESS(3,COLUMN())),A48),DATA!C2:E1044,3,FALSE))</f>
        <v>0</v>
      </c>
      <c r="AN48" s="49">
        <f ca="1">SUM(B48:INDIRECT(CONCATENATE(SUBSTITUTE(ADDRESS(1,COLUMN()-1,4),"1",""),"$48")))</f>
        <v>17</v>
      </c>
    </row>
    <row r="49" spans="1:40" x14ac:dyDescent="0.25">
      <c r="A49" s="50" t="s">
        <v>96</v>
      </c>
      <c r="B49" s="50">
        <f ca="1">IF(ISERROR(VLOOKUP(CONCATENATE(INDIRECT(ADDRESS(3,COLUMN())),A49),DATA!C2:E1044,3,FALSE)),0,VLOOKUP(CONCATENATE(INDIRECT(ADDRESS(3,COLUMN())),A49),DATA!C2:E1044,3,FALSE))</f>
        <v>5</v>
      </c>
      <c r="C49" s="50">
        <f ca="1">IF(ISERROR(VLOOKUP(CONCATENATE(INDIRECT(ADDRESS(3,COLUMN())),A49),DATA!C2:E1044,3,FALSE)),0,VLOOKUP(CONCATENATE(INDIRECT(ADDRESS(3,COLUMN())),A49),DATA!C2:E1044,3,FALSE))</f>
        <v>2</v>
      </c>
      <c r="D49" s="50">
        <f ca="1">IF(ISERROR(VLOOKUP(CONCATENATE(INDIRECT(ADDRESS(3,COLUMN())),A49),DATA!C2:E1044,3,FALSE)),0,VLOOKUP(CONCATENATE(INDIRECT(ADDRESS(3,COLUMN())),A49),DATA!C2:E1044,3,FALSE))</f>
        <v>2</v>
      </c>
      <c r="E49" s="50">
        <f ca="1">IF(ISERROR(VLOOKUP(CONCATENATE(INDIRECT(ADDRESS(3,COLUMN())),A49),DATA!C2:E1044,3,FALSE)),0,VLOOKUP(CONCATENATE(INDIRECT(ADDRESS(3,COLUMN())),A49),DATA!C2:E1044,3,FALSE))</f>
        <v>0</v>
      </c>
      <c r="F49" s="50">
        <f ca="1">IF(ISERROR(VLOOKUP(CONCATENATE(INDIRECT(ADDRESS(3,COLUMN())),A49),DATA!C2:E1044,3,FALSE)),0,VLOOKUP(CONCATENATE(INDIRECT(ADDRESS(3,COLUMN())),A49),DATA!C2:E1044,3,FALSE))</f>
        <v>0</v>
      </c>
      <c r="G49" s="50">
        <f ca="1">IF(ISERROR(VLOOKUP(CONCATENATE(INDIRECT(ADDRESS(3,COLUMN())),A49),DATA!C2:E1044,3,FALSE)),0,VLOOKUP(CONCATENATE(INDIRECT(ADDRESS(3,COLUMN())),A49),DATA!C2:E1044,3,FALSE))</f>
        <v>0</v>
      </c>
      <c r="H49" s="50">
        <f ca="1">IF(ISERROR(VLOOKUP(CONCATENATE(INDIRECT(ADDRESS(3,COLUMN())),A49),DATA!C2:E1044,3,FALSE)),0,VLOOKUP(CONCATENATE(INDIRECT(ADDRESS(3,COLUMN())),A49),DATA!C2:E1044,3,FALSE))</f>
        <v>0</v>
      </c>
      <c r="I49" s="50">
        <f ca="1">IF(ISERROR(VLOOKUP(CONCATENATE(INDIRECT(ADDRESS(3,COLUMN())),A49),DATA!C2:E1044,3,FALSE)),0,VLOOKUP(CONCATENATE(INDIRECT(ADDRESS(3,COLUMN())),A49),DATA!C2:E1044,3,FALSE))</f>
        <v>0</v>
      </c>
      <c r="J49" s="50">
        <f ca="1">IF(ISERROR(VLOOKUP(CONCATENATE(INDIRECT(ADDRESS(3,COLUMN())),A49),DATA!C2:E1044,3,FALSE)),0,VLOOKUP(CONCATENATE(INDIRECT(ADDRESS(3,COLUMN())),A49),DATA!C2:E1044,3,FALSE))</f>
        <v>0</v>
      </c>
      <c r="K49" s="50">
        <f ca="1">IF(ISERROR(VLOOKUP(CONCATENATE(INDIRECT(ADDRESS(3,COLUMN())),A49),DATA!C2:E1044,3,FALSE)),0,VLOOKUP(CONCATENATE(INDIRECT(ADDRESS(3,COLUMN())),A49),DATA!C2:E1044,3,FALSE))</f>
        <v>0</v>
      </c>
      <c r="L49" s="50">
        <f ca="1">IF(ISERROR(VLOOKUP(CONCATENATE(INDIRECT(ADDRESS(3,COLUMN())),A49),DATA!C2:E1044,3,FALSE)),0,VLOOKUP(CONCATENATE(INDIRECT(ADDRESS(3,COLUMN())),A49),DATA!C2:E1044,3,FALSE))</f>
        <v>0</v>
      </c>
      <c r="M49" s="50">
        <f ca="1">IF(ISERROR(VLOOKUP(CONCATENATE(INDIRECT(ADDRESS(3,COLUMN())),A49),DATA!C2:E1044,3,FALSE)),0,VLOOKUP(CONCATENATE(INDIRECT(ADDRESS(3,COLUMN())),A49),DATA!C2:E1044,3,FALSE))</f>
        <v>0</v>
      </c>
      <c r="N49" s="50">
        <f ca="1">IF(ISERROR(VLOOKUP(CONCATENATE(INDIRECT(ADDRESS(3,COLUMN())),A49),DATA!C2:E1044,3,FALSE)),0,VLOOKUP(CONCATENATE(INDIRECT(ADDRESS(3,COLUMN())),A49),DATA!C2:E1044,3,FALSE))</f>
        <v>0</v>
      </c>
      <c r="O49" s="50">
        <f ca="1">IF(ISERROR(VLOOKUP(CONCATENATE(INDIRECT(ADDRESS(3,COLUMN())),A49),DATA!C2:E1044,3,FALSE)),0,VLOOKUP(CONCATENATE(INDIRECT(ADDRESS(3,COLUMN())),A49),DATA!C2:E1044,3,FALSE))</f>
        <v>0</v>
      </c>
      <c r="P49" s="50">
        <f ca="1">IF(ISERROR(VLOOKUP(CONCATENATE(INDIRECT(ADDRESS(3,COLUMN())),A49),DATA!C2:E1044,3,FALSE)),0,VLOOKUP(CONCATENATE(INDIRECT(ADDRESS(3,COLUMN())),A49),DATA!C2:E1044,3,FALSE))</f>
        <v>0</v>
      </c>
      <c r="Q49" s="50">
        <f ca="1">IF(ISERROR(VLOOKUP(CONCATENATE(INDIRECT(ADDRESS(3,COLUMN())),A49),DATA!C2:E1044,3,FALSE)),0,VLOOKUP(CONCATENATE(INDIRECT(ADDRESS(3,COLUMN())),A49),DATA!C2:E1044,3,FALSE))</f>
        <v>0</v>
      </c>
      <c r="R49" s="50">
        <f ca="1">IF(ISERROR(VLOOKUP(CONCATENATE(INDIRECT(ADDRESS(3,COLUMN())),A49),DATA!C2:E1044,3,FALSE)),0,VLOOKUP(CONCATENATE(INDIRECT(ADDRESS(3,COLUMN())),A49),DATA!C2:E1044,3,FALSE))</f>
        <v>0</v>
      </c>
      <c r="S49" s="50">
        <f ca="1">IF(ISERROR(VLOOKUP(CONCATENATE(INDIRECT(ADDRESS(3,COLUMN())),A49),DATA!C2:E1044,3,FALSE)),0,VLOOKUP(CONCATENATE(INDIRECT(ADDRESS(3,COLUMN())),A49),DATA!C2:E1044,3,FALSE))</f>
        <v>0</v>
      </c>
      <c r="T49" s="50">
        <f ca="1">IF(ISERROR(VLOOKUP(CONCATENATE(INDIRECT(ADDRESS(3,COLUMN())),A49),DATA!C2:E1044,3,FALSE)),0,VLOOKUP(CONCATENATE(INDIRECT(ADDRESS(3,COLUMN())),A49),DATA!C2:E1044,3,FALSE))</f>
        <v>0</v>
      </c>
      <c r="U49" s="50">
        <f ca="1">IF(ISERROR(VLOOKUP(CONCATENATE(INDIRECT(ADDRESS(3,COLUMN())),A49),DATA!C2:E1044,3,FALSE)),0,VLOOKUP(CONCATENATE(INDIRECT(ADDRESS(3,COLUMN())),A49),DATA!C2:E1044,3,FALSE))</f>
        <v>0</v>
      </c>
      <c r="V49" s="50">
        <f ca="1">IF(ISERROR(VLOOKUP(CONCATENATE(INDIRECT(ADDRESS(3,COLUMN())),A49),DATA!C2:E1044,3,FALSE)),0,VLOOKUP(CONCATENATE(INDIRECT(ADDRESS(3,COLUMN())),A49),DATA!C2:E1044,3,FALSE))</f>
        <v>0</v>
      </c>
      <c r="W49" s="50">
        <f ca="1">IF(ISERROR(VLOOKUP(CONCATENATE(INDIRECT(ADDRESS(3,COLUMN())),A49),DATA!C2:E1044,3,FALSE)),0,VLOOKUP(CONCATENATE(INDIRECT(ADDRESS(3,COLUMN())),A49),DATA!C2:E1044,3,FALSE))</f>
        <v>0</v>
      </c>
      <c r="X49" s="50">
        <f ca="1">IF(ISERROR(VLOOKUP(CONCATENATE(INDIRECT(ADDRESS(3,COLUMN())),A49),DATA!C2:E1044,3,FALSE)),0,VLOOKUP(CONCATENATE(INDIRECT(ADDRESS(3,COLUMN())),A49),DATA!C2:E1044,3,FALSE))</f>
        <v>0</v>
      </c>
      <c r="Y49" s="50">
        <f ca="1">IF(ISERROR(VLOOKUP(CONCATENATE(INDIRECT(ADDRESS(3,COLUMN())),A49),DATA!C2:E1044,3,FALSE)),0,VLOOKUP(CONCATENATE(INDIRECT(ADDRESS(3,COLUMN())),A49),DATA!C2:E1044,3,FALSE))</f>
        <v>0</v>
      </c>
      <c r="Z49" s="50">
        <f ca="1">IF(ISERROR(VLOOKUP(CONCATENATE(INDIRECT(ADDRESS(3,COLUMN())),A49),DATA!C2:E1044,3,FALSE)),0,VLOOKUP(CONCATENATE(INDIRECT(ADDRESS(3,COLUMN())),A49),DATA!C2:E1044,3,FALSE))</f>
        <v>0</v>
      </c>
      <c r="AA49" s="50">
        <f ca="1">IF(ISERROR(VLOOKUP(CONCATENATE(INDIRECT(ADDRESS(3,COLUMN())),A49),DATA!C2:E1044,3,FALSE)),0,VLOOKUP(CONCATENATE(INDIRECT(ADDRESS(3,COLUMN())),A49),DATA!C2:E1044,3,FALSE))</f>
        <v>0</v>
      </c>
      <c r="AB49" s="50">
        <f ca="1">IF(ISERROR(VLOOKUP(CONCATENATE(INDIRECT(ADDRESS(3,COLUMN())),A49),DATA!C2:E1044,3,FALSE)),0,VLOOKUP(CONCATENATE(INDIRECT(ADDRESS(3,COLUMN())),A49),DATA!C2:E1044,3,FALSE))</f>
        <v>0</v>
      </c>
      <c r="AC49" s="50">
        <f ca="1">IF(ISERROR(VLOOKUP(CONCATENATE(INDIRECT(ADDRESS(3,COLUMN())),A49),DATA!C2:E1044,3,FALSE)),0,VLOOKUP(CONCATENATE(INDIRECT(ADDRESS(3,COLUMN())),A49),DATA!C2:E1044,3,FALSE))</f>
        <v>0</v>
      </c>
      <c r="AD49" s="50">
        <f ca="1">IF(ISERROR(VLOOKUP(CONCATENATE(INDIRECT(ADDRESS(3,COLUMN())),A49),DATA!C2:E1044,3,FALSE)),0,VLOOKUP(CONCATENATE(INDIRECT(ADDRESS(3,COLUMN())),A49),DATA!C2:E1044,3,FALSE))</f>
        <v>0</v>
      </c>
      <c r="AE49" s="50">
        <f ca="1">IF(ISERROR(VLOOKUP(CONCATENATE(INDIRECT(ADDRESS(3,COLUMN())),A49),DATA!C2:E1044,3,FALSE)),0,VLOOKUP(CONCATENATE(INDIRECT(ADDRESS(3,COLUMN())),A49),DATA!C2:E1044,3,FALSE))</f>
        <v>0</v>
      </c>
      <c r="AF49" s="50">
        <f ca="1">IF(ISERROR(VLOOKUP(CONCATENATE(INDIRECT(ADDRESS(3,COLUMN())),A49),DATA!C2:E1044,3,FALSE)),0,VLOOKUP(CONCATENATE(INDIRECT(ADDRESS(3,COLUMN())),A49),DATA!C2:E1044,3,FALSE))</f>
        <v>0</v>
      </c>
      <c r="AG49" s="50">
        <f ca="1">IF(ISERROR(VLOOKUP(CONCATENATE(INDIRECT(ADDRESS(3,COLUMN())),A49),DATA!C2:E1044,3,FALSE)),0,VLOOKUP(CONCATENATE(INDIRECT(ADDRESS(3,COLUMN())),A49),DATA!C2:E1044,3,FALSE))</f>
        <v>0</v>
      </c>
      <c r="AH49" s="50">
        <f ca="1">IF(ISERROR(VLOOKUP(CONCATENATE(INDIRECT(ADDRESS(3,COLUMN())),A49),DATA!C2:E1044,3,FALSE)),0,VLOOKUP(CONCATENATE(INDIRECT(ADDRESS(3,COLUMN())),A49),DATA!C2:E1044,3,FALSE))</f>
        <v>0</v>
      </c>
      <c r="AI49" s="50">
        <f ca="1">IF(ISERROR(VLOOKUP(CONCATENATE(INDIRECT(ADDRESS(3,COLUMN())),A49),DATA!C2:E1044,3,FALSE)),0,VLOOKUP(CONCATENATE(INDIRECT(ADDRESS(3,COLUMN())),A49),DATA!C2:E1044,3,FALSE))</f>
        <v>0</v>
      </c>
      <c r="AJ49" s="50">
        <f ca="1">IF(ISERROR(VLOOKUP(CONCATENATE(INDIRECT(ADDRESS(3,COLUMN())),A49),DATA!C2:E1044,3,FALSE)),0,VLOOKUP(CONCATENATE(INDIRECT(ADDRESS(3,COLUMN())),A49),DATA!C2:E1044,3,FALSE))</f>
        <v>0</v>
      </c>
      <c r="AK49" s="50">
        <f ca="1">IF(ISERROR(VLOOKUP(CONCATENATE(INDIRECT(ADDRESS(3,COLUMN())),A49),DATA!C2:E1044,3,FALSE)),0,VLOOKUP(CONCATENATE(INDIRECT(ADDRESS(3,COLUMN())),A49),DATA!C2:E1044,3,FALSE))</f>
        <v>0</v>
      </c>
      <c r="AL49" s="50">
        <f ca="1">IF(ISERROR(VLOOKUP(CONCATENATE(INDIRECT(ADDRESS(3,COLUMN())),A49),DATA!C2:E1044,3,FALSE)),0,VLOOKUP(CONCATENATE(INDIRECT(ADDRESS(3,COLUMN())),A49),DATA!C2:E1044,3,FALSE))</f>
        <v>0</v>
      </c>
      <c r="AM49" s="50">
        <f ca="1">IF(ISERROR(VLOOKUP(CONCATENATE(INDIRECT(ADDRESS(3,COLUMN())),A49),DATA!C2:E1044,3,FALSE)),0,VLOOKUP(CONCATENATE(INDIRECT(ADDRESS(3,COLUMN())),A49),DATA!C2:E1044,3,FALSE))</f>
        <v>0</v>
      </c>
      <c r="AN49" s="50">
        <f ca="1">SUM(B49:INDIRECT(CONCATENATE(SUBSTITUTE(ADDRESS(1,COLUMN()-1,4),"1",""),"$49")))</f>
        <v>9</v>
      </c>
    </row>
    <row r="50" spans="1:40" x14ac:dyDescent="0.25">
      <c r="A50" s="49" t="s">
        <v>97</v>
      </c>
      <c r="B50" s="49">
        <f ca="1">IF(ISERROR(VLOOKUP(CONCATENATE(INDIRECT(ADDRESS(3,COLUMN())),A50),DATA!C2:E1044,3,FALSE)),0,VLOOKUP(CONCATENATE(INDIRECT(ADDRESS(3,COLUMN())),A50),DATA!C2:E1044,3,FALSE))</f>
        <v>0</v>
      </c>
      <c r="C50" s="49">
        <f ca="1">IF(ISERROR(VLOOKUP(CONCATENATE(INDIRECT(ADDRESS(3,COLUMN())),A50),DATA!C2:E1044,3,FALSE)),0,VLOOKUP(CONCATENATE(INDIRECT(ADDRESS(3,COLUMN())),A50),DATA!C2:E1044,3,FALSE))</f>
        <v>0</v>
      </c>
      <c r="D50" s="49">
        <f ca="1">IF(ISERROR(VLOOKUP(CONCATENATE(INDIRECT(ADDRESS(3,COLUMN())),A50),DATA!C2:E1044,3,FALSE)),0,VLOOKUP(CONCATENATE(INDIRECT(ADDRESS(3,COLUMN())),A50),DATA!C2:E1044,3,FALSE))</f>
        <v>0</v>
      </c>
      <c r="E50" s="49">
        <f ca="1">IF(ISERROR(VLOOKUP(CONCATENATE(INDIRECT(ADDRESS(3,COLUMN())),A50),DATA!C2:E1044,3,FALSE)),0,VLOOKUP(CONCATENATE(INDIRECT(ADDRESS(3,COLUMN())),A50),DATA!C2:E1044,3,FALSE))</f>
        <v>0</v>
      </c>
      <c r="F50" s="49">
        <f ca="1">IF(ISERROR(VLOOKUP(CONCATENATE(INDIRECT(ADDRESS(3,COLUMN())),A50),DATA!C2:E1044,3,FALSE)),0,VLOOKUP(CONCATENATE(INDIRECT(ADDRESS(3,COLUMN())),A50),DATA!C2:E1044,3,FALSE))</f>
        <v>0</v>
      </c>
      <c r="G50" s="49">
        <f ca="1">IF(ISERROR(VLOOKUP(CONCATENATE(INDIRECT(ADDRESS(3,COLUMN())),A50),DATA!C2:E1044,3,FALSE)),0,VLOOKUP(CONCATENATE(INDIRECT(ADDRESS(3,COLUMN())),A50),DATA!C2:E1044,3,FALSE))</f>
        <v>0</v>
      </c>
      <c r="H50" s="49">
        <f ca="1">IF(ISERROR(VLOOKUP(CONCATENATE(INDIRECT(ADDRESS(3,COLUMN())),A50),DATA!C2:E1044,3,FALSE)),0,VLOOKUP(CONCATENATE(INDIRECT(ADDRESS(3,COLUMN())),A50),DATA!C2:E1044,3,FALSE))</f>
        <v>0</v>
      </c>
      <c r="I50" s="49">
        <f ca="1">IF(ISERROR(VLOOKUP(CONCATENATE(INDIRECT(ADDRESS(3,COLUMN())),A50),DATA!C2:E1044,3,FALSE)),0,VLOOKUP(CONCATENATE(INDIRECT(ADDRESS(3,COLUMN())),A50),DATA!C2:E1044,3,FALSE))</f>
        <v>0</v>
      </c>
      <c r="J50" s="49">
        <f ca="1">IF(ISERROR(VLOOKUP(CONCATENATE(INDIRECT(ADDRESS(3,COLUMN())),A50),DATA!C2:E1044,3,FALSE)),0,VLOOKUP(CONCATENATE(INDIRECT(ADDRESS(3,COLUMN())),A50),DATA!C2:E1044,3,FALSE))</f>
        <v>0</v>
      </c>
      <c r="K50" s="49">
        <f ca="1">IF(ISERROR(VLOOKUP(CONCATENATE(INDIRECT(ADDRESS(3,COLUMN())),A50),DATA!C2:E1044,3,FALSE)),0,VLOOKUP(CONCATENATE(INDIRECT(ADDRESS(3,COLUMN())),A50),DATA!C2:E1044,3,FALSE))</f>
        <v>0</v>
      </c>
      <c r="L50" s="49">
        <f ca="1">IF(ISERROR(VLOOKUP(CONCATENATE(INDIRECT(ADDRESS(3,COLUMN())),A50),DATA!C2:E1044,3,FALSE)),0,VLOOKUP(CONCATENATE(INDIRECT(ADDRESS(3,COLUMN())),A50),DATA!C2:E1044,3,FALSE))</f>
        <v>0</v>
      </c>
      <c r="M50" s="49">
        <f ca="1">IF(ISERROR(VLOOKUP(CONCATENATE(INDIRECT(ADDRESS(3,COLUMN())),A50),DATA!C2:E1044,3,FALSE)),0,VLOOKUP(CONCATENATE(INDIRECT(ADDRESS(3,COLUMN())),A50),DATA!C2:E1044,3,FALSE))</f>
        <v>0</v>
      </c>
      <c r="N50" s="49">
        <f ca="1">IF(ISERROR(VLOOKUP(CONCATENATE(INDIRECT(ADDRESS(3,COLUMN())),A50),DATA!C2:E1044,3,FALSE)),0,VLOOKUP(CONCATENATE(INDIRECT(ADDRESS(3,COLUMN())),A50),DATA!C2:E1044,3,FALSE))</f>
        <v>0</v>
      </c>
      <c r="O50" s="49">
        <f ca="1">IF(ISERROR(VLOOKUP(CONCATENATE(INDIRECT(ADDRESS(3,COLUMN())),A50),DATA!C2:E1044,3,FALSE)),0,VLOOKUP(CONCATENATE(INDIRECT(ADDRESS(3,COLUMN())),A50),DATA!C2:E1044,3,FALSE))</f>
        <v>0</v>
      </c>
      <c r="P50" s="49">
        <f ca="1">IF(ISERROR(VLOOKUP(CONCATENATE(INDIRECT(ADDRESS(3,COLUMN())),A50),DATA!C2:E1044,3,FALSE)),0,VLOOKUP(CONCATENATE(INDIRECT(ADDRESS(3,COLUMN())),A50),DATA!C2:E1044,3,FALSE))</f>
        <v>0</v>
      </c>
      <c r="Q50" s="49">
        <f ca="1">IF(ISERROR(VLOOKUP(CONCATENATE(INDIRECT(ADDRESS(3,COLUMN())),A50),DATA!C2:E1044,3,FALSE)),0,VLOOKUP(CONCATENATE(INDIRECT(ADDRESS(3,COLUMN())),A50),DATA!C2:E1044,3,FALSE))</f>
        <v>0</v>
      </c>
      <c r="R50" s="49">
        <f ca="1">IF(ISERROR(VLOOKUP(CONCATENATE(INDIRECT(ADDRESS(3,COLUMN())),A50),DATA!C2:E1044,3,FALSE)),0,VLOOKUP(CONCATENATE(INDIRECT(ADDRESS(3,COLUMN())),A50),DATA!C2:E1044,3,FALSE))</f>
        <v>0</v>
      </c>
      <c r="S50" s="49">
        <f ca="1">IF(ISERROR(VLOOKUP(CONCATENATE(INDIRECT(ADDRESS(3,COLUMN())),A50),DATA!C2:E1044,3,FALSE)),0,VLOOKUP(CONCATENATE(INDIRECT(ADDRESS(3,COLUMN())),A50),DATA!C2:E1044,3,FALSE))</f>
        <v>0</v>
      </c>
      <c r="T50" s="49">
        <f ca="1">IF(ISERROR(VLOOKUP(CONCATENATE(INDIRECT(ADDRESS(3,COLUMN())),A50),DATA!C2:E1044,3,FALSE)),0,VLOOKUP(CONCATENATE(INDIRECT(ADDRESS(3,COLUMN())),A50),DATA!C2:E1044,3,FALSE))</f>
        <v>0</v>
      </c>
      <c r="U50" s="49">
        <f ca="1">IF(ISERROR(VLOOKUP(CONCATENATE(INDIRECT(ADDRESS(3,COLUMN())),A50),DATA!C2:E1044,3,FALSE)),0,VLOOKUP(CONCATENATE(INDIRECT(ADDRESS(3,COLUMN())),A50),DATA!C2:E1044,3,FALSE))</f>
        <v>0</v>
      </c>
      <c r="V50" s="49">
        <f ca="1">IF(ISERROR(VLOOKUP(CONCATENATE(INDIRECT(ADDRESS(3,COLUMN())),A50),DATA!C2:E1044,3,FALSE)),0,VLOOKUP(CONCATENATE(INDIRECT(ADDRESS(3,COLUMN())),A50),DATA!C2:E1044,3,FALSE))</f>
        <v>0</v>
      </c>
      <c r="W50" s="49">
        <f ca="1">IF(ISERROR(VLOOKUP(CONCATENATE(INDIRECT(ADDRESS(3,COLUMN())),A50),DATA!C2:E1044,3,FALSE)),0,VLOOKUP(CONCATENATE(INDIRECT(ADDRESS(3,COLUMN())),A50),DATA!C2:E1044,3,FALSE))</f>
        <v>0</v>
      </c>
      <c r="X50" s="49">
        <f ca="1">IF(ISERROR(VLOOKUP(CONCATENATE(INDIRECT(ADDRESS(3,COLUMN())),A50),DATA!C2:E1044,3,FALSE)),0,VLOOKUP(CONCATENATE(INDIRECT(ADDRESS(3,COLUMN())),A50),DATA!C2:E1044,3,FALSE))</f>
        <v>0</v>
      </c>
      <c r="Y50" s="49">
        <f ca="1">IF(ISERROR(VLOOKUP(CONCATENATE(INDIRECT(ADDRESS(3,COLUMN())),A50),DATA!C2:E1044,3,FALSE)),0,VLOOKUP(CONCATENATE(INDIRECT(ADDRESS(3,COLUMN())),A50),DATA!C2:E1044,3,FALSE))</f>
        <v>0</v>
      </c>
      <c r="Z50" s="49">
        <f ca="1">IF(ISERROR(VLOOKUP(CONCATENATE(INDIRECT(ADDRESS(3,COLUMN())),A50),DATA!C2:E1044,3,FALSE)),0,VLOOKUP(CONCATENATE(INDIRECT(ADDRESS(3,COLUMN())),A50),DATA!C2:E1044,3,FALSE))</f>
        <v>0</v>
      </c>
      <c r="AA50" s="49">
        <f ca="1">IF(ISERROR(VLOOKUP(CONCATENATE(INDIRECT(ADDRESS(3,COLUMN())),A50),DATA!C2:E1044,3,FALSE)),0,VLOOKUP(CONCATENATE(INDIRECT(ADDRESS(3,COLUMN())),A50),DATA!C2:E1044,3,FALSE))</f>
        <v>0</v>
      </c>
      <c r="AB50" s="49">
        <f ca="1">IF(ISERROR(VLOOKUP(CONCATENATE(INDIRECT(ADDRESS(3,COLUMN())),A50),DATA!C2:E1044,3,FALSE)),0,VLOOKUP(CONCATENATE(INDIRECT(ADDRESS(3,COLUMN())),A50),DATA!C2:E1044,3,FALSE))</f>
        <v>0</v>
      </c>
      <c r="AC50" s="49">
        <f ca="1">IF(ISERROR(VLOOKUP(CONCATENATE(INDIRECT(ADDRESS(3,COLUMN())),A50),DATA!C2:E1044,3,FALSE)),0,VLOOKUP(CONCATENATE(INDIRECT(ADDRESS(3,COLUMN())),A50),DATA!C2:E1044,3,FALSE))</f>
        <v>0</v>
      </c>
      <c r="AD50" s="49">
        <f ca="1">IF(ISERROR(VLOOKUP(CONCATENATE(INDIRECT(ADDRESS(3,COLUMN())),A50),DATA!C2:E1044,3,FALSE)),0,VLOOKUP(CONCATENATE(INDIRECT(ADDRESS(3,COLUMN())),A50),DATA!C2:E1044,3,FALSE))</f>
        <v>0</v>
      </c>
      <c r="AE50" s="49">
        <f ca="1">IF(ISERROR(VLOOKUP(CONCATENATE(INDIRECT(ADDRESS(3,COLUMN())),A50),DATA!C2:E1044,3,FALSE)),0,VLOOKUP(CONCATENATE(INDIRECT(ADDRESS(3,COLUMN())),A50),DATA!C2:E1044,3,FALSE))</f>
        <v>0</v>
      </c>
      <c r="AF50" s="49">
        <f ca="1">IF(ISERROR(VLOOKUP(CONCATENATE(INDIRECT(ADDRESS(3,COLUMN())),A50),DATA!C2:E1044,3,FALSE)),0,VLOOKUP(CONCATENATE(INDIRECT(ADDRESS(3,COLUMN())),A50),DATA!C2:E1044,3,FALSE))</f>
        <v>0</v>
      </c>
      <c r="AG50" s="49">
        <f ca="1">IF(ISERROR(VLOOKUP(CONCATENATE(INDIRECT(ADDRESS(3,COLUMN())),A50),DATA!C2:E1044,3,FALSE)),0,VLOOKUP(CONCATENATE(INDIRECT(ADDRESS(3,COLUMN())),A50),DATA!C2:E1044,3,FALSE))</f>
        <v>0</v>
      </c>
      <c r="AH50" s="49">
        <f ca="1">IF(ISERROR(VLOOKUP(CONCATENATE(INDIRECT(ADDRESS(3,COLUMN())),A50),DATA!C2:E1044,3,FALSE)),0,VLOOKUP(CONCATENATE(INDIRECT(ADDRESS(3,COLUMN())),A50),DATA!C2:E1044,3,FALSE))</f>
        <v>0</v>
      </c>
      <c r="AI50" s="49">
        <f ca="1">IF(ISERROR(VLOOKUP(CONCATENATE(INDIRECT(ADDRESS(3,COLUMN())),A50),DATA!C2:E1044,3,FALSE)),0,VLOOKUP(CONCATENATE(INDIRECT(ADDRESS(3,COLUMN())),A50),DATA!C2:E1044,3,FALSE))</f>
        <v>0</v>
      </c>
      <c r="AJ50" s="49">
        <f ca="1">IF(ISERROR(VLOOKUP(CONCATENATE(INDIRECT(ADDRESS(3,COLUMN())),A50),DATA!C2:E1044,3,FALSE)),0,VLOOKUP(CONCATENATE(INDIRECT(ADDRESS(3,COLUMN())),A50),DATA!C2:E1044,3,FALSE))</f>
        <v>0</v>
      </c>
      <c r="AK50" s="49">
        <f ca="1">IF(ISERROR(VLOOKUP(CONCATENATE(INDIRECT(ADDRESS(3,COLUMN())),A50),DATA!C2:E1044,3,FALSE)),0,VLOOKUP(CONCATENATE(INDIRECT(ADDRESS(3,COLUMN())),A50),DATA!C2:E1044,3,FALSE))</f>
        <v>0</v>
      </c>
      <c r="AL50" s="49">
        <f ca="1">IF(ISERROR(VLOOKUP(CONCATENATE(INDIRECT(ADDRESS(3,COLUMN())),A50),DATA!C2:E1044,3,FALSE)),0,VLOOKUP(CONCATENATE(INDIRECT(ADDRESS(3,COLUMN())),A50),DATA!C2:E1044,3,FALSE))</f>
        <v>0</v>
      </c>
      <c r="AM50" s="49">
        <f ca="1">IF(ISERROR(VLOOKUP(CONCATENATE(INDIRECT(ADDRESS(3,COLUMN())),A50),DATA!C2:E1044,3,FALSE)),0,VLOOKUP(CONCATENATE(INDIRECT(ADDRESS(3,COLUMN())),A50),DATA!C2:E1044,3,FALSE))</f>
        <v>0</v>
      </c>
      <c r="AN50" s="49">
        <f ca="1">SUM(B50:INDIRECT(CONCATENATE(SUBSTITUTE(ADDRESS(1,COLUMN()-1,4),"1",""),"$50")))</f>
        <v>0</v>
      </c>
    </row>
    <row r="51" spans="1:40" x14ac:dyDescent="0.25">
      <c r="A51" s="50" t="s">
        <v>98</v>
      </c>
      <c r="B51" s="50">
        <f ca="1">IF(ISERROR(VLOOKUP(CONCATENATE(INDIRECT(ADDRESS(3,COLUMN())),A51),DATA!C2:E1044,3,FALSE)),0,VLOOKUP(CONCATENATE(INDIRECT(ADDRESS(3,COLUMN())),A51),DATA!C2:E1044,3,FALSE))</f>
        <v>0</v>
      </c>
      <c r="C51" s="50">
        <f ca="1">IF(ISERROR(VLOOKUP(CONCATENATE(INDIRECT(ADDRESS(3,COLUMN())),A51),DATA!C2:E1044,3,FALSE)),0,VLOOKUP(CONCATENATE(INDIRECT(ADDRESS(3,COLUMN())),A51),DATA!C2:E1044,3,FALSE))</f>
        <v>0</v>
      </c>
      <c r="D51" s="50">
        <f ca="1">IF(ISERROR(VLOOKUP(CONCATENATE(INDIRECT(ADDRESS(3,COLUMN())),A51),DATA!C2:E1044,3,FALSE)),0,VLOOKUP(CONCATENATE(INDIRECT(ADDRESS(3,COLUMN())),A51),DATA!C2:E1044,3,FALSE))</f>
        <v>0</v>
      </c>
      <c r="E51" s="50">
        <f ca="1">IF(ISERROR(VLOOKUP(CONCATENATE(INDIRECT(ADDRESS(3,COLUMN())),A51),DATA!C2:E1044,3,FALSE)),0,VLOOKUP(CONCATENATE(INDIRECT(ADDRESS(3,COLUMN())),A51),DATA!C2:E1044,3,FALSE))</f>
        <v>0</v>
      </c>
      <c r="F51" s="50">
        <f ca="1">IF(ISERROR(VLOOKUP(CONCATENATE(INDIRECT(ADDRESS(3,COLUMN())),A51),DATA!C2:E1044,3,FALSE)),0,VLOOKUP(CONCATENATE(INDIRECT(ADDRESS(3,COLUMN())),A51),DATA!C2:E1044,3,FALSE))</f>
        <v>0</v>
      </c>
      <c r="G51" s="50">
        <f ca="1">IF(ISERROR(VLOOKUP(CONCATENATE(INDIRECT(ADDRESS(3,COLUMN())),A51),DATA!C2:E1044,3,FALSE)),0,VLOOKUP(CONCATENATE(INDIRECT(ADDRESS(3,COLUMN())),A51),DATA!C2:E1044,3,FALSE))</f>
        <v>0</v>
      </c>
      <c r="H51" s="50">
        <f ca="1">IF(ISERROR(VLOOKUP(CONCATENATE(INDIRECT(ADDRESS(3,COLUMN())),A51),DATA!C2:E1044,3,FALSE)),0,VLOOKUP(CONCATENATE(INDIRECT(ADDRESS(3,COLUMN())),A51),DATA!C2:E1044,3,FALSE))</f>
        <v>0</v>
      </c>
      <c r="I51" s="50">
        <f ca="1">IF(ISERROR(VLOOKUP(CONCATENATE(INDIRECT(ADDRESS(3,COLUMN())),A51),DATA!C2:E1044,3,FALSE)),0,VLOOKUP(CONCATENATE(INDIRECT(ADDRESS(3,COLUMN())),A51),DATA!C2:E1044,3,FALSE))</f>
        <v>0</v>
      </c>
      <c r="J51" s="50">
        <f ca="1">IF(ISERROR(VLOOKUP(CONCATENATE(INDIRECT(ADDRESS(3,COLUMN())),A51),DATA!C2:E1044,3,FALSE)),0,VLOOKUP(CONCATENATE(INDIRECT(ADDRESS(3,COLUMN())),A51),DATA!C2:E1044,3,FALSE))</f>
        <v>0</v>
      </c>
      <c r="K51" s="50">
        <f ca="1">IF(ISERROR(VLOOKUP(CONCATENATE(INDIRECT(ADDRESS(3,COLUMN())),A51),DATA!C2:E1044,3,FALSE)),0,VLOOKUP(CONCATENATE(INDIRECT(ADDRESS(3,COLUMN())),A51),DATA!C2:E1044,3,FALSE))</f>
        <v>0</v>
      </c>
      <c r="L51" s="50">
        <f ca="1">IF(ISERROR(VLOOKUP(CONCATENATE(INDIRECT(ADDRESS(3,COLUMN())),A51),DATA!C2:E1044,3,FALSE)),0,VLOOKUP(CONCATENATE(INDIRECT(ADDRESS(3,COLUMN())),A51),DATA!C2:E1044,3,FALSE))</f>
        <v>0</v>
      </c>
      <c r="M51" s="50">
        <f ca="1">IF(ISERROR(VLOOKUP(CONCATENATE(INDIRECT(ADDRESS(3,COLUMN())),A51),DATA!C2:E1044,3,FALSE)),0,VLOOKUP(CONCATENATE(INDIRECT(ADDRESS(3,COLUMN())),A51),DATA!C2:E1044,3,FALSE))</f>
        <v>0</v>
      </c>
      <c r="N51" s="50">
        <f ca="1">IF(ISERROR(VLOOKUP(CONCATENATE(INDIRECT(ADDRESS(3,COLUMN())),A51),DATA!C2:E1044,3,FALSE)),0,VLOOKUP(CONCATENATE(INDIRECT(ADDRESS(3,COLUMN())),A51),DATA!C2:E1044,3,FALSE))</f>
        <v>0</v>
      </c>
      <c r="O51" s="50">
        <f ca="1">IF(ISERROR(VLOOKUP(CONCATENATE(INDIRECT(ADDRESS(3,COLUMN())),A51),DATA!C2:E1044,3,FALSE)),0,VLOOKUP(CONCATENATE(INDIRECT(ADDRESS(3,COLUMN())),A51),DATA!C2:E1044,3,FALSE))</f>
        <v>0</v>
      </c>
      <c r="P51" s="50">
        <f ca="1">IF(ISERROR(VLOOKUP(CONCATENATE(INDIRECT(ADDRESS(3,COLUMN())),A51),DATA!C2:E1044,3,FALSE)),0,VLOOKUP(CONCATENATE(INDIRECT(ADDRESS(3,COLUMN())),A51),DATA!C2:E1044,3,FALSE))</f>
        <v>0</v>
      </c>
      <c r="Q51" s="50">
        <f ca="1">IF(ISERROR(VLOOKUP(CONCATENATE(INDIRECT(ADDRESS(3,COLUMN())),A51),DATA!C2:E1044,3,FALSE)),0,VLOOKUP(CONCATENATE(INDIRECT(ADDRESS(3,COLUMN())),A51),DATA!C2:E1044,3,FALSE))</f>
        <v>0</v>
      </c>
      <c r="R51" s="50">
        <f ca="1">IF(ISERROR(VLOOKUP(CONCATENATE(INDIRECT(ADDRESS(3,COLUMN())),A51),DATA!C2:E1044,3,FALSE)),0,VLOOKUP(CONCATENATE(INDIRECT(ADDRESS(3,COLUMN())),A51),DATA!C2:E1044,3,FALSE))</f>
        <v>0</v>
      </c>
      <c r="S51" s="50">
        <f ca="1">IF(ISERROR(VLOOKUP(CONCATENATE(INDIRECT(ADDRESS(3,COLUMN())),A51),DATA!C2:E1044,3,FALSE)),0,VLOOKUP(CONCATENATE(INDIRECT(ADDRESS(3,COLUMN())),A51),DATA!C2:E1044,3,FALSE))</f>
        <v>0</v>
      </c>
      <c r="T51" s="50">
        <f ca="1">IF(ISERROR(VLOOKUP(CONCATENATE(INDIRECT(ADDRESS(3,COLUMN())),A51),DATA!C2:E1044,3,FALSE)),0,VLOOKUP(CONCATENATE(INDIRECT(ADDRESS(3,COLUMN())),A51),DATA!C2:E1044,3,FALSE))</f>
        <v>0</v>
      </c>
      <c r="U51" s="50">
        <f ca="1">IF(ISERROR(VLOOKUP(CONCATENATE(INDIRECT(ADDRESS(3,COLUMN())),A51),DATA!C2:E1044,3,FALSE)),0,VLOOKUP(CONCATENATE(INDIRECT(ADDRESS(3,COLUMN())),A51),DATA!C2:E1044,3,FALSE))</f>
        <v>0</v>
      </c>
      <c r="V51" s="50">
        <f ca="1">IF(ISERROR(VLOOKUP(CONCATENATE(INDIRECT(ADDRESS(3,COLUMN())),A51),DATA!C2:E1044,3,FALSE)),0,VLOOKUP(CONCATENATE(INDIRECT(ADDRESS(3,COLUMN())),A51),DATA!C2:E1044,3,FALSE))</f>
        <v>0</v>
      </c>
      <c r="W51" s="50">
        <f ca="1">IF(ISERROR(VLOOKUP(CONCATENATE(INDIRECT(ADDRESS(3,COLUMN())),A51),DATA!C2:E1044,3,FALSE)),0,VLOOKUP(CONCATENATE(INDIRECT(ADDRESS(3,COLUMN())),A51),DATA!C2:E1044,3,FALSE))</f>
        <v>0</v>
      </c>
      <c r="X51" s="50">
        <f ca="1">IF(ISERROR(VLOOKUP(CONCATENATE(INDIRECT(ADDRESS(3,COLUMN())),A51),DATA!C2:E1044,3,FALSE)),0,VLOOKUP(CONCATENATE(INDIRECT(ADDRESS(3,COLUMN())),A51),DATA!C2:E1044,3,FALSE))</f>
        <v>0</v>
      </c>
      <c r="Y51" s="50">
        <f ca="1">IF(ISERROR(VLOOKUP(CONCATENATE(INDIRECT(ADDRESS(3,COLUMN())),A51),DATA!C2:E1044,3,FALSE)),0,VLOOKUP(CONCATENATE(INDIRECT(ADDRESS(3,COLUMN())),A51),DATA!C2:E1044,3,FALSE))</f>
        <v>0</v>
      </c>
      <c r="Z51" s="50">
        <f ca="1">IF(ISERROR(VLOOKUP(CONCATENATE(INDIRECT(ADDRESS(3,COLUMN())),A51),DATA!C2:E1044,3,FALSE)),0,VLOOKUP(CONCATENATE(INDIRECT(ADDRESS(3,COLUMN())),A51),DATA!C2:E1044,3,FALSE))</f>
        <v>0</v>
      </c>
      <c r="AA51" s="50">
        <f ca="1">IF(ISERROR(VLOOKUP(CONCATENATE(INDIRECT(ADDRESS(3,COLUMN())),A51),DATA!C2:E1044,3,FALSE)),0,VLOOKUP(CONCATENATE(INDIRECT(ADDRESS(3,COLUMN())),A51),DATA!C2:E1044,3,FALSE))</f>
        <v>0</v>
      </c>
      <c r="AB51" s="50">
        <f ca="1">IF(ISERROR(VLOOKUP(CONCATENATE(INDIRECT(ADDRESS(3,COLUMN())),A51),DATA!C2:E1044,3,FALSE)),0,VLOOKUP(CONCATENATE(INDIRECT(ADDRESS(3,COLUMN())),A51),DATA!C2:E1044,3,FALSE))</f>
        <v>0</v>
      </c>
      <c r="AC51" s="50">
        <f ca="1">IF(ISERROR(VLOOKUP(CONCATENATE(INDIRECT(ADDRESS(3,COLUMN())),A51),DATA!C2:E1044,3,FALSE)),0,VLOOKUP(CONCATENATE(INDIRECT(ADDRESS(3,COLUMN())),A51),DATA!C2:E1044,3,FALSE))</f>
        <v>0</v>
      </c>
      <c r="AD51" s="50">
        <f ca="1">IF(ISERROR(VLOOKUP(CONCATENATE(INDIRECT(ADDRESS(3,COLUMN())),A51),DATA!C2:E1044,3,FALSE)),0,VLOOKUP(CONCATENATE(INDIRECT(ADDRESS(3,COLUMN())),A51),DATA!C2:E1044,3,FALSE))</f>
        <v>0</v>
      </c>
      <c r="AE51" s="50">
        <f ca="1">IF(ISERROR(VLOOKUP(CONCATENATE(INDIRECT(ADDRESS(3,COLUMN())),A51),DATA!C2:E1044,3,FALSE)),0,VLOOKUP(CONCATENATE(INDIRECT(ADDRESS(3,COLUMN())),A51),DATA!C2:E1044,3,FALSE))</f>
        <v>0</v>
      </c>
      <c r="AF51" s="50">
        <f ca="1">IF(ISERROR(VLOOKUP(CONCATENATE(INDIRECT(ADDRESS(3,COLUMN())),A51),DATA!C2:E1044,3,FALSE)),0,VLOOKUP(CONCATENATE(INDIRECT(ADDRESS(3,COLUMN())),A51),DATA!C2:E1044,3,FALSE))</f>
        <v>0</v>
      </c>
      <c r="AG51" s="50">
        <f ca="1">IF(ISERROR(VLOOKUP(CONCATENATE(INDIRECT(ADDRESS(3,COLUMN())),A51),DATA!C2:E1044,3,FALSE)),0,VLOOKUP(CONCATENATE(INDIRECT(ADDRESS(3,COLUMN())),A51),DATA!C2:E1044,3,FALSE))</f>
        <v>0</v>
      </c>
      <c r="AH51" s="50">
        <f ca="1">IF(ISERROR(VLOOKUP(CONCATENATE(INDIRECT(ADDRESS(3,COLUMN())),A51),DATA!C2:E1044,3,FALSE)),0,VLOOKUP(CONCATENATE(INDIRECT(ADDRESS(3,COLUMN())),A51),DATA!C2:E1044,3,FALSE))</f>
        <v>0</v>
      </c>
      <c r="AI51" s="50">
        <f ca="1">IF(ISERROR(VLOOKUP(CONCATENATE(INDIRECT(ADDRESS(3,COLUMN())),A51),DATA!C2:E1044,3,FALSE)),0,VLOOKUP(CONCATENATE(INDIRECT(ADDRESS(3,COLUMN())),A51),DATA!C2:E1044,3,FALSE))</f>
        <v>0</v>
      </c>
      <c r="AJ51" s="50">
        <f ca="1">IF(ISERROR(VLOOKUP(CONCATENATE(INDIRECT(ADDRESS(3,COLUMN())),A51),DATA!C2:E1044,3,FALSE)),0,VLOOKUP(CONCATENATE(INDIRECT(ADDRESS(3,COLUMN())),A51),DATA!C2:E1044,3,FALSE))</f>
        <v>0</v>
      </c>
      <c r="AK51" s="50">
        <f ca="1">IF(ISERROR(VLOOKUP(CONCATENATE(INDIRECT(ADDRESS(3,COLUMN())),A51),DATA!C2:E1044,3,FALSE)),0,VLOOKUP(CONCATENATE(INDIRECT(ADDRESS(3,COLUMN())),A51),DATA!C2:E1044,3,FALSE))</f>
        <v>0</v>
      </c>
      <c r="AL51" s="50">
        <f ca="1">IF(ISERROR(VLOOKUP(CONCATENATE(INDIRECT(ADDRESS(3,COLUMN())),A51),DATA!C2:E1044,3,FALSE)),0,VLOOKUP(CONCATENATE(INDIRECT(ADDRESS(3,COLUMN())),A51),DATA!C2:E1044,3,FALSE))</f>
        <v>0</v>
      </c>
      <c r="AM51" s="50">
        <f ca="1">IF(ISERROR(VLOOKUP(CONCATENATE(INDIRECT(ADDRESS(3,COLUMN())),A51),DATA!C2:E1044,3,FALSE)),0,VLOOKUP(CONCATENATE(INDIRECT(ADDRESS(3,COLUMN())),A51),DATA!C2:E1044,3,FALSE))</f>
        <v>0</v>
      </c>
      <c r="AN51" s="50">
        <f ca="1">SUM(B51:INDIRECT(CONCATENATE(SUBSTITUTE(ADDRESS(1,COLUMN()-1,4),"1",""),"$51")))</f>
        <v>0</v>
      </c>
    </row>
    <row r="52" spans="1:40" x14ac:dyDescent="0.25">
      <c r="A52" s="49" t="s">
        <v>99</v>
      </c>
      <c r="B52" s="49">
        <f ca="1">IF(ISERROR(VLOOKUP(CONCATENATE(INDIRECT(ADDRESS(3,COLUMN())),A52),DATA!C2:E1044,3,FALSE)),0,VLOOKUP(CONCATENATE(INDIRECT(ADDRESS(3,COLUMN())),A52),DATA!C2:E1044,3,FALSE))</f>
        <v>93</v>
      </c>
      <c r="C52" s="49">
        <f ca="1">IF(ISERROR(VLOOKUP(CONCATENATE(INDIRECT(ADDRESS(3,COLUMN())),A52),DATA!C2:E1044,3,FALSE)),0,VLOOKUP(CONCATENATE(INDIRECT(ADDRESS(3,COLUMN())),A52),DATA!C2:E1044,3,FALSE))</f>
        <v>12</v>
      </c>
      <c r="D52" s="49">
        <f ca="1">IF(ISERROR(VLOOKUP(CONCATENATE(INDIRECT(ADDRESS(3,COLUMN())),A52),DATA!C2:E1044,3,FALSE)),0,VLOOKUP(CONCATENATE(INDIRECT(ADDRESS(3,COLUMN())),A52),DATA!C2:E1044,3,FALSE))</f>
        <v>18</v>
      </c>
      <c r="E52" s="49">
        <f ca="1">IF(ISERROR(VLOOKUP(CONCATENATE(INDIRECT(ADDRESS(3,COLUMN())),A52),DATA!C2:E1044,3,FALSE)),0,VLOOKUP(CONCATENATE(INDIRECT(ADDRESS(3,COLUMN())),A52),DATA!C2:E1044,3,FALSE))</f>
        <v>14</v>
      </c>
      <c r="F52" s="49">
        <f ca="1">IF(ISERROR(VLOOKUP(CONCATENATE(INDIRECT(ADDRESS(3,COLUMN())),A52),DATA!C2:E1044,3,FALSE)),0,VLOOKUP(CONCATENATE(INDIRECT(ADDRESS(3,COLUMN())),A52),DATA!C2:E1044,3,FALSE))</f>
        <v>10</v>
      </c>
      <c r="G52" s="49">
        <f ca="1">IF(ISERROR(VLOOKUP(CONCATENATE(INDIRECT(ADDRESS(3,COLUMN())),A52),DATA!C2:E1044,3,FALSE)),0,VLOOKUP(CONCATENATE(INDIRECT(ADDRESS(3,COLUMN())),A52),DATA!C2:E1044,3,FALSE))</f>
        <v>6</v>
      </c>
      <c r="H52" s="49">
        <f ca="1">IF(ISERROR(VLOOKUP(CONCATENATE(INDIRECT(ADDRESS(3,COLUMN())),A52),DATA!C2:E1044,3,FALSE)),0,VLOOKUP(CONCATENATE(INDIRECT(ADDRESS(3,COLUMN())),A52),DATA!C2:E1044,3,FALSE))</f>
        <v>13</v>
      </c>
      <c r="I52" s="49">
        <f ca="1">IF(ISERROR(VLOOKUP(CONCATENATE(INDIRECT(ADDRESS(3,COLUMN())),A52),DATA!C2:E1044,3,FALSE)),0,VLOOKUP(CONCATENATE(INDIRECT(ADDRESS(3,COLUMN())),A52),DATA!C2:E1044,3,FALSE))</f>
        <v>8</v>
      </c>
      <c r="J52" s="49">
        <f ca="1">IF(ISERROR(VLOOKUP(CONCATENATE(INDIRECT(ADDRESS(3,COLUMN())),A52),DATA!C2:E1044,3,FALSE)),0,VLOOKUP(CONCATENATE(INDIRECT(ADDRESS(3,COLUMN())),A52),DATA!C2:E1044,3,FALSE))</f>
        <v>9</v>
      </c>
      <c r="K52" s="49">
        <f ca="1">IF(ISERROR(VLOOKUP(CONCATENATE(INDIRECT(ADDRESS(3,COLUMN())),A52),DATA!C2:E1044,3,FALSE)),0,VLOOKUP(CONCATENATE(INDIRECT(ADDRESS(3,COLUMN())),A52),DATA!C2:E1044,3,FALSE))</f>
        <v>13</v>
      </c>
      <c r="L52" s="49">
        <f ca="1">IF(ISERROR(VLOOKUP(CONCATENATE(INDIRECT(ADDRESS(3,COLUMN())),A52),DATA!C2:E1044,3,FALSE)),0,VLOOKUP(CONCATENATE(INDIRECT(ADDRESS(3,COLUMN())),A52),DATA!C2:E1044,3,FALSE))</f>
        <v>1</v>
      </c>
      <c r="M52" s="49">
        <f ca="1">IF(ISERROR(VLOOKUP(CONCATENATE(INDIRECT(ADDRESS(3,COLUMN())),A52),DATA!C2:E1044,3,FALSE)),0,VLOOKUP(CONCATENATE(INDIRECT(ADDRESS(3,COLUMN())),A52),DATA!C2:E1044,3,FALSE))</f>
        <v>2</v>
      </c>
      <c r="N52" s="49">
        <f ca="1">IF(ISERROR(VLOOKUP(CONCATENATE(INDIRECT(ADDRESS(3,COLUMN())),A52),DATA!C2:E1044,3,FALSE)),0,VLOOKUP(CONCATENATE(INDIRECT(ADDRESS(3,COLUMN())),A52),DATA!C2:E1044,3,FALSE))</f>
        <v>15</v>
      </c>
      <c r="O52" s="49">
        <f ca="1">IF(ISERROR(VLOOKUP(CONCATENATE(INDIRECT(ADDRESS(3,COLUMN())),A52),DATA!C2:E1044,3,FALSE)),0,VLOOKUP(CONCATENATE(INDIRECT(ADDRESS(3,COLUMN())),A52),DATA!C2:E1044,3,FALSE))</f>
        <v>4</v>
      </c>
      <c r="P52" s="49">
        <f ca="1">IF(ISERROR(VLOOKUP(CONCATENATE(INDIRECT(ADDRESS(3,COLUMN())),A52),DATA!C2:E1044,3,FALSE)),0,VLOOKUP(CONCATENATE(INDIRECT(ADDRESS(3,COLUMN())),A52),DATA!C2:E1044,3,FALSE))</f>
        <v>1</v>
      </c>
      <c r="Q52" s="49">
        <f ca="1">IF(ISERROR(VLOOKUP(CONCATENATE(INDIRECT(ADDRESS(3,COLUMN())),A52),DATA!C2:E1044,3,FALSE)),0,VLOOKUP(CONCATENATE(INDIRECT(ADDRESS(3,COLUMN())),A52),DATA!C2:E1044,3,FALSE))</f>
        <v>1</v>
      </c>
      <c r="R52" s="49">
        <f ca="1">IF(ISERROR(VLOOKUP(CONCATENATE(INDIRECT(ADDRESS(3,COLUMN())),A52),DATA!C2:E1044,3,FALSE)),0,VLOOKUP(CONCATENATE(INDIRECT(ADDRESS(3,COLUMN())),A52),DATA!C2:E1044,3,FALSE))</f>
        <v>9</v>
      </c>
      <c r="S52" s="49">
        <f ca="1">IF(ISERROR(VLOOKUP(CONCATENATE(INDIRECT(ADDRESS(3,COLUMN())),A52),DATA!C2:E1044,3,FALSE)),0,VLOOKUP(CONCATENATE(INDIRECT(ADDRESS(3,COLUMN())),A52),DATA!C2:E1044,3,FALSE))</f>
        <v>9</v>
      </c>
      <c r="T52" s="49">
        <f ca="1">IF(ISERROR(VLOOKUP(CONCATENATE(INDIRECT(ADDRESS(3,COLUMN())),A52),DATA!C2:E1044,3,FALSE)),0,VLOOKUP(CONCATENATE(INDIRECT(ADDRESS(3,COLUMN())),A52),DATA!C2:E1044,3,FALSE))</f>
        <v>17</v>
      </c>
      <c r="U52" s="49">
        <f ca="1">IF(ISERROR(VLOOKUP(CONCATENATE(INDIRECT(ADDRESS(3,COLUMN())),A52),DATA!C2:E1044,3,FALSE)),0,VLOOKUP(CONCATENATE(INDIRECT(ADDRESS(3,COLUMN())),A52),DATA!C2:E1044,3,FALSE))</f>
        <v>29</v>
      </c>
      <c r="V52" s="49">
        <f ca="1">IF(ISERROR(VLOOKUP(CONCATENATE(INDIRECT(ADDRESS(3,COLUMN())),A52),DATA!C2:E1044,3,FALSE)),0,VLOOKUP(CONCATENATE(INDIRECT(ADDRESS(3,COLUMN())),A52),DATA!C2:E1044,3,FALSE))</f>
        <v>1</v>
      </c>
      <c r="W52" s="49">
        <f ca="1">IF(ISERROR(VLOOKUP(CONCATENATE(INDIRECT(ADDRESS(3,COLUMN())),A52),DATA!C2:E1044,3,FALSE)),0,VLOOKUP(CONCATENATE(INDIRECT(ADDRESS(3,COLUMN())),A52),DATA!C2:E1044,3,FALSE))</f>
        <v>0</v>
      </c>
      <c r="X52" s="49">
        <f ca="1">IF(ISERROR(VLOOKUP(CONCATENATE(INDIRECT(ADDRESS(3,COLUMN())),A52),DATA!C2:E1044,3,FALSE)),0,VLOOKUP(CONCATENATE(INDIRECT(ADDRESS(3,COLUMN())),A52),DATA!C2:E1044,3,FALSE))</f>
        <v>0</v>
      </c>
      <c r="Y52" s="49">
        <f ca="1">IF(ISERROR(VLOOKUP(CONCATENATE(INDIRECT(ADDRESS(3,COLUMN())),A52),DATA!C2:E1044,3,FALSE)),0,VLOOKUP(CONCATENATE(INDIRECT(ADDRESS(3,COLUMN())),A52),DATA!C2:E1044,3,FALSE))</f>
        <v>2</v>
      </c>
      <c r="Z52" s="49">
        <f ca="1">IF(ISERROR(VLOOKUP(CONCATENATE(INDIRECT(ADDRESS(3,COLUMN())),A52),DATA!C2:E1044,3,FALSE)),0,VLOOKUP(CONCATENATE(INDIRECT(ADDRESS(3,COLUMN())),A52),DATA!C2:E1044,3,FALSE))</f>
        <v>3</v>
      </c>
      <c r="AA52" s="49">
        <f ca="1">IF(ISERROR(VLOOKUP(CONCATENATE(INDIRECT(ADDRESS(3,COLUMN())),A52),DATA!C2:E1044,3,FALSE)),0,VLOOKUP(CONCATENATE(INDIRECT(ADDRESS(3,COLUMN())),A52),DATA!C2:E1044,3,FALSE))</f>
        <v>2</v>
      </c>
      <c r="AB52" s="49">
        <f ca="1">IF(ISERROR(VLOOKUP(CONCATENATE(INDIRECT(ADDRESS(3,COLUMN())),A52),DATA!C2:E1044,3,FALSE)),0,VLOOKUP(CONCATENATE(INDIRECT(ADDRESS(3,COLUMN())),A52),DATA!C2:E1044,3,FALSE))</f>
        <v>0</v>
      </c>
      <c r="AC52" s="49">
        <f ca="1">IF(ISERROR(VLOOKUP(CONCATENATE(INDIRECT(ADDRESS(3,COLUMN())),A52),DATA!C2:E1044,3,FALSE)),0,VLOOKUP(CONCATENATE(INDIRECT(ADDRESS(3,COLUMN())),A52),DATA!C2:E1044,3,FALSE))</f>
        <v>0</v>
      </c>
      <c r="AD52" s="49">
        <f ca="1">IF(ISERROR(VLOOKUP(CONCATENATE(INDIRECT(ADDRESS(3,COLUMN())),A52),DATA!C2:E1044,3,FALSE)),0,VLOOKUP(CONCATENATE(INDIRECT(ADDRESS(3,COLUMN())),A52),DATA!C2:E1044,3,FALSE))</f>
        <v>2</v>
      </c>
      <c r="AE52" s="49">
        <f ca="1">IF(ISERROR(VLOOKUP(CONCATENATE(INDIRECT(ADDRESS(3,COLUMN())),A52),DATA!C2:E1044,3,FALSE)),0,VLOOKUP(CONCATENATE(INDIRECT(ADDRESS(3,COLUMN())),A52),DATA!C2:E1044,3,FALSE))</f>
        <v>0</v>
      </c>
      <c r="AF52" s="49">
        <f ca="1">IF(ISERROR(VLOOKUP(CONCATENATE(INDIRECT(ADDRESS(3,COLUMN())),A52),DATA!C2:E1044,3,FALSE)),0,VLOOKUP(CONCATENATE(INDIRECT(ADDRESS(3,COLUMN())),A52),DATA!C2:E1044,3,FALSE))</f>
        <v>0</v>
      </c>
      <c r="AG52" s="49">
        <f ca="1">IF(ISERROR(VLOOKUP(CONCATENATE(INDIRECT(ADDRESS(3,COLUMN())),A52),DATA!C2:E1044,3,FALSE)),0,VLOOKUP(CONCATENATE(INDIRECT(ADDRESS(3,COLUMN())),A52),DATA!C2:E1044,3,FALSE))</f>
        <v>0</v>
      </c>
      <c r="AH52" s="49">
        <f ca="1">IF(ISERROR(VLOOKUP(CONCATENATE(INDIRECT(ADDRESS(3,COLUMN())),A52),DATA!C2:E1044,3,FALSE)),0,VLOOKUP(CONCATENATE(INDIRECT(ADDRESS(3,COLUMN())),A52),DATA!C2:E1044,3,FALSE))</f>
        <v>0</v>
      </c>
      <c r="AI52" s="49">
        <f ca="1">IF(ISERROR(VLOOKUP(CONCATENATE(INDIRECT(ADDRESS(3,COLUMN())),A52),DATA!C2:E1044,3,FALSE)),0,VLOOKUP(CONCATENATE(INDIRECT(ADDRESS(3,COLUMN())),A52),DATA!C2:E1044,3,FALSE))</f>
        <v>0</v>
      </c>
      <c r="AJ52" s="49">
        <f ca="1">IF(ISERROR(VLOOKUP(CONCATENATE(INDIRECT(ADDRESS(3,COLUMN())),A52),DATA!C2:E1044,3,FALSE)),0,VLOOKUP(CONCATENATE(INDIRECT(ADDRESS(3,COLUMN())),A52),DATA!C2:E1044,3,FALSE))</f>
        <v>0</v>
      </c>
      <c r="AK52" s="49">
        <f ca="1">IF(ISERROR(VLOOKUP(CONCATENATE(INDIRECT(ADDRESS(3,COLUMN())),A52),DATA!C2:E1044,3,FALSE)),0,VLOOKUP(CONCATENATE(INDIRECT(ADDRESS(3,COLUMN())),A52),DATA!C2:E1044,3,FALSE))</f>
        <v>0</v>
      </c>
      <c r="AL52" s="49">
        <f ca="1">IF(ISERROR(VLOOKUP(CONCATENATE(INDIRECT(ADDRESS(3,COLUMN())),A52),DATA!C2:E1044,3,FALSE)),0,VLOOKUP(CONCATENATE(INDIRECT(ADDRESS(3,COLUMN())),A52),DATA!C2:E1044,3,FALSE))</f>
        <v>0</v>
      </c>
      <c r="AM52" s="49">
        <f ca="1">IF(ISERROR(VLOOKUP(CONCATENATE(INDIRECT(ADDRESS(3,COLUMN())),A52),DATA!C2:E1044,3,FALSE)),0,VLOOKUP(CONCATENATE(INDIRECT(ADDRESS(3,COLUMN())),A52),DATA!C2:E1044,3,FALSE))</f>
        <v>0</v>
      </c>
      <c r="AN52" s="49">
        <f ca="1">SUM(B52:INDIRECT(CONCATENATE(SUBSTITUTE(ADDRESS(1,COLUMN()-1,4),"1",""),"$52")))</f>
        <v>294</v>
      </c>
    </row>
    <row r="53" spans="1:40" x14ac:dyDescent="0.25">
      <c r="A53" s="50" t="s">
        <v>100</v>
      </c>
      <c r="B53" s="50">
        <f ca="1">IF(ISERROR(VLOOKUP(CONCATENATE(INDIRECT(ADDRESS(3,COLUMN())),A53),DATA!C2:E1044,3,FALSE)),0,VLOOKUP(CONCATENATE(INDIRECT(ADDRESS(3,COLUMN())),A53),DATA!C2:E1044,3,FALSE))</f>
        <v>176</v>
      </c>
      <c r="C53" s="50">
        <f ca="1">IF(ISERROR(VLOOKUP(CONCATENATE(INDIRECT(ADDRESS(3,COLUMN())),A53),DATA!C2:E1044,3,FALSE)),0,VLOOKUP(CONCATENATE(INDIRECT(ADDRESS(3,COLUMN())),A53),DATA!C2:E1044,3,FALSE))</f>
        <v>29</v>
      </c>
      <c r="D53" s="50">
        <f ca="1">IF(ISERROR(VLOOKUP(CONCATENATE(INDIRECT(ADDRESS(3,COLUMN())),A53),DATA!C2:E1044,3,FALSE)),0,VLOOKUP(CONCATENATE(INDIRECT(ADDRESS(3,COLUMN())),A53),DATA!C2:E1044,3,FALSE))</f>
        <v>29</v>
      </c>
      <c r="E53" s="50">
        <f ca="1">IF(ISERROR(VLOOKUP(CONCATENATE(INDIRECT(ADDRESS(3,COLUMN())),A53),DATA!C2:E1044,3,FALSE)),0,VLOOKUP(CONCATENATE(INDIRECT(ADDRESS(3,COLUMN())),A53),DATA!C2:E1044,3,FALSE))</f>
        <v>48</v>
      </c>
      <c r="F53" s="50">
        <f ca="1">IF(ISERROR(VLOOKUP(CONCATENATE(INDIRECT(ADDRESS(3,COLUMN())),A53),DATA!C2:E1044,3,FALSE)),0,VLOOKUP(CONCATENATE(INDIRECT(ADDRESS(3,COLUMN())),A53),DATA!C2:E1044,3,FALSE))</f>
        <v>0</v>
      </c>
      <c r="G53" s="50">
        <f ca="1">IF(ISERROR(VLOOKUP(CONCATENATE(INDIRECT(ADDRESS(3,COLUMN())),A53),DATA!C2:E1044,3,FALSE)),0,VLOOKUP(CONCATENATE(INDIRECT(ADDRESS(3,COLUMN())),A53),DATA!C2:E1044,3,FALSE))</f>
        <v>25</v>
      </c>
      <c r="H53" s="50">
        <f ca="1">IF(ISERROR(VLOOKUP(CONCATENATE(INDIRECT(ADDRESS(3,COLUMN())),A53),DATA!C2:E1044,3,FALSE)),0,VLOOKUP(CONCATENATE(INDIRECT(ADDRESS(3,COLUMN())),A53),DATA!C2:E1044,3,FALSE))</f>
        <v>41</v>
      </c>
      <c r="I53" s="50">
        <f ca="1">IF(ISERROR(VLOOKUP(CONCATENATE(INDIRECT(ADDRESS(3,COLUMN())),A53),DATA!C2:E1044,3,FALSE)),0,VLOOKUP(CONCATENATE(INDIRECT(ADDRESS(3,COLUMN())),A53),DATA!C2:E1044,3,FALSE))</f>
        <v>25</v>
      </c>
      <c r="J53" s="50">
        <f ca="1">IF(ISERROR(VLOOKUP(CONCATENATE(INDIRECT(ADDRESS(3,COLUMN())),A53),DATA!C2:E1044,3,FALSE)),0,VLOOKUP(CONCATENATE(INDIRECT(ADDRESS(3,COLUMN())),A53),DATA!C2:E1044,3,FALSE))</f>
        <v>5</v>
      </c>
      <c r="K53" s="50">
        <f ca="1">IF(ISERROR(VLOOKUP(CONCATENATE(INDIRECT(ADDRESS(3,COLUMN())),A53),DATA!C2:E1044,3,FALSE)),0,VLOOKUP(CONCATENATE(INDIRECT(ADDRESS(3,COLUMN())),A53),DATA!C2:E1044,3,FALSE))</f>
        <v>18</v>
      </c>
      <c r="L53" s="50">
        <f ca="1">IF(ISERROR(VLOOKUP(CONCATENATE(INDIRECT(ADDRESS(3,COLUMN())),A53),DATA!C2:E1044,3,FALSE)),0,VLOOKUP(CONCATENATE(INDIRECT(ADDRESS(3,COLUMN())),A53),DATA!C2:E1044,3,FALSE))</f>
        <v>1</v>
      </c>
      <c r="M53" s="50">
        <f ca="1">IF(ISERROR(VLOOKUP(CONCATENATE(INDIRECT(ADDRESS(3,COLUMN())),A53),DATA!C2:E1044,3,FALSE)),0,VLOOKUP(CONCATENATE(INDIRECT(ADDRESS(3,COLUMN())),A53),DATA!C2:E1044,3,FALSE))</f>
        <v>3</v>
      </c>
      <c r="N53" s="50">
        <f ca="1">IF(ISERROR(VLOOKUP(CONCATENATE(INDIRECT(ADDRESS(3,COLUMN())),A53),DATA!C2:E1044,3,FALSE)),0,VLOOKUP(CONCATENATE(INDIRECT(ADDRESS(3,COLUMN())),A53),DATA!C2:E1044,3,FALSE))</f>
        <v>6</v>
      </c>
      <c r="O53" s="50">
        <f ca="1">IF(ISERROR(VLOOKUP(CONCATENATE(INDIRECT(ADDRESS(3,COLUMN())),A53),DATA!C2:E1044,3,FALSE)),0,VLOOKUP(CONCATENATE(INDIRECT(ADDRESS(3,COLUMN())),A53),DATA!C2:E1044,3,FALSE))</f>
        <v>9</v>
      </c>
      <c r="P53" s="50">
        <f ca="1">IF(ISERROR(VLOOKUP(CONCATENATE(INDIRECT(ADDRESS(3,COLUMN())),A53),DATA!C2:E1044,3,FALSE)),0,VLOOKUP(CONCATENATE(INDIRECT(ADDRESS(3,COLUMN())),A53),DATA!C2:E1044,3,FALSE))</f>
        <v>19</v>
      </c>
      <c r="Q53" s="50">
        <f ca="1">IF(ISERROR(VLOOKUP(CONCATENATE(INDIRECT(ADDRESS(3,COLUMN())),A53),DATA!C2:E1044,3,FALSE)),0,VLOOKUP(CONCATENATE(INDIRECT(ADDRESS(3,COLUMN())),A53),DATA!C2:E1044,3,FALSE))</f>
        <v>5</v>
      </c>
      <c r="R53" s="50">
        <f ca="1">IF(ISERROR(VLOOKUP(CONCATENATE(INDIRECT(ADDRESS(3,COLUMN())),A53),DATA!C2:E1044,3,FALSE)),0,VLOOKUP(CONCATENATE(INDIRECT(ADDRESS(3,COLUMN())),A53),DATA!C2:E1044,3,FALSE))</f>
        <v>14</v>
      </c>
      <c r="S53" s="50">
        <f ca="1">IF(ISERROR(VLOOKUP(CONCATENATE(INDIRECT(ADDRESS(3,COLUMN())),A53),DATA!C2:E1044,3,FALSE)),0,VLOOKUP(CONCATENATE(INDIRECT(ADDRESS(3,COLUMN())),A53),DATA!C2:E1044,3,FALSE))</f>
        <v>12</v>
      </c>
      <c r="T53" s="50">
        <f ca="1">IF(ISERROR(VLOOKUP(CONCATENATE(INDIRECT(ADDRESS(3,COLUMN())),A53),DATA!C2:E1044,3,FALSE)),0,VLOOKUP(CONCATENATE(INDIRECT(ADDRESS(3,COLUMN())),A53),DATA!C2:E1044,3,FALSE))</f>
        <v>2</v>
      </c>
      <c r="U53" s="50">
        <f ca="1">IF(ISERROR(VLOOKUP(CONCATENATE(INDIRECT(ADDRESS(3,COLUMN())),A53),DATA!C2:E1044,3,FALSE)),0,VLOOKUP(CONCATENATE(INDIRECT(ADDRESS(3,COLUMN())),A53),DATA!C2:E1044,3,FALSE))</f>
        <v>77</v>
      </c>
      <c r="V53" s="50">
        <f ca="1">IF(ISERROR(VLOOKUP(CONCATENATE(INDIRECT(ADDRESS(3,COLUMN())),A53),DATA!C2:E1044,3,FALSE)),0,VLOOKUP(CONCATENATE(INDIRECT(ADDRESS(3,COLUMN())),A53),DATA!C2:E1044,3,FALSE))</f>
        <v>3</v>
      </c>
      <c r="W53" s="50">
        <f ca="1">IF(ISERROR(VLOOKUP(CONCATENATE(INDIRECT(ADDRESS(3,COLUMN())),A53),DATA!C2:E1044,3,FALSE)),0,VLOOKUP(CONCATENATE(INDIRECT(ADDRESS(3,COLUMN())),A53),DATA!C2:E1044,3,FALSE))</f>
        <v>0</v>
      </c>
      <c r="X53" s="50">
        <f ca="1">IF(ISERROR(VLOOKUP(CONCATENATE(INDIRECT(ADDRESS(3,COLUMN())),A53),DATA!C2:E1044,3,FALSE)),0,VLOOKUP(CONCATENATE(INDIRECT(ADDRESS(3,COLUMN())),A53),DATA!C2:E1044,3,FALSE))</f>
        <v>0</v>
      </c>
      <c r="Y53" s="50">
        <f ca="1">IF(ISERROR(VLOOKUP(CONCATENATE(INDIRECT(ADDRESS(3,COLUMN())),A53),DATA!C2:E1044,3,FALSE)),0,VLOOKUP(CONCATENATE(INDIRECT(ADDRESS(3,COLUMN())),A53),DATA!C2:E1044,3,FALSE))</f>
        <v>18</v>
      </c>
      <c r="Z53" s="50">
        <f ca="1">IF(ISERROR(VLOOKUP(CONCATENATE(INDIRECT(ADDRESS(3,COLUMN())),A53),DATA!C2:E1044,3,FALSE)),0,VLOOKUP(CONCATENATE(INDIRECT(ADDRESS(3,COLUMN())),A53),DATA!C2:E1044,3,FALSE))</f>
        <v>0</v>
      </c>
      <c r="AA53" s="50">
        <f ca="1">IF(ISERROR(VLOOKUP(CONCATENATE(INDIRECT(ADDRESS(3,COLUMN())),A53),DATA!C2:E1044,3,FALSE)),0,VLOOKUP(CONCATENATE(INDIRECT(ADDRESS(3,COLUMN())),A53),DATA!C2:E1044,3,FALSE))</f>
        <v>0</v>
      </c>
      <c r="AB53" s="50">
        <f ca="1">IF(ISERROR(VLOOKUP(CONCATENATE(INDIRECT(ADDRESS(3,COLUMN())),A53),DATA!C2:E1044,3,FALSE)),0,VLOOKUP(CONCATENATE(INDIRECT(ADDRESS(3,COLUMN())),A53),DATA!C2:E1044,3,FALSE))</f>
        <v>0</v>
      </c>
      <c r="AC53" s="50">
        <f ca="1">IF(ISERROR(VLOOKUP(CONCATENATE(INDIRECT(ADDRESS(3,COLUMN())),A53),DATA!C2:E1044,3,FALSE)),0,VLOOKUP(CONCATENATE(INDIRECT(ADDRESS(3,COLUMN())),A53),DATA!C2:E1044,3,FALSE))</f>
        <v>0</v>
      </c>
      <c r="AD53" s="50">
        <f ca="1">IF(ISERROR(VLOOKUP(CONCATENATE(INDIRECT(ADDRESS(3,COLUMN())),A53),DATA!C2:E1044,3,FALSE)),0,VLOOKUP(CONCATENATE(INDIRECT(ADDRESS(3,COLUMN())),A53),DATA!C2:E1044,3,FALSE))</f>
        <v>0</v>
      </c>
      <c r="AE53" s="50">
        <f ca="1">IF(ISERROR(VLOOKUP(CONCATENATE(INDIRECT(ADDRESS(3,COLUMN())),A53),DATA!C2:E1044,3,FALSE)),0,VLOOKUP(CONCATENATE(INDIRECT(ADDRESS(3,COLUMN())),A53),DATA!C2:E1044,3,FALSE))</f>
        <v>0</v>
      </c>
      <c r="AF53" s="50">
        <f ca="1">IF(ISERROR(VLOOKUP(CONCATENATE(INDIRECT(ADDRESS(3,COLUMN())),A53),DATA!C2:E1044,3,FALSE)),0,VLOOKUP(CONCATENATE(INDIRECT(ADDRESS(3,COLUMN())),A53),DATA!C2:E1044,3,FALSE))</f>
        <v>3</v>
      </c>
      <c r="AG53" s="50">
        <f ca="1">IF(ISERROR(VLOOKUP(CONCATENATE(INDIRECT(ADDRESS(3,COLUMN())),A53),DATA!C2:E1044,3,FALSE)),0,VLOOKUP(CONCATENATE(INDIRECT(ADDRESS(3,COLUMN())),A53),DATA!C2:E1044,3,FALSE))</f>
        <v>0</v>
      </c>
      <c r="AH53" s="50">
        <f ca="1">IF(ISERROR(VLOOKUP(CONCATENATE(INDIRECT(ADDRESS(3,COLUMN())),A53),DATA!C2:E1044,3,FALSE)),0,VLOOKUP(CONCATENATE(INDIRECT(ADDRESS(3,COLUMN())),A53),DATA!C2:E1044,3,FALSE))</f>
        <v>2</v>
      </c>
      <c r="AI53" s="50">
        <f ca="1">IF(ISERROR(VLOOKUP(CONCATENATE(INDIRECT(ADDRESS(3,COLUMN())),A53),DATA!C2:E1044,3,FALSE)),0,VLOOKUP(CONCATENATE(INDIRECT(ADDRESS(3,COLUMN())),A53),DATA!C2:E1044,3,FALSE))</f>
        <v>0</v>
      </c>
      <c r="AJ53" s="50">
        <f ca="1">IF(ISERROR(VLOOKUP(CONCATENATE(INDIRECT(ADDRESS(3,COLUMN())),A53),DATA!C2:E1044,3,FALSE)),0,VLOOKUP(CONCATENATE(INDIRECT(ADDRESS(3,COLUMN())),A53),DATA!C2:E1044,3,FALSE))</f>
        <v>0</v>
      </c>
      <c r="AK53" s="50">
        <f ca="1">IF(ISERROR(VLOOKUP(CONCATENATE(INDIRECT(ADDRESS(3,COLUMN())),A53),DATA!C2:E1044,3,FALSE)),0,VLOOKUP(CONCATENATE(INDIRECT(ADDRESS(3,COLUMN())),A53),DATA!C2:E1044,3,FALSE))</f>
        <v>0</v>
      </c>
      <c r="AL53" s="50">
        <f ca="1">IF(ISERROR(VLOOKUP(CONCATENATE(INDIRECT(ADDRESS(3,COLUMN())),A53),DATA!C2:E1044,3,FALSE)),0,VLOOKUP(CONCATENATE(INDIRECT(ADDRESS(3,COLUMN())),A53),DATA!C2:E1044,3,FALSE))</f>
        <v>0</v>
      </c>
      <c r="AM53" s="50">
        <f ca="1">IF(ISERROR(VLOOKUP(CONCATENATE(INDIRECT(ADDRESS(3,COLUMN())),A53),DATA!C2:E1044,3,FALSE)),0,VLOOKUP(CONCATENATE(INDIRECT(ADDRESS(3,COLUMN())),A53),DATA!C2:E1044,3,FALSE))</f>
        <v>0</v>
      </c>
      <c r="AN53" s="50">
        <f ca="1">SUM(B53:INDIRECT(CONCATENATE(SUBSTITUTE(ADDRESS(1,COLUMN()-1,4),"1",""),"$53")))</f>
        <v>570</v>
      </c>
    </row>
    <row r="54" spans="1:40" x14ac:dyDescent="0.25">
      <c r="A54" s="49" t="s">
        <v>101</v>
      </c>
      <c r="B54" s="49">
        <f ca="1">IF(ISERROR(VLOOKUP(CONCATENATE(INDIRECT(ADDRESS(3,COLUMN())),A54),DATA!C2:E1044,3,FALSE)),0,VLOOKUP(CONCATENATE(INDIRECT(ADDRESS(3,COLUMN())),A54),DATA!C2:E1044,3,FALSE))</f>
        <v>90</v>
      </c>
      <c r="C54" s="49">
        <f ca="1">IF(ISERROR(VLOOKUP(CONCATENATE(INDIRECT(ADDRESS(3,COLUMN())),A54),DATA!C2:E1044,3,FALSE)),0,VLOOKUP(CONCATENATE(INDIRECT(ADDRESS(3,COLUMN())),A54),DATA!C2:E1044,3,FALSE))</f>
        <v>22</v>
      </c>
      <c r="D54" s="49">
        <f ca="1">IF(ISERROR(VLOOKUP(CONCATENATE(INDIRECT(ADDRESS(3,COLUMN())),A54),DATA!C2:E1044,3,FALSE)),0,VLOOKUP(CONCATENATE(INDIRECT(ADDRESS(3,COLUMN())),A54),DATA!C2:E1044,3,FALSE))</f>
        <v>4</v>
      </c>
      <c r="E54" s="49">
        <f ca="1">IF(ISERROR(VLOOKUP(CONCATENATE(INDIRECT(ADDRESS(3,COLUMN())),A54),DATA!C2:E1044,3,FALSE)),0,VLOOKUP(CONCATENATE(INDIRECT(ADDRESS(3,COLUMN())),A54),DATA!C2:E1044,3,FALSE))</f>
        <v>1</v>
      </c>
      <c r="F54" s="49">
        <f ca="1">IF(ISERROR(VLOOKUP(CONCATENATE(INDIRECT(ADDRESS(3,COLUMN())),A54),DATA!C2:E1044,3,FALSE)),0,VLOOKUP(CONCATENATE(INDIRECT(ADDRESS(3,COLUMN())),A54),DATA!C2:E1044,3,FALSE))</f>
        <v>10</v>
      </c>
      <c r="G54" s="49">
        <f ca="1">IF(ISERROR(VLOOKUP(CONCATENATE(INDIRECT(ADDRESS(3,COLUMN())),A54),DATA!C2:E1044,3,FALSE)),0,VLOOKUP(CONCATENATE(INDIRECT(ADDRESS(3,COLUMN())),A54),DATA!C2:E1044,3,FALSE))</f>
        <v>0</v>
      </c>
      <c r="H54" s="49">
        <f ca="1">IF(ISERROR(VLOOKUP(CONCATENATE(INDIRECT(ADDRESS(3,COLUMN())),A54),DATA!C2:E1044,3,FALSE)),0,VLOOKUP(CONCATENATE(INDIRECT(ADDRESS(3,COLUMN())),A54),DATA!C2:E1044,3,FALSE))</f>
        <v>1</v>
      </c>
      <c r="I54" s="49">
        <f ca="1">IF(ISERROR(VLOOKUP(CONCATENATE(INDIRECT(ADDRESS(3,COLUMN())),A54),DATA!C2:E1044,3,FALSE)),0,VLOOKUP(CONCATENATE(INDIRECT(ADDRESS(3,COLUMN())),A54),DATA!C2:E1044,3,FALSE))</f>
        <v>9</v>
      </c>
      <c r="J54" s="49">
        <f ca="1">IF(ISERROR(VLOOKUP(CONCATENATE(INDIRECT(ADDRESS(3,COLUMN())),A54),DATA!C2:E1044,3,FALSE)),0,VLOOKUP(CONCATENATE(INDIRECT(ADDRESS(3,COLUMN())),A54),DATA!C2:E1044,3,FALSE))</f>
        <v>16</v>
      </c>
      <c r="K54" s="49">
        <f ca="1">IF(ISERROR(VLOOKUP(CONCATENATE(INDIRECT(ADDRESS(3,COLUMN())),A54),DATA!C2:E1044,3,FALSE)),0,VLOOKUP(CONCATENATE(INDIRECT(ADDRESS(3,COLUMN())),A54),DATA!C2:E1044,3,FALSE))</f>
        <v>0</v>
      </c>
      <c r="L54" s="49">
        <f ca="1">IF(ISERROR(VLOOKUP(CONCATENATE(INDIRECT(ADDRESS(3,COLUMN())),A54),DATA!C2:E1044,3,FALSE)),0,VLOOKUP(CONCATENATE(INDIRECT(ADDRESS(3,COLUMN())),A54),DATA!C2:E1044,3,FALSE))</f>
        <v>13</v>
      </c>
      <c r="M54" s="49">
        <f ca="1">IF(ISERROR(VLOOKUP(CONCATENATE(INDIRECT(ADDRESS(3,COLUMN())),A54),DATA!C2:E1044,3,FALSE)),0,VLOOKUP(CONCATENATE(INDIRECT(ADDRESS(3,COLUMN())),A54),DATA!C2:E1044,3,FALSE))</f>
        <v>1</v>
      </c>
      <c r="N54" s="49">
        <f ca="1">IF(ISERROR(VLOOKUP(CONCATENATE(INDIRECT(ADDRESS(3,COLUMN())),A54),DATA!C2:E1044,3,FALSE)),0,VLOOKUP(CONCATENATE(INDIRECT(ADDRESS(3,COLUMN())),A54),DATA!C2:E1044,3,FALSE))</f>
        <v>10</v>
      </c>
      <c r="O54" s="49">
        <f ca="1">IF(ISERROR(VLOOKUP(CONCATENATE(INDIRECT(ADDRESS(3,COLUMN())),A54),DATA!C2:E1044,3,FALSE)),0,VLOOKUP(CONCATENATE(INDIRECT(ADDRESS(3,COLUMN())),A54),DATA!C2:E1044,3,FALSE))</f>
        <v>5</v>
      </c>
      <c r="P54" s="49">
        <f ca="1">IF(ISERROR(VLOOKUP(CONCATENATE(INDIRECT(ADDRESS(3,COLUMN())),A54),DATA!C2:E1044,3,FALSE)),0,VLOOKUP(CONCATENATE(INDIRECT(ADDRESS(3,COLUMN())),A54),DATA!C2:E1044,3,FALSE))</f>
        <v>0</v>
      </c>
      <c r="Q54" s="49">
        <f ca="1">IF(ISERROR(VLOOKUP(CONCATENATE(INDIRECT(ADDRESS(3,COLUMN())),A54),DATA!C2:E1044,3,FALSE)),0,VLOOKUP(CONCATENATE(INDIRECT(ADDRESS(3,COLUMN())),A54),DATA!C2:E1044,3,FALSE))</f>
        <v>0</v>
      </c>
      <c r="R54" s="49">
        <f ca="1">IF(ISERROR(VLOOKUP(CONCATENATE(INDIRECT(ADDRESS(3,COLUMN())),A54),DATA!C2:E1044,3,FALSE)),0,VLOOKUP(CONCATENATE(INDIRECT(ADDRESS(3,COLUMN())),A54),DATA!C2:E1044,3,FALSE))</f>
        <v>0</v>
      </c>
      <c r="S54" s="49">
        <f ca="1">IF(ISERROR(VLOOKUP(CONCATENATE(INDIRECT(ADDRESS(3,COLUMN())),A54),DATA!C2:E1044,3,FALSE)),0,VLOOKUP(CONCATENATE(INDIRECT(ADDRESS(3,COLUMN())),A54),DATA!C2:E1044,3,FALSE))</f>
        <v>0</v>
      </c>
      <c r="T54" s="49">
        <f ca="1">IF(ISERROR(VLOOKUP(CONCATENATE(INDIRECT(ADDRESS(3,COLUMN())),A54),DATA!C2:E1044,3,FALSE)),0,VLOOKUP(CONCATENATE(INDIRECT(ADDRESS(3,COLUMN())),A54),DATA!C2:E1044,3,FALSE))</f>
        <v>0</v>
      </c>
      <c r="U54" s="49">
        <f ca="1">IF(ISERROR(VLOOKUP(CONCATENATE(INDIRECT(ADDRESS(3,COLUMN())),A54),DATA!C2:E1044,3,FALSE)),0,VLOOKUP(CONCATENATE(INDIRECT(ADDRESS(3,COLUMN())),A54),DATA!C2:E1044,3,FALSE))</f>
        <v>35</v>
      </c>
      <c r="V54" s="49">
        <f ca="1">IF(ISERROR(VLOOKUP(CONCATENATE(INDIRECT(ADDRESS(3,COLUMN())),A54),DATA!C2:E1044,3,FALSE)),0,VLOOKUP(CONCATENATE(INDIRECT(ADDRESS(3,COLUMN())),A54),DATA!C2:E1044,3,FALSE))</f>
        <v>0</v>
      </c>
      <c r="W54" s="49">
        <f ca="1">IF(ISERROR(VLOOKUP(CONCATENATE(INDIRECT(ADDRESS(3,COLUMN())),A54),DATA!C2:E1044,3,FALSE)),0,VLOOKUP(CONCATENATE(INDIRECT(ADDRESS(3,COLUMN())),A54),DATA!C2:E1044,3,FALSE))</f>
        <v>0</v>
      </c>
      <c r="X54" s="49">
        <f ca="1">IF(ISERROR(VLOOKUP(CONCATENATE(INDIRECT(ADDRESS(3,COLUMN())),A54),DATA!C2:E1044,3,FALSE)),0,VLOOKUP(CONCATENATE(INDIRECT(ADDRESS(3,COLUMN())),A54),DATA!C2:E1044,3,FALSE))</f>
        <v>0</v>
      </c>
      <c r="Y54" s="49">
        <f ca="1">IF(ISERROR(VLOOKUP(CONCATENATE(INDIRECT(ADDRESS(3,COLUMN())),A54),DATA!C2:E1044,3,FALSE)),0,VLOOKUP(CONCATENATE(INDIRECT(ADDRESS(3,COLUMN())),A54),DATA!C2:E1044,3,FALSE))</f>
        <v>0</v>
      </c>
      <c r="Z54" s="49">
        <f ca="1">IF(ISERROR(VLOOKUP(CONCATENATE(INDIRECT(ADDRESS(3,COLUMN())),A54),DATA!C2:E1044,3,FALSE)),0,VLOOKUP(CONCATENATE(INDIRECT(ADDRESS(3,COLUMN())),A54),DATA!C2:E1044,3,FALSE))</f>
        <v>0</v>
      </c>
      <c r="AA54" s="49">
        <f ca="1">IF(ISERROR(VLOOKUP(CONCATENATE(INDIRECT(ADDRESS(3,COLUMN())),A54),DATA!C2:E1044,3,FALSE)),0,VLOOKUP(CONCATENATE(INDIRECT(ADDRESS(3,COLUMN())),A54),DATA!C2:E1044,3,FALSE))</f>
        <v>2</v>
      </c>
      <c r="AB54" s="49">
        <f ca="1">IF(ISERROR(VLOOKUP(CONCATENATE(INDIRECT(ADDRESS(3,COLUMN())),A54),DATA!C2:E1044,3,FALSE)),0,VLOOKUP(CONCATENATE(INDIRECT(ADDRESS(3,COLUMN())),A54),DATA!C2:E1044,3,FALSE))</f>
        <v>0</v>
      </c>
      <c r="AC54" s="49">
        <f ca="1">IF(ISERROR(VLOOKUP(CONCATENATE(INDIRECT(ADDRESS(3,COLUMN())),A54),DATA!C2:E1044,3,FALSE)),0,VLOOKUP(CONCATENATE(INDIRECT(ADDRESS(3,COLUMN())),A54),DATA!C2:E1044,3,FALSE))</f>
        <v>0</v>
      </c>
      <c r="AD54" s="49">
        <f ca="1">IF(ISERROR(VLOOKUP(CONCATENATE(INDIRECT(ADDRESS(3,COLUMN())),A54),DATA!C2:E1044,3,FALSE)),0,VLOOKUP(CONCATENATE(INDIRECT(ADDRESS(3,COLUMN())),A54),DATA!C2:E1044,3,FALSE))</f>
        <v>0</v>
      </c>
      <c r="AE54" s="49">
        <f ca="1">IF(ISERROR(VLOOKUP(CONCATENATE(INDIRECT(ADDRESS(3,COLUMN())),A54),DATA!C2:E1044,3,FALSE)),0,VLOOKUP(CONCATENATE(INDIRECT(ADDRESS(3,COLUMN())),A54),DATA!C2:E1044,3,FALSE))</f>
        <v>0</v>
      </c>
      <c r="AF54" s="49">
        <f ca="1">IF(ISERROR(VLOOKUP(CONCATENATE(INDIRECT(ADDRESS(3,COLUMN())),A54),DATA!C2:E1044,3,FALSE)),0,VLOOKUP(CONCATENATE(INDIRECT(ADDRESS(3,COLUMN())),A54),DATA!C2:E1044,3,FALSE))</f>
        <v>4</v>
      </c>
      <c r="AG54" s="49">
        <f ca="1">IF(ISERROR(VLOOKUP(CONCATENATE(INDIRECT(ADDRESS(3,COLUMN())),A54),DATA!C2:E1044,3,FALSE)),0,VLOOKUP(CONCATENATE(INDIRECT(ADDRESS(3,COLUMN())),A54),DATA!C2:E1044,3,FALSE))</f>
        <v>0</v>
      </c>
      <c r="AH54" s="49">
        <f ca="1">IF(ISERROR(VLOOKUP(CONCATENATE(INDIRECT(ADDRESS(3,COLUMN())),A54),DATA!C2:E1044,3,FALSE)),0,VLOOKUP(CONCATENATE(INDIRECT(ADDRESS(3,COLUMN())),A54),DATA!C2:E1044,3,FALSE))</f>
        <v>0</v>
      </c>
      <c r="AI54" s="49">
        <f ca="1">IF(ISERROR(VLOOKUP(CONCATENATE(INDIRECT(ADDRESS(3,COLUMN())),A54),DATA!C2:E1044,3,FALSE)),0,VLOOKUP(CONCATENATE(INDIRECT(ADDRESS(3,COLUMN())),A54),DATA!C2:E1044,3,FALSE))</f>
        <v>0</v>
      </c>
      <c r="AJ54" s="49">
        <f ca="1">IF(ISERROR(VLOOKUP(CONCATENATE(INDIRECT(ADDRESS(3,COLUMN())),A54),DATA!C2:E1044,3,FALSE)),0,VLOOKUP(CONCATENATE(INDIRECT(ADDRESS(3,COLUMN())),A54),DATA!C2:E1044,3,FALSE))</f>
        <v>0</v>
      </c>
      <c r="AK54" s="49">
        <f ca="1">IF(ISERROR(VLOOKUP(CONCATENATE(INDIRECT(ADDRESS(3,COLUMN())),A54),DATA!C2:E1044,3,FALSE)),0,VLOOKUP(CONCATENATE(INDIRECT(ADDRESS(3,COLUMN())),A54),DATA!C2:E1044,3,FALSE))</f>
        <v>0</v>
      </c>
      <c r="AL54" s="49">
        <f ca="1">IF(ISERROR(VLOOKUP(CONCATENATE(INDIRECT(ADDRESS(3,COLUMN())),A54),DATA!C2:E1044,3,FALSE)),0,VLOOKUP(CONCATENATE(INDIRECT(ADDRESS(3,COLUMN())),A54),DATA!C2:E1044,3,FALSE))</f>
        <v>0</v>
      </c>
      <c r="AM54" s="49">
        <f ca="1">IF(ISERROR(VLOOKUP(CONCATENATE(INDIRECT(ADDRESS(3,COLUMN())),A54),DATA!C2:E1044,3,FALSE)),0,VLOOKUP(CONCATENATE(INDIRECT(ADDRESS(3,COLUMN())),A54),DATA!C2:E1044,3,FALSE))</f>
        <v>0</v>
      </c>
      <c r="AN54" s="49">
        <f ca="1">SUM(B54:INDIRECT(CONCATENATE(SUBSTITUTE(ADDRESS(1,COLUMN()-1,4),"1",""),"$54")))</f>
        <v>223</v>
      </c>
    </row>
    <row r="55" spans="1:40" x14ac:dyDescent="0.25">
      <c r="A55" s="50" t="s">
        <v>102</v>
      </c>
      <c r="B55" s="50">
        <f ca="1">IF(ISERROR(VLOOKUP(CONCATENATE(INDIRECT(ADDRESS(3,COLUMN())),A55),DATA!C2:E1044,3,FALSE)),0,VLOOKUP(CONCATENATE(INDIRECT(ADDRESS(3,COLUMN())),A55),DATA!C2:E1044,3,FALSE))</f>
        <v>40</v>
      </c>
      <c r="C55" s="50">
        <f ca="1">IF(ISERROR(VLOOKUP(CONCATENATE(INDIRECT(ADDRESS(3,COLUMN())),A55),DATA!C2:E1044,3,FALSE)),0,VLOOKUP(CONCATENATE(INDIRECT(ADDRESS(3,COLUMN())),A55),DATA!C2:E1044,3,FALSE))</f>
        <v>27</v>
      </c>
      <c r="D55" s="50">
        <f ca="1">IF(ISERROR(VLOOKUP(CONCATENATE(INDIRECT(ADDRESS(3,COLUMN())),A55),DATA!C2:E1044,3,FALSE)),0,VLOOKUP(CONCATENATE(INDIRECT(ADDRESS(3,COLUMN())),A55),DATA!C2:E1044,3,FALSE))</f>
        <v>2</v>
      </c>
      <c r="E55" s="50">
        <f ca="1">IF(ISERROR(VLOOKUP(CONCATENATE(INDIRECT(ADDRESS(3,COLUMN())),A55),DATA!C2:E1044,3,FALSE)),0,VLOOKUP(CONCATENATE(INDIRECT(ADDRESS(3,COLUMN())),A55),DATA!C2:E1044,3,FALSE))</f>
        <v>2</v>
      </c>
      <c r="F55" s="50">
        <f ca="1">IF(ISERROR(VLOOKUP(CONCATENATE(INDIRECT(ADDRESS(3,COLUMN())),A55),DATA!C2:E1044,3,FALSE)),0,VLOOKUP(CONCATENATE(INDIRECT(ADDRESS(3,COLUMN())),A55),DATA!C2:E1044,3,FALSE))</f>
        <v>2</v>
      </c>
      <c r="G55" s="50">
        <f ca="1">IF(ISERROR(VLOOKUP(CONCATENATE(INDIRECT(ADDRESS(3,COLUMN())),A55),DATA!C2:E1044,3,FALSE)),0,VLOOKUP(CONCATENATE(INDIRECT(ADDRESS(3,COLUMN())),A55),DATA!C2:E1044,3,FALSE))</f>
        <v>0</v>
      </c>
      <c r="H55" s="50">
        <f ca="1">IF(ISERROR(VLOOKUP(CONCATENATE(INDIRECT(ADDRESS(3,COLUMN())),A55),DATA!C2:E1044,3,FALSE)),0,VLOOKUP(CONCATENATE(INDIRECT(ADDRESS(3,COLUMN())),A55),DATA!C2:E1044,3,FALSE))</f>
        <v>0</v>
      </c>
      <c r="I55" s="50">
        <f ca="1">IF(ISERROR(VLOOKUP(CONCATENATE(INDIRECT(ADDRESS(3,COLUMN())),A55),DATA!C2:E1044,3,FALSE)),0,VLOOKUP(CONCATENATE(INDIRECT(ADDRESS(3,COLUMN())),A55),DATA!C2:E1044,3,FALSE))</f>
        <v>6</v>
      </c>
      <c r="J55" s="50">
        <f ca="1">IF(ISERROR(VLOOKUP(CONCATENATE(INDIRECT(ADDRESS(3,COLUMN())),A55),DATA!C2:E1044,3,FALSE)),0,VLOOKUP(CONCATENATE(INDIRECT(ADDRESS(3,COLUMN())),A55),DATA!C2:E1044,3,FALSE))</f>
        <v>3</v>
      </c>
      <c r="K55" s="50">
        <f ca="1">IF(ISERROR(VLOOKUP(CONCATENATE(INDIRECT(ADDRESS(3,COLUMN())),A55),DATA!C2:E1044,3,FALSE)),0,VLOOKUP(CONCATENATE(INDIRECT(ADDRESS(3,COLUMN())),A55),DATA!C2:E1044,3,FALSE))</f>
        <v>0</v>
      </c>
      <c r="L55" s="50">
        <f ca="1">IF(ISERROR(VLOOKUP(CONCATENATE(INDIRECT(ADDRESS(3,COLUMN())),A55),DATA!C2:E1044,3,FALSE)),0,VLOOKUP(CONCATENATE(INDIRECT(ADDRESS(3,COLUMN())),A55),DATA!C2:E1044,3,FALSE))</f>
        <v>0</v>
      </c>
      <c r="M55" s="50">
        <f ca="1">IF(ISERROR(VLOOKUP(CONCATENATE(INDIRECT(ADDRESS(3,COLUMN())),A55),DATA!C2:E1044,3,FALSE)),0,VLOOKUP(CONCATENATE(INDIRECT(ADDRESS(3,COLUMN())),A55),DATA!C2:E1044,3,FALSE))</f>
        <v>0</v>
      </c>
      <c r="N55" s="50">
        <f ca="1">IF(ISERROR(VLOOKUP(CONCATENATE(INDIRECT(ADDRESS(3,COLUMN())),A55),DATA!C2:E1044,3,FALSE)),0,VLOOKUP(CONCATENATE(INDIRECT(ADDRESS(3,COLUMN())),A55),DATA!C2:E1044,3,FALSE))</f>
        <v>1</v>
      </c>
      <c r="O55" s="50">
        <f ca="1">IF(ISERROR(VLOOKUP(CONCATENATE(INDIRECT(ADDRESS(3,COLUMN())),A55),DATA!C2:E1044,3,FALSE)),0,VLOOKUP(CONCATENATE(INDIRECT(ADDRESS(3,COLUMN())),A55),DATA!C2:E1044,3,FALSE))</f>
        <v>0</v>
      </c>
      <c r="P55" s="50">
        <f ca="1">IF(ISERROR(VLOOKUP(CONCATENATE(INDIRECT(ADDRESS(3,COLUMN())),A55),DATA!C2:E1044,3,FALSE)),0,VLOOKUP(CONCATENATE(INDIRECT(ADDRESS(3,COLUMN())),A55),DATA!C2:E1044,3,FALSE))</f>
        <v>0</v>
      </c>
      <c r="Q55" s="50">
        <f ca="1">IF(ISERROR(VLOOKUP(CONCATENATE(INDIRECT(ADDRESS(3,COLUMN())),A55),DATA!C2:E1044,3,FALSE)),0,VLOOKUP(CONCATENATE(INDIRECT(ADDRESS(3,COLUMN())),A55),DATA!C2:E1044,3,FALSE))</f>
        <v>0</v>
      </c>
      <c r="R55" s="50">
        <f ca="1">IF(ISERROR(VLOOKUP(CONCATENATE(INDIRECT(ADDRESS(3,COLUMN())),A55),DATA!C2:E1044,3,FALSE)),0,VLOOKUP(CONCATENATE(INDIRECT(ADDRESS(3,COLUMN())),A55),DATA!C2:E1044,3,FALSE))</f>
        <v>0</v>
      </c>
      <c r="S55" s="50">
        <f ca="1">IF(ISERROR(VLOOKUP(CONCATENATE(INDIRECT(ADDRESS(3,COLUMN())),A55),DATA!C2:E1044,3,FALSE)),0,VLOOKUP(CONCATENATE(INDIRECT(ADDRESS(3,COLUMN())),A55),DATA!C2:E1044,3,FALSE))</f>
        <v>1</v>
      </c>
      <c r="T55" s="50">
        <f ca="1">IF(ISERROR(VLOOKUP(CONCATENATE(INDIRECT(ADDRESS(3,COLUMN())),A55),DATA!C2:E1044,3,FALSE)),0,VLOOKUP(CONCATENATE(INDIRECT(ADDRESS(3,COLUMN())),A55),DATA!C2:E1044,3,FALSE))</f>
        <v>0</v>
      </c>
      <c r="U55" s="50">
        <f ca="1">IF(ISERROR(VLOOKUP(CONCATENATE(INDIRECT(ADDRESS(3,COLUMN())),A55),DATA!C2:E1044,3,FALSE)),0,VLOOKUP(CONCATENATE(INDIRECT(ADDRESS(3,COLUMN())),A55),DATA!C2:E1044,3,FALSE))</f>
        <v>9</v>
      </c>
      <c r="V55" s="50">
        <f ca="1">IF(ISERROR(VLOOKUP(CONCATENATE(INDIRECT(ADDRESS(3,COLUMN())),A55),DATA!C2:E1044,3,FALSE)),0,VLOOKUP(CONCATENATE(INDIRECT(ADDRESS(3,COLUMN())),A55),DATA!C2:E1044,3,FALSE))</f>
        <v>0</v>
      </c>
      <c r="W55" s="50">
        <f ca="1">IF(ISERROR(VLOOKUP(CONCATENATE(INDIRECT(ADDRESS(3,COLUMN())),A55),DATA!C2:E1044,3,FALSE)),0,VLOOKUP(CONCATENATE(INDIRECT(ADDRESS(3,COLUMN())),A55),DATA!C2:E1044,3,FALSE))</f>
        <v>0</v>
      </c>
      <c r="X55" s="50">
        <f ca="1">IF(ISERROR(VLOOKUP(CONCATENATE(INDIRECT(ADDRESS(3,COLUMN())),A55),DATA!C2:E1044,3,FALSE)),0,VLOOKUP(CONCATENATE(INDIRECT(ADDRESS(3,COLUMN())),A55),DATA!C2:E1044,3,FALSE))</f>
        <v>0</v>
      </c>
      <c r="Y55" s="50">
        <f ca="1">IF(ISERROR(VLOOKUP(CONCATENATE(INDIRECT(ADDRESS(3,COLUMN())),A55),DATA!C2:E1044,3,FALSE)),0,VLOOKUP(CONCATENATE(INDIRECT(ADDRESS(3,COLUMN())),A55),DATA!C2:E1044,3,FALSE))</f>
        <v>0</v>
      </c>
      <c r="Z55" s="50">
        <f ca="1">IF(ISERROR(VLOOKUP(CONCATENATE(INDIRECT(ADDRESS(3,COLUMN())),A55),DATA!C2:E1044,3,FALSE)),0,VLOOKUP(CONCATENATE(INDIRECT(ADDRESS(3,COLUMN())),A55),DATA!C2:E1044,3,FALSE))</f>
        <v>0</v>
      </c>
      <c r="AA55" s="50">
        <f ca="1">IF(ISERROR(VLOOKUP(CONCATENATE(INDIRECT(ADDRESS(3,COLUMN())),A55),DATA!C2:E1044,3,FALSE)),0,VLOOKUP(CONCATENATE(INDIRECT(ADDRESS(3,COLUMN())),A55),DATA!C2:E1044,3,FALSE))</f>
        <v>0</v>
      </c>
      <c r="AB55" s="50">
        <f ca="1">IF(ISERROR(VLOOKUP(CONCATENATE(INDIRECT(ADDRESS(3,COLUMN())),A55),DATA!C2:E1044,3,FALSE)),0,VLOOKUP(CONCATENATE(INDIRECT(ADDRESS(3,COLUMN())),A55),DATA!C2:E1044,3,FALSE))</f>
        <v>0</v>
      </c>
      <c r="AC55" s="50">
        <f ca="1">IF(ISERROR(VLOOKUP(CONCATENATE(INDIRECT(ADDRESS(3,COLUMN())),A55),DATA!C2:E1044,3,FALSE)),0,VLOOKUP(CONCATENATE(INDIRECT(ADDRESS(3,COLUMN())),A55),DATA!C2:E1044,3,FALSE))</f>
        <v>0</v>
      </c>
      <c r="AD55" s="50">
        <f ca="1">IF(ISERROR(VLOOKUP(CONCATENATE(INDIRECT(ADDRESS(3,COLUMN())),A55),DATA!C2:E1044,3,FALSE)),0,VLOOKUP(CONCATENATE(INDIRECT(ADDRESS(3,COLUMN())),A55),DATA!C2:E1044,3,FALSE))</f>
        <v>0</v>
      </c>
      <c r="AE55" s="50">
        <f ca="1">IF(ISERROR(VLOOKUP(CONCATENATE(INDIRECT(ADDRESS(3,COLUMN())),A55),DATA!C2:E1044,3,FALSE)),0,VLOOKUP(CONCATENATE(INDIRECT(ADDRESS(3,COLUMN())),A55),DATA!C2:E1044,3,FALSE))</f>
        <v>0</v>
      </c>
      <c r="AF55" s="50">
        <f ca="1">IF(ISERROR(VLOOKUP(CONCATENATE(INDIRECT(ADDRESS(3,COLUMN())),A55),DATA!C2:E1044,3,FALSE)),0,VLOOKUP(CONCATENATE(INDIRECT(ADDRESS(3,COLUMN())),A55),DATA!C2:E1044,3,FALSE))</f>
        <v>0</v>
      </c>
      <c r="AG55" s="50">
        <f ca="1">IF(ISERROR(VLOOKUP(CONCATENATE(INDIRECT(ADDRESS(3,COLUMN())),A55),DATA!C2:E1044,3,FALSE)),0,VLOOKUP(CONCATENATE(INDIRECT(ADDRESS(3,COLUMN())),A55),DATA!C2:E1044,3,FALSE))</f>
        <v>0</v>
      </c>
      <c r="AH55" s="50">
        <f ca="1">IF(ISERROR(VLOOKUP(CONCATENATE(INDIRECT(ADDRESS(3,COLUMN())),A55),DATA!C2:E1044,3,FALSE)),0,VLOOKUP(CONCATENATE(INDIRECT(ADDRESS(3,COLUMN())),A55),DATA!C2:E1044,3,FALSE))</f>
        <v>0</v>
      </c>
      <c r="AI55" s="50">
        <f ca="1">IF(ISERROR(VLOOKUP(CONCATENATE(INDIRECT(ADDRESS(3,COLUMN())),A55),DATA!C2:E1044,3,FALSE)),0,VLOOKUP(CONCATENATE(INDIRECT(ADDRESS(3,COLUMN())),A55),DATA!C2:E1044,3,FALSE))</f>
        <v>0</v>
      </c>
      <c r="AJ55" s="50">
        <f ca="1">IF(ISERROR(VLOOKUP(CONCATENATE(INDIRECT(ADDRESS(3,COLUMN())),A55),DATA!C2:E1044,3,FALSE)),0,VLOOKUP(CONCATENATE(INDIRECT(ADDRESS(3,COLUMN())),A55),DATA!C2:E1044,3,FALSE))</f>
        <v>0</v>
      </c>
      <c r="AK55" s="50">
        <f ca="1">IF(ISERROR(VLOOKUP(CONCATENATE(INDIRECT(ADDRESS(3,COLUMN())),A55),DATA!C2:E1044,3,FALSE)),0,VLOOKUP(CONCATENATE(INDIRECT(ADDRESS(3,COLUMN())),A55),DATA!C2:E1044,3,FALSE))</f>
        <v>0</v>
      </c>
      <c r="AL55" s="50">
        <f ca="1">IF(ISERROR(VLOOKUP(CONCATENATE(INDIRECT(ADDRESS(3,COLUMN())),A55),DATA!C2:E1044,3,FALSE)),0,VLOOKUP(CONCATENATE(INDIRECT(ADDRESS(3,COLUMN())),A55),DATA!C2:E1044,3,FALSE))</f>
        <v>0</v>
      </c>
      <c r="AM55" s="50">
        <f ca="1">IF(ISERROR(VLOOKUP(CONCATENATE(INDIRECT(ADDRESS(3,COLUMN())),A55),DATA!C2:E1044,3,FALSE)),0,VLOOKUP(CONCATENATE(INDIRECT(ADDRESS(3,COLUMN())),A55),DATA!C2:E1044,3,FALSE))</f>
        <v>0</v>
      </c>
      <c r="AN55" s="50">
        <f ca="1">SUM(B55:INDIRECT(CONCATENATE(SUBSTITUTE(ADDRESS(1,COLUMN()-1,4),"1",""),"$55")))</f>
        <v>93</v>
      </c>
    </row>
    <row r="56" spans="1:40" x14ac:dyDescent="0.25">
      <c r="A56" s="49" t="s">
        <v>104</v>
      </c>
      <c r="B56" s="49">
        <f ca="1">IF(ISERROR(VLOOKUP(CONCATENATE(INDIRECT(ADDRESS(3,COLUMN())),A56),DATA!C2:E1044,3,FALSE)),0,VLOOKUP(CONCATENATE(INDIRECT(ADDRESS(3,COLUMN())),A56),DATA!C2:E1044,3,FALSE))</f>
        <v>0</v>
      </c>
      <c r="C56" s="49">
        <f ca="1">IF(ISERROR(VLOOKUP(CONCATENATE(INDIRECT(ADDRESS(3,COLUMN())),A56),DATA!C2:E1044,3,FALSE)),0,VLOOKUP(CONCATENATE(INDIRECT(ADDRESS(3,COLUMN())),A56),DATA!C2:E1044,3,FALSE))</f>
        <v>0</v>
      </c>
      <c r="D56" s="49">
        <f ca="1">IF(ISERROR(VLOOKUP(CONCATENATE(INDIRECT(ADDRESS(3,COLUMN())),A56),DATA!C2:E1044,3,FALSE)),0,VLOOKUP(CONCATENATE(INDIRECT(ADDRESS(3,COLUMN())),A56),DATA!C2:E1044,3,FALSE))</f>
        <v>0</v>
      </c>
      <c r="E56" s="49">
        <f ca="1">IF(ISERROR(VLOOKUP(CONCATENATE(INDIRECT(ADDRESS(3,COLUMN())),A56),DATA!C2:E1044,3,FALSE)),0,VLOOKUP(CONCATENATE(INDIRECT(ADDRESS(3,COLUMN())),A56),DATA!C2:E1044,3,FALSE))</f>
        <v>0</v>
      </c>
      <c r="F56" s="49">
        <f ca="1">IF(ISERROR(VLOOKUP(CONCATENATE(INDIRECT(ADDRESS(3,COLUMN())),A56),DATA!C2:E1044,3,FALSE)),0,VLOOKUP(CONCATENATE(INDIRECT(ADDRESS(3,COLUMN())),A56),DATA!C2:E1044,3,FALSE))</f>
        <v>0</v>
      </c>
      <c r="G56" s="49">
        <f ca="1">IF(ISERROR(VLOOKUP(CONCATENATE(INDIRECT(ADDRESS(3,COLUMN())),A56),DATA!C2:E1044,3,FALSE)),0,VLOOKUP(CONCATENATE(INDIRECT(ADDRESS(3,COLUMN())),A56),DATA!C2:E1044,3,FALSE))</f>
        <v>0</v>
      </c>
      <c r="H56" s="49">
        <f ca="1">IF(ISERROR(VLOOKUP(CONCATENATE(INDIRECT(ADDRESS(3,COLUMN())),A56),DATA!C2:E1044,3,FALSE)),0,VLOOKUP(CONCATENATE(INDIRECT(ADDRESS(3,COLUMN())),A56),DATA!C2:E1044,3,FALSE))</f>
        <v>0</v>
      </c>
      <c r="I56" s="49">
        <f ca="1">IF(ISERROR(VLOOKUP(CONCATENATE(INDIRECT(ADDRESS(3,COLUMN())),A56),DATA!C2:E1044,3,FALSE)),0,VLOOKUP(CONCATENATE(INDIRECT(ADDRESS(3,COLUMN())),A56),DATA!C2:E1044,3,FALSE))</f>
        <v>0</v>
      </c>
      <c r="J56" s="49">
        <f ca="1">IF(ISERROR(VLOOKUP(CONCATENATE(INDIRECT(ADDRESS(3,COLUMN())),A56),DATA!C2:E1044,3,FALSE)),0,VLOOKUP(CONCATENATE(INDIRECT(ADDRESS(3,COLUMN())),A56),DATA!C2:E1044,3,FALSE))</f>
        <v>0</v>
      </c>
      <c r="K56" s="49">
        <f ca="1">IF(ISERROR(VLOOKUP(CONCATENATE(INDIRECT(ADDRESS(3,COLUMN())),A56),DATA!C2:E1044,3,FALSE)),0,VLOOKUP(CONCATENATE(INDIRECT(ADDRESS(3,COLUMN())),A56),DATA!C2:E1044,3,FALSE))</f>
        <v>0</v>
      </c>
      <c r="L56" s="49">
        <f ca="1">IF(ISERROR(VLOOKUP(CONCATENATE(INDIRECT(ADDRESS(3,COLUMN())),A56),DATA!C2:E1044,3,FALSE)),0,VLOOKUP(CONCATENATE(INDIRECT(ADDRESS(3,COLUMN())),A56),DATA!C2:E1044,3,FALSE))</f>
        <v>0</v>
      </c>
      <c r="M56" s="49">
        <f ca="1">IF(ISERROR(VLOOKUP(CONCATENATE(INDIRECT(ADDRESS(3,COLUMN())),A56),DATA!C2:E1044,3,FALSE)),0,VLOOKUP(CONCATENATE(INDIRECT(ADDRESS(3,COLUMN())),A56),DATA!C2:E1044,3,FALSE))</f>
        <v>0</v>
      </c>
      <c r="N56" s="49">
        <f ca="1">IF(ISERROR(VLOOKUP(CONCATENATE(INDIRECT(ADDRESS(3,COLUMN())),A56),DATA!C2:E1044,3,FALSE)),0,VLOOKUP(CONCATENATE(INDIRECT(ADDRESS(3,COLUMN())),A56),DATA!C2:E1044,3,FALSE))</f>
        <v>0</v>
      </c>
      <c r="O56" s="49">
        <f ca="1">IF(ISERROR(VLOOKUP(CONCATENATE(INDIRECT(ADDRESS(3,COLUMN())),A56),DATA!C2:E1044,3,FALSE)),0,VLOOKUP(CONCATENATE(INDIRECT(ADDRESS(3,COLUMN())),A56),DATA!C2:E1044,3,FALSE))</f>
        <v>0</v>
      </c>
      <c r="P56" s="49">
        <f ca="1">IF(ISERROR(VLOOKUP(CONCATENATE(INDIRECT(ADDRESS(3,COLUMN())),A56),DATA!C2:E1044,3,FALSE)),0,VLOOKUP(CONCATENATE(INDIRECT(ADDRESS(3,COLUMN())),A56),DATA!C2:E1044,3,FALSE))</f>
        <v>0</v>
      </c>
      <c r="Q56" s="49">
        <f ca="1">IF(ISERROR(VLOOKUP(CONCATENATE(INDIRECT(ADDRESS(3,COLUMN())),A56),DATA!C2:E1044,3,FALSE)),0,VLOOKUP(CONCATENATE(INDIRECT(ADDRESS(3,COLUMN())),A56),DATA!C2:E1044,3,FALSE))</f>
        <v>0</v>
      </c>
      <c r="R56" s="49">
        <f ca="1">IF(ISERROR(VLOOKUP(CONCATENATE(INDIRECT(ADDRESS(3,COLUMN())),A56),DATA!C2:E1044,3,FALSE)),0,VLOOKUP(CONCATENATE(INDIRECT(ADDRESS(3,COLUMN())),A56),DATA!C2:E1044,3,FALSE))</f>
        <v>0</v>
      </c>
      <c r="S56" s="49">
        <f ca="1">IF(ISERROR(VLOOKUP(CONCATENATE(INDIRECT(ADDRESS(3,COLUMN())),A56),DATA!C2:E1044,3,FALSE)),0,VLOOKUP(CONCATENATE(INDIRECT(ADDRESS(3,COLUMN())),A56),DATA!C2:E1044,3,FALSE))</f>
        <v>0</v>
      </c>
      <c r="T56" s="49">
        <f ca="1">IF(ISERROR(VLOOKUP(CONCATENATE(INDIRECT(ADDRESS(3,COLUMN())),A56),DATA!C2:E1044,3,FALSE)),0,VLOOKUP(CONCATENATE(INDIRECT(ADDRESS(3,COLUMN())),A56),DATA!C2:E1044,3,FALSE))</f>
        <v>0</v>
      </c>
      <c r="U56" s="49">
        <f ca="1">IF(ISERROR(VLOOKUP(CONCATENATE(INDIRECT(ADDRESS(3,COLUMN())),A56),DATA!C2:E1044,3,FALSE)),0,VLOOKUP(CONCATENATE(INDIRECT(ADDRESS(3,COLUMN())),A56),DATA!C2:E1044,3,FALSE))</f>
        <v>0</v>
      </c>
      <c r="V56" s="49">
        <f ca="1">IF(ISERROR(VLOOKUP(CONCATENATE(INDIRECT(ADDRESS(3,COLUMN())),A56),DATA!C2:E1044,3,FALSE)),0,VLOOKUP(CONCATENATE(INDIRECT(ADDRESS(3,COLUMN())),A56),DATA!C2:E1044,3,FALSE))</f>
        <v>0</v>
      </c>
      <c r="W56" s="49">
        <f ca="1">IF(ISERROR(VLOOKUP(CONCATENATE(INDIRECT(ADDRESS(3,COLUMN())),A56),DATA!C2:E1044,3,FALSE)),0,VLOOKUP(CONCATENATE(INDIRECT(ADDRESS(3,COLUMN())),A56),DATA!C2:E1044,3,FALSE))</f>
        <v>0</v>
      </c>
      <c r="X56" s="49">
        <f ca="1">IF(ISERROR(VLOOKUP(CONCATENATE(INDIRECT(ADDRESS(3,COLUMN())),A56),DATA!C2:E1044,3,FALSE)),0,VLOOKUP(CONCATENATE(INDIRECT(ADDRESS(3,COLUMN())),A56),DATA!C2:E1044,3,FALSE))</f>
        <v>0</v>
      </c>
      <c r="Y56" s="49">
        <f ca="1">IF(ISERROR(VLOOKUP(CONCATENATE(INDIRECT(ADDRESS(3,COLUMN())),A56),DATA!C2:E1044,3,FALSE)),0,VLOOKUP(CONCATENATE(INDIRECT(ADDRESS(3,COLUMN())),A56),DATA!C2:E1044,3,FALSE))</f>
        <v>0</v>
      </c>
      <c r="Z56" s="49">
        <f ca="1">IF(ISERROR(VLOOKUP(CONCATENATE(INDIRECT(ADDRESS(3,COLUMN())),A56),DATA!C2:E1044,3,FALSE)),0,VLOOKUP(CONCATENATE(INDIRECT(ADDRESS(3,COLUMN())),A56),DATA!C2:E1044,3,FALSE))</f>
        <v>0</v>
      </c>
      <c r="AA56" s="49">
        <f ca="1">IF(ISERROR(VLOOKUP(CONCATENATE(INDIRECT(ADDRESS(3,COLUMN())),A56),DATA!C2:E1044,3,FALSE)),0,VLOOKUP(CONCATENATE(INDIRECT(ADDRESS(3,COLUMN())),A56),DATA!C2:E1044,3,FALSE))</f>
        <v>0</v>
      </c>
      <c r="AB56" s="49">
        <f ca="1">IF(ISERROR(VLOOKUP(CONCATENATE(INDIRECT(ADDRESS(3,COLUMN())),A56),DATA!C2:E1044,3,FALSE)),0,VLOOKUP(CONCATENATE(INDIRECT(ADDRESS(3,COLUMN())),A56),DATA!C2:E1044,3,FALSE))</f>
        <v>0</v>
      </c>
      <c r="AC56" s="49">
        <f ca="1">IF(ISERROR(VLOOKUP(CONCATENATE(INDIRECT(ADDRESS(3,COLUMN())),A56),DATA!C2:E1044,3,FALSE)),0,VLOOKUP(CONCATENATE(INDIRECT(ADDRESS(3,COLUMN())),A56),DATA!C2:E1044,3,FALSE))</f>
        <v>0</v>
      </c>
      <c r="AD56" s="49">
        <f ca="1">IF(ISERROR(VLOOKUP(CONCATENATE(INDIRECT(ADDRESS(3,COLUMN())),A56),DATA!C2:E1044,3,FALSE)),0,VLOOKUP(CONCATENATE(INDIRECT(ADDRESS(3,COLUMN())),A56),DATA!C2:E1044,3,FALSE))</f>
        <v>0</v>
      </c>
      <c r="AE56" s="49">
        <f ca="1">IF(ISERROR(VLOOKUP(CONCATENATE(INDIRECT(ADDRESS(3,COLUMN())),A56),DATA!C2:E1044,3,FALSE)),0,VLOOKUP(CONCATENATE(INDIRECT(ADDRESS(3,COLUMN())),A56),DATA!C2:E1044,3,FALSE))</f>
        <v>0</v>
      </c>
      <c r="AF56" s="49">
        <f ca="1">IF(ISERROR(VLOOKUP(CONCATENATE(INDIRECT(ADDRESS(3,COLUMN())),A56),DATA!C2:E1044,3,FALSE)),0,VLOOKUP(CONCATENATE(INDIRECT(ADDRESS(3,COLUMN())),A56),DATA!C2:E1044,3,FALSE))</f>
        <v>0</v>
      </c>
      <c r="AG56" s="49">
        <f ca="1">IF(ISERROR(VLOOKUP(CONCATENATE(INDIRECT(ADDRESS(3,COLUMN())),A56),DATA!C2:E1044,3,FALSE)),0,VLOOKUP(CONCATENATE(INDIRECT(ADDRESS(3,COLUMN())),A56),DATA!C2:E1044,3,FALSE))</f>
        <v>0</v>
      </c>
      <c r="AH56" s="49">
        <f ca="1">IF(ISERROR(VLOOKUP(CONCATENATE(INDIRECT(ADDRESS(3,COLUMN())),A56),DATA!C2:E1044,3,FALSE)),0,VLOOKUP(CONCATENATE(INDIRECT(ADDRESS(3,COLUMN())),A56),DATA!C2:E1044,3,FALSE))</f>
        <v>0</v>
      </c>
      <c r="AI56" s="49">
        <f ca="1">IF(ISERROR(VLOOKUP(CONCATENATE(INDIRECT(ADDRESS(3,COLUMN())),A56),DATA!C2:E1044,3,FALSE)),0,VLOOKUP(CONCATENATE(INDIRECT(ADDRESS(3,COLUMN())),A56),DATA!C2:E1044,3,FALSE))</f>
        <v>0</v>
      </c>
      <c r="AJ56" s="49">
        <f ca="1">IF(ISERROR(VLOOKUP(CONCATENATE(INDIRECT(ADDRESS(3,COLUMN())),A56),DATA!C2:E1044,3,FALSE)),0,VLOOKUP(CONCATENATE(INDIRECT(ADDRESS(3,COLUMN())),A56),DATA!C2:E1044,3,FALSE))</f>
        <v>0</v>
      </c>
      <c r="AK56" s="49">
        <f ca="1">IF(ISERROR(VLOOKUP(CONCATENATE(INDIRECT(ADDRESS(3,COLUMN())),A56),DATA!C2:E1044,3,FALSE)),0,VLOOKUP(CONCATENATE(INDIRECT(ADDRESS(3,COLUMN())),A56),DATA!C2:E1044,3,FALSE))</f>
        <v>0</v>
      </c>
      <c r="AL56" s="49">
        <f ca="1">IF(ISERROR(VLOOKUP(CONCATENATE(INDIRECT(ADDRESS(3,COLUMN())),A56),DATA!C2:E1044,3,FALSE)),0,VLOOKUP(CONCATENATE(INDIRECT(ADDRESS(3,COLUMN())),A56),DATA!C2:E1044,3,FALSE))</f>
        <v>0</v>
      </c>
      <c r="AM56" s="49">
        <f ca="1">IF(ISERROR(VLOOKUP(CONCATENATE(INDIRECT(ADDRESS(3,COLUMN())),A56),DATA!C2:E1044,3,FALSE)),0,VLOOKUP(CONCATENATE(INDIRECT(ADDRESS(3,COLUMN())),A56),DATA!C2:E1044,3,FALSE))</f>
        <v>0</v>
      </c>
      <c r="AN56" s="49">
        <f ca="1">SUM(B56:INDIRECT(CONCATENATE(SUBSTITUTE(ADDRESS(1,COLUMN()-1,4),"1",""),"$56")))</f>
        <v>0</v>
      </c>
    </row>
    <row r="57" spans="1:40" x14ac:dyDescent="0.25">
      <c r="A57" s="50" t="s">
        <v>105</v>
      </c>
      <c r="B57" s="50">
        <f ca="1">IF(ISERROR(VLOOKUP(CONCATENATE(INDIRECT(ADDRESS(3,COLUMN())),A57),DATA!C2:E1044,3,FALSE)),0,VLOOKUP(CONCATENATE(INDIRECT(ADDRESS(3,COLUMN())),A57),DATA!C2:E1044,3,FALSE))</f>
        <v>1</v>
      </c>
      <c r="C57" s="50">
        <f ca="1">IF(ISERROR(VLOOKUP(CONCATENATE(INDIRECT(ADDRESS(3,COLUMN())),A57),DATA!C2:E1044,3,FALSE)),0,VLOOKUP(CONCATENATE(INDIRECT(ADDRESS(3,COLUMN())),A57),DATA!C2:E1044,3,FALSE))</f>
        <v>0</v>
      </c>
      <c r="D57" s="50">
        <f ca="1">IF(ISERROR(VLOOKUP(CONCATENATE(INDIRECT(ADDRESS(3,COLUMN())),A57),DATA!C2:E1044,3,FALSE)),0,VLOOKUP(CONCATENATE(INDIRECT(ADDRESS(3,COLUMN())),A57),DATA!C2:E1044,3,FALSE))</f>
        <v>0</v>
      </c>
      <c r="E57" s="50">
        <f ca="1">IF(ISERROR(VLOOKUP(CONCATENATE(INDIRECT(ADDRESS(3,COLUMN())),A57),DATA!C2:E1044,3,FALSE)),0,VLOOKUP(CONCATENATE(INDIRECT(ADDRESS(3,COLUMN())),A57),DATA!C2:E1044,3,FALSE))</f>
        <v>0</v>
      </c>
      <c r="F57" s="50">
        <f ca="1">IF(ISERROR(VLOOKUP(CONCATENATE(INDIRECT(ADDRESS(3,COLUMN())),A57),DATA!C2:E1044,3,FALSE)),0,VLOOKUP(CONCATENATE(INDIRECT(ADDRESS(3,COLUMN())),A57),DATA!C2:E1044,3,FALSE))</f>
        <v>0</v>
      </c>
      <c r="G57" s="50">
        <f ca="1">IF(ISERROR(VLOOKUP(CONCATENATE(INDIRECT(ADDRESS(3,COLUMN())),A57),DATA!C2:E1044,3,FALSE)),0,VLOOKUP(CONCATENATE(INDIRECT(ADDRESS(3,COLUMN())),A57),DATA!C2:E1044,3,FALSE))</f>
        <v>0</v>
      </c>
      <c r="H57" s="50">
        <f ca="1">IF(ISERROR(VLOOKUP(CONCATENATE(INDIRECT(ADDRESS(3,COLUMN())),A57),DATA!C2:E1044,3,FALSE)),0,VLOOKUP(CONCATENATE(INDIRECT(ADDRESS(3,COLUMN())),A57),DATA!C2:E1044,3,FALSE))</f>
        <v>0</v>
      </c>
      <c r="I57" s="50">
        <f ca="1">IF(ISERROR(VLOOKUP(CONCATENATE(INDIRECT(ADDRESS(3,COLUMN())),A57),DATA!C2:E1044,3,FALSE)),0,VLOOKUP(CONCATENATE(INDIRECT(ADDRESS(3,COLUMN())),A57),DATA!C2:E1044,3,FALSE))</f>
        <v>0</v>
      </c>
      <c r="J57" s="50">
        <f ca="1">IF(ISERROR(VLOOKUP(CONCATENATE(INDIRECT(ADDRESS(3,COLUMN())),A57),DATA!C2:E1044,3,FALSE)),0,VLOOKUP(CONCATENATE(INDIRECT(ADDRESS(3,COLUMN())),A57),DATA!C2:E1044,3,FALSE))</f>
        <v>0</v>
      </c>
      <c r="K57" s="50">
        <f ca="1">IF(ISERROR(VLOOKUP(CONCATENATE(INDIRECT(ADDRESS(3,COLUMN())),A57),DATA!C2:E1044,3,FALSE)),0,VLOOKUP(CONCATENATE(INDIRECT(ADDRESS(3,COLUMN())),A57),DATA!C2:E1044,3,FALSE))</f>
        <v>0</v>
      </c>
      <c r="L57" s="50">
        <f ca="1">IF(ISERROR(VLOOKUP(CONCATENATE(INDIRECT(ADDRESS(3,COLUMN())),A57),DATA!C2:E1044,3,FALSE)),0,VLOOKUP(CONCATENATE(INDIRECT(ADDRESS(3,COLUMN())),A57),DATA!C2:E1044,3,FALSE))</f>
        <v>0</v>
      </c>
      <c r="M57" s="50">
        <f ca="1">IF(ISERROR(VLOOKUP(CONCATENATE(INDIRECT(ADDRESS(3,COLUMN())),A57),DATA!C2:E1044,3,FALSE)),0,VLOOKUP(CONCATENATE(INDIRECT(ADDRESS(3,COLUMN())),A57),DATA!C2:E1044,3,FALSE))</f>
        <v>0</v>
      </c>
      <c r="N57" s="50">
        <f ca="1">IF(ISERROR(VLOOKUP(CONCATENATE(INDIRECT(ADDRESS(3,COLUMN())),A57),DATA!C2:E1044,3,FALSE)),0,VLOOKUP(CONCATENATE(INDIRECT(ADDRESS(3,COLUMN())),A57),DATA!C2:E1044,3,FALSE))</f>
        <v>0</v>
      </c>
      <c r="O57" s="50">
        <f ca="1">IF(ISERROR(VLOOKUP(CONCATENATE(INDIRECT(ADDRESS(3,COLUMN())),A57),DATA!C2:E1044,3,FALSE)),0,VLOOKUP(CONCATENATE(INDIRECT(ADDRESS(3,COLUMN())),A57),DATA!C2:E1044,3,FALSE))</f>
        <v>0</v>
      </c>
      <c r="P57" s="50">
        <f ca="1">IF(ISERROR(VLOOKUP(CONCATENATE(INDIRECT(ADDRESS(3,COLUMN())),A57),DATA!C2:E1044,3,FALSE)),0,VLOOKUP(CONCATENATE(INDIRECT(ADDRESS(3,COLUMN())),A57),DATA!C2:E1044,3,FALSE))</f>
        <v>0</v>
      </c>
      <c r="Q57" s="50">
        <f ca="1">IF(ISERROR(VLOOKUP(CONCATENATE(INDIRECT(ADDRESS(3,COLUMN())),A57),DATA!C2:E1044,3,FALSE)),0,VLOOKUP(CONCATENATE(INDIRECT(ADDRESS(3,COLUMN())),A57),DATA!C2:E1044,3,FALSE))</f>
        <v>0</v>
      </c>
      <c r="R57" s="50">
        <f ca="1">IF(ISERROR(VLOOKUP(CONCATENATE(INDIRECT(ADDRESS(3,COLUMN())),A57),DATA!C2:E1044,3,FALSE)),0,VLOOKUP(CONCATENATE(INDIRECT(ADDRESS(3,COLUMN())),A57),DATA!C2:E1044,3,FALSE))</f>
        <v>0</v>
      </c>
      <c r="S57" s="50">
        <f ca="1">IF(ISERROR(VLOOKUP(CONCATENATE(INDIRECT(ADDRESS(3,COLUMN())),A57),DATA!C2:E1044,3,FALSE)),0,VLOOKUP(CONCATENATE(INDIRECT(ADDRESS(3,COLUMN())),A57),DATA!C2:E1044,3,FALSE))</f>
        <v>0</v>
      </c>
      <c r="T57" s="50">
        <f ca="1">IF(ISERROR(VLOOKUP(CONCATENATE(INDIRECT(ADDRESS(3,COLUMN())),A57),DATA!C2:E1044,3,FALSE)),0,VLOOKUP(CONCATENATE(INDIRECT(ADDRESS(3,COLUMN())),A57),DATA!C2:E1044,3,FALSE))</f>
        <v>1</v>
      </c>
      <c r="U57" s="50">
        <f ca="1">IF(ISERROR(VLOOKUP(CONCATENATE(INDIRECT(ADDRESS(3,COLUMN())),A57),DATA!C2:E1044,3,FALSE)),0,VLOOKUP(CONCATENATE(INDIRECT(ADDRESS(3,COLUMN())),A57),DATA!C2:E1044,3,FALSE))</f>
        <v>0</v>
      </c>
      <c r="V57" s="50">
        <f ca="1">IF(ISERROR(VLOOKUP(CONCATENATE(INDIRECT(ADDRESS(3,COLUMN())),A57),DATA!C2:E1044,3,FALSE)),0,VLOOKUP(CONCATENATE(INDIRECT(ADDRESS(3,COLUMN())),A57),DATA!C2:E1044,3,FALSE))</f>
        <v>0</v>
      </c>
      <c r="W57" s="50">
        <f ca="1">IF(ISERROR(VLOOKUP(CONCATENATE(INDIRECT(ADDRESS(3,COLUMN())),A57),DATA!C2:E1044,3,FALSE)),0,VLOOKUP(CONCATENATE(INDIRECT(ADDRESS(3,COLUMN())),A57),DATA!C2:E1044,3,FALSE))</f>
        <v>0</v>
      </c>
      <c r="X57" s="50">
        <f ca="1">IF(ISERROR(VLOOKUP(CONCATENATE(INDIRECT(ADDRESS(3,COLUMN())),A57),DATA!C2:E1044,3,FALSE)),0,VLOOKUP(CONCATENATE(INDIRECT(ADDRESS(3,COLUMN())),A57),DATA!C2:E1044,3,FALSE))</f>
        <v>0</v>
      </c>
      <c r="Y57" s="50">
        <f ca="1">IF(ISERROR(VLOOKUP(CONCATENATE(INDIRECT(ADDRESS(3,COLUMN())),A57),DATA!C2:E1044,3,FALSE)),0,VLOOKUP(CONCATENATE(INDIRECT(ADDRESS(3,COLUMN())),A57),DATA!C2:E1044,3,FALSE))</f>
        <v>0</v>
      </c>
      <c r="Z57" s="50">
        <f ca="1">IF(ISERROR(VLOOKUP(CONCATENATE(INDIRECT(ADDRESS(3,COLUMN())),A57),DATA!C2:E1044,3,FALSE)),0,VLOOKUP(CONCATENATE(INDIRECT(ADDRESS(3,COLUMN())),A57),DATA!C2:E1044,3,FALSE))</f>
        <v>0</v>
      </c>
      <c r="AA57" s="50">
        <f ca="1">IF(ISERROR(VLOOKUP(CONCATENATE(INDIRECT(ADDRESS(3,COLUMN())),A57),DATA!C2:E1044,3,FALSE)),0,VLOOKUP(CONCATENATE(INDIRECT(ADDRESS(3,COLUMN())),A57),DATA!C2:E1044,3,FALSE))</f>
        <v>0</v>
      </c>
      <c r="AB57" s="50">
        <f ca="1">IF(ISERROR(VLOOKUP(CONCATENATE(INDIRECT(ADDRESS(3,COLUMN())),A57),DATA!C2:E1044,3,FALSE)),0,VLOOKUP(CONCATENATE(INDIRECT(ADDRESS(3,COLUMN())),A57),DATA!C2:E1044,3,FALSE))</f>
        <v>0</v>
      </c>
      <c r="AC57" s="50">
        <f ca="1">IF(ISERROR(VLOOKUP(CONCATENATE(INDIRECT(ADDRESS(3,COLUMN())),A57),DATA!C2:E1044,3,FALSE)),0,VLOOKUP(CONCATENATE(INDIRECT(ADDRESS(3,COLUMN())),A57),DATA!C2:E1044,3,FALSE))</f>
        <v>0</v>
      </c>
      <c r="AD57" s="50">
        <f ca="1">IF(ISERROR(VLOOKUP(CONCATENATE(INDIRECT(ADDRESS(3,COLUMN())),A57),DATA!C2:E1044,3,FALSE)),0,VLOOKUP(CONCATENATE(INDIRECT(ADDRESS(3,COLUMN())),A57),DATA!C2:E1044,3,FALSE))</f>
        <v>0</v>
      </c>
      <c r="AE57" s="50">
        <f ca="1">IF(ISERROR(VLOOKUP(CONCATENATE(INDIRECT(ADDRESS(3,COLUMN())),A57),DATA!C2:E1044,3,FALSE)),0,VLOOKUP(CONCATENATE(INDIRECT(ADDRESS(3,COLUMN())),A57),DATA!C2:E1044,3,FALSE))</f>
        <v>0</v>
      </c>
      <c r="AF57" s="50">
        <f ca="1">IF(ISERROR(VLOOKUP(CONCATENATE(INDIRECT(ADDRESS(3,COLUMN())),A57),DATA!C2:E1044,3,FALSE)),0,VLOOKUP(CONCATENATE(INDIRECT(ADDRESS(3,COLUMN())),A57),DATA!C2:E1044,3,FALSE))</f>
        <v>0</v>
      </c>
      <c r="AG57" s="50">
        <f ca="1">IF(ISERROR(VLOOKUP(CONCATENATE(INDIRECT(ADDRESS(3,COLUMN())),A57),DATA!C2:E1044,3,FALSE)),0,VLOOKUP(CONCATENATE(INDIRECT(ADDRESS(3,COLUMN())),A57),DATA!C2:E1044,3,FALSE))</f>
        <v>0</v>
      </c>
      <c r="AH57" s="50">
        <f ca="1">IF(ISERROR(VLOOKUP(CONCATENATE(INDIRECT(ADDRESS(3,COLUMN())),A57),DATA!C2:E1044,3,FALSE)),0,VLOOKUP(CONCATENATE(INDIRECT(ADDRESS(3,COLUMN())),A57),DATA!C2:E1044,3,FALSE))</f>
        <v>0</v>
      </c>
      <c r="AI57" s="50">
        <f ca="1">IF(ISERROR(VLOOKUP(CONCATENATE(INDIRECT(ADDRESS(3,COLUMN())),A57),DATA!C2:E1044,3,FALSE)),0,VLOOKUP(CONCATENATE(INDIRECT(ADDRESS(3,COLUMN())),A57),DATA!C2:E1044,3,FALSE))</f>
        <v>0</v>
      </c>
      <c r="AJ57" s="50">
        <f ca="1">IF(ISERROR(VLOOKUP(CONCATENATE(INDIRECT(ADDRESS(3,COLUMN())),A57),DATA!C2:E1044,3,FALSE)),0,VLOOKUP(CONCATENATE(INDIRECT(ADDRESS(3,COLUMN())),A57),DATA!C2:E1044,3,FALSE))</f>
        <v>0</v>
      </c>
      <c r="AK57" s="50">
        <f ca="1">IF(ISERROR(VLOOKUP(CONCATENATE(INDIRECT(ADDRESS(3,COLUMN())),A57),DATA!C2:E1044,3,FALSE)),0,VLOOKUP(CONCATENATE(INDIRECT(ADDRESS(3,COLUMN())),A57),DATA!C2:E1044,3,FALSE))</f>
        <v>0</v>
      </c>
      <c r="AL57" s="50">
        <f ca="1">IF(ISERROR(VLOOKUP(CONCATENATE(INDIRECT(ADDRESS(3,COLUMN())),A57),DATA!C2:E1044,3,FALSE)),0,VLOOKUP(CONCATENATE(INDIRECT(ADDRESS(3,COLUMN())),A57),DATA!C2:E1044,3,FALSE))</f>
        <v>0</v>
      </c>
      <c r="AM57" s="50">
        <f ca="1">IF(ISERROR(VLOOKUP(CONCATENATE(INDIRECT(ADDRESS(3,COLUMN())),A57),DATA!C2:E1044,3,FALSE)),0,VLOOKUP(CONCATENATE(INDIRECT(ADDRESS(3,COLUMN())),A57),DATA!C2:E1044,3,FALSE))</f>
        <v>0</v>
      </c>
      <c r="AN57" s="50">
        <f ca="1">SUM(B57:INDIRECT(CONCATENATE(SUBSTITUTE(ADDRESS(1,COLUMN()-1,4),"1",""),"$57")))</f>
        <v>2</v>
      </c>
    </row>
    <row r="58" spans="1:40" x14ac:dyDescent="0.25">
      <c r="A58" s="49" t="s">
        <v>106</v>
      </c>
      <c r="B58" s="49">
        <f ca="1">IF(ISERROR(VLOOKUP(CONCATENATE(INDIRECT(ADDRESS(3,COLUMN())),A58),DATA!C2:E1044,3,FALSE)),0,VLOOKUP(CONCATENATE(INDIRECT(ADDRESS(3,COLUMN())),A58),DATA!C2:E1044,3,FALSE))</f>
        <v>12</v>
      </c>
      <c r="C58" s="49">
        <f ca="1">IF(ISERROR(VLOOKUP(CONCATENATE(INDIRECT(ADDRESS(3,COLUMN())),A58),DATA!C2:E1044,3,FALSE)),0,VLOOKUP(CONCATENATE(INDIRECT(ADDRESS(3,COLUMN())),A58),DATA!C2:E1044,3,FALSE))</f>
        <v>1</v>
      </c>
      <c r="D58" s="49">
        <f ca="1">IF(ISERROR(VLOOKUP(CONCATENATE(INDIRECT(ADDRESS(3,COLUMN())),A58),DATA!C2:E1044,3,FALSE)),0,VLOOKUP(CONCATENATE(INDIRECT(ADDRESS(3,COLUMN())),A58),DATA!C2:E1044,3,FALSE))</f>
        <v>7</v>
      </c>
      <c r="E58" s="49">
        <f ca="1">IF(ISERROR(VLOOKUP(CONCATENATE(INDIRECT(ADDRESS(3,COLUMN())),A58),DATA!C2:E1044,3,FALSE)),0,VLOOKUP(CONCATENATE(INDIRECT(ADDRESS(3,COLUMN())),A58),DATA!C2:E1044,3,FALSE))</f>
        <v>1</v>
      </c>
      <c r="F58" s="49">
        <f ca="1">IF(ISERROR(VLOOKUP(CONCATENATE(INDIRECT(ADDRESS(3,COLUMN())),A58),DATA!C2:E1044,3,FALSE)),0,VLOOKUP(CONCATENATE(INDIRECT(ADDRESS(3,COLUMN())),A58),DATA!C2:E1044,3,FALSE))</f>
        <v>0</v>
      </c>
      <c r="G58" s="49">
        <f ca="1">IF(ISERROR(VLOOKUP(CONCATENATE(INDIRECT(ADDRESS(3,COLUMN())),A58),DATA!C2:E1044,3,FALSE)),0,VLOOKUP(CONCATENATE(INDIRECT(ADDRESS(3,COLUMN())),A58),DATA!C2:E1044,3,FALSE))</f>
        <v>6</v>
      </c>
      <c r="H58" s="49">
        <f ca="1">IF(ISERROR(VLOOKUP(CONCATENATE(INDIRECT(ADDRESS(3,COLUMN())),A58),DATA!C2:E1044,3,FALSE)),0,VLOOKUP(CONCATENATE(INDIRECT(ADDRESS(3,COLUMN())),A58),DATA!C2:E1044,3,FALSE))</f>
        <v>8</v>
      </c>
      <c r="I58" s="49">
        <f ca="1">IF(ISERROR(VLOOKUP(CONCATENATE(INDIRECT(ADDRESS(3,COLUMN())),A58),DATA!C2:E1044,3,FALSE)),0,VLOOKUP(CONCATENATE(INDIRECT(ADDRESS(3,COLUMN())),A58),DATA!C2:E1044,3,FALSE))</f>
        <v>0</v>
      </c>
      <c r="J58" s="49">
        <f ca="1">IF(ISERROR(VLOOKUP(CONCATENATE(INDIRECT(ADDRESS(3,COLUMN())),A58),DATA!C2:E1044,3,FALSE)),0,VLOOKUP(CONCATENATE(INDIRECT(ADDRESS(3,COLUMN())),A58),DATA!C2:E1044,3,FALSE))</f>
        <v>1</v>
      </c>
      <c r="K58" s="49">
        <f ca="1">IF(ISERROR(VLOOKUP(CONCATENATE(INDIRECT(ADDRESS(3,COLUMN())),A58),DATA!C2:E1044,3,FALSE)),0,VLOOKUP(CONCATENATE(INDIRECT(ADDRESS(3,COLUMN())),A58),DATA!C2:E1044,3,FALSE))</f>
        <v>0</v>
      </c>
      <c r="L58" s="49">
        <f ca="1">IF(ISERROR(VLOOKUP(CONCATENATE(INDIRECT(ADDRESS(3,COLUMN())),A58),DATA!C2:E1044,3,FALSE)),0,VLOOKUP(CONCATENATE(INDIRECT(ADDRESS(3,COLUMN())),A58),DATA!C2:E1044,3,FALSE))</f>
        <v>0</v>
      </c>
      <c r="M58" s="49">
        <f ca="1">IF(ISERROR(VLOOKUP(CONCATENATE(INDIRECT(ADDRESS(3,COLUMN())),A58),DATA!C2:E1044,3,FALSE)),0,VLOOKUP(CONCATENATE(INDIRECT(ADDRESS(3,COLUMN())),A58),DATA!C2:E1044,3,FALSE))</f>
        <v>1</v>
      </c>
      <c r="N58" s="49">
        <f ca="1">IF(ISERROR(VLOOKUP(CONCATENATE(INDIRECT(ADDRESS(3,COLUMN())),A58),DATA!C2:E1044,3,FALSE)),0,VLOOKUP(CONCATENATE(INDIRECT(ADDRESS(3,COLUMN())),A58),DATA!C2:E1044,3,FALSE))</f>
        <v>0</v>
      </c>
      <c r="O58" s="49">
        <f ca="1">IF(ISERROR(VLOOKUP(CONCATENATE(INDIRECT(ADDRESS(3,COLUMN())),A58),DATA!C2:E1044,3,FALSE)),0,VLOOKUP(CONCATENATE(INDIRECT(ADDRESS(3,COLUMN())),A58),DATA!C2:E1044,3,FALSE))</f>
        <v>0</v>
      </c>
      <c r="P58" s="49">
        <f ca="1">IF(ISERROR(VLOOKUP(CONCATENATE(INDIRECT(ADDRESS(3,COLUMN())),A58),DATA!C2:E1044,3,FALSE)),0,VLOOKUP(CONCATENATE(INDIRECT(ADDRESS(3,COLUMN())),A58),DATA!C2:E1044,3,FALSE))</f>
        <v>1</v>
      </c>
      <c r="Q58" s="49">
        <f ca="1">IF(ISERROR(VLOOKUP(CONCATENATE(INDIRECT(ADDRESS(3,COLUMN())),A58),DATA!C2:E1044,3,FALSE)),0,VLOOKUP(CONCATENATE(INDIRECT(ADDRESS(3,COLUMN())),A58),DATA!C2:E1044,3,FALSE))</f>
        <v>3</v>
      </c>
      <c r="R58" s="49">
        <f ca="1">IF(ISERROR(VLOOKUP(CONCATENATE(INDIRECT(ADDRESS(3,COLUMN())),A58),DATA!C2:E1044,3,FALSE)),0,VLOOKUP(CONCATENATE(INDIRECT(ADDRESS(3,COLUMN())),A58),DATA!C2:E1044,3,FALSE))</f>
        <v>0</v>
      </c>
      <c r="S58" s="49">
        <f ca="1">IF(ISERROR(VLOOKUP(CONCATENATE(INDIRECT(ADDRESS(3,COLUMN())),A58),DATA!C2:E1044,3,FALSE)),0,VLOOKUP(CONCATENATE(INDIRECT(ADDRESS(3,COLUMN())),A58),DATA!C2:E1044,3,FALSE))</f>
        <v>4</v>
      </c>
      <c r="T58" s="49">
        <f ca="1">IF(ISERROR(VLOOKUP(CONCATENATE(INDIRECT(ADDRESS(3,COLUMN())),A58),DATA!C2:E1044,3,FALSE)),0,VLOOKUP(CONCATENATE(INDIRECT(ADDRESS(3,COLUMN())),A58),DATA!C2:E1044,3,FALSE))</f>
        <v>0</v>
      </c>
      <c r="U58" s="49">
        <f ca="1">IF(ISERROR(VLOOKUP(CONCATENATE(INDIRECT(ADDRESS(3,COLUMN())),A58),DATA!C2:E1044,3,FALSE)),0,VLOOKUP(CONCATENATE(INDIRECT(ADDRESS(3,COLUMN())),A58),DATA!C2:E1044,3,FALSE))</f>
        <v>2</v>
      </c>
      <c r="V58" s="49">
        <f ca="1">IF(ISERROR(VLOOKUP(CONCATENATE(INDIRECT(ADDRESS(3,COLUMN())),A58),DATA!C2:E1044,3,FALSE)),0,VLOOKUP(CONCATENATE(INDIRECT(ADDRESS(3,COLUMN())),A58),DATA!C2:E1044,3,FALSE))</f>
        <v>0</v>
      </c>
      <c r="W58" s="49">
        <f ca="1">IF(ISERROR(VLOOKUP(CONCATENATE(INDIRECT(ADDRESS(3,COLUMN())),A58),DATA!C2:E1044,3,FALSE)),0,VLOOKUP(CONCATENATE(INDIRECT(ADDRESS(3,COLUMN())),A58),DATA!C2:E1044,3,FALSE))</f>
        <v>0</v>
      </c>
      <c r="X58" s="49">
        <f ca="1">IF(ISERROR(VLOOKUP(CONCATENATE(INDIRECT(ADDRESS(3,COLUMN())),A58),DATA!C2:E1044,3,FALSE)),0,VLOOKUP(CONCATENATE(INDIRECT(ADDRESS(3,COLUMN())),A58),DATA!C2:E1044,3,FALSE))</f>
        <v>0</v>
      </c>
      <c r="Y58" s="49">
        <f ca="1">IF(ISERROR(VLOOKUP(CONCATENATE(INDIRECT(ADDRESS(3,COLUMN())),A58),DATA!C2:E1044,3,FALSE)),0,VLOOKUP(CONCATENATE(INDIRECT(ADDRESS(3,COLUMN())),A58),DATA!C2:E1044,3,FALSE))</f>
        <v>0</v>
      </c>
      <c r="Z58" s="49">
        <f ca="1">IF(ISERROR(VLOOKUP(CONCATENATE(INDIRECT(ADDRESS(3,COLUMN())),A58),DATA!C2:E1044,3,FALSE)),0,VLOOKUP(CONCATENATE(INDIRECT(ADDRESS(3,COLUMN())),A58),DATA!C2:E1044,3,FALSE))</f>
        <v>0</v>
      </c>
      <c r="AA58" s="49">
        <f ca="1">IF(ISERROR(VLOOKUP(CONCATENATE(INDIRECT(ADDRESS(3,COLUMN())),A58),DATA!C2:E1044,3,FALSE)),0,VLOOKUP(CONCATENATE(INDIRECT(ADDRESS(3,COLUMN())),A58),DATA!C2:E1044,3,FALSE))</f>
        <v>0</v>
      </c>
      <c r="AB58" s="49">
        <f ca="1">IF(ISERROR(VLOOKUP(CONCATENATE(INDIRECT(ADDRESS(3,COLUMN())),A58),DATA!C2:E1044,3,FALSE)),0,VLOOKUP(CONCATENATE(INDIRECT(ADDRESS(3,COLUMN())),A58),DATA!C2:E1044,3,FALSE))</f>
        <v>0</v>
      </c>
      <c r="AC58" s="49">
        <f ca="1">IF(ISERROR(VLOOKUP(CONCATENATE(INDIRECT(ADDRESS(3,COLUMN())),A58),DATA!C2:E1044,3,FALSE)),0,VLOOKUP(CONCATENATE(INDIRECT(ADDRESS(3,COLUMN())),A58),DATA!C2:E1044,3,FALSE))</f>
        <v>0</v>
      </c>
      <c r="AD58" s="49">
        <f ca="1">IF(ISERROR(VLOOKUP(CONCATENATE(INDIRECT(ADDRESS(3,COLUMN())),A58),DATA!C2:E1044,3,FALSE)),0,VLOOKUP(CONCATENATE(INDIRECT(ADDRESS(3,COLUMN())),A58),DATA!C2:E1044,3,FALSE))</f>
        <v>0</v>
      </c>
      <c r="AE58" s="49">
        <f ca="1">IF(ISERROR(VLOOKUP(CONCATENATE(INDIRECT(ADDRESS(3,COLUMN())),A58),DATA!C2:E1044,3,FALSE)),0,VLOOKUP(CONCATENATE(INDIRECT(ADDRESS(3,COLUMN())),A58),DATA!C2:E1044,3,FALSE))</f>
        <v>0</v>
      </c>
      <c r="AF58" s="49">
        <f ca="1">IF(ISERROR(VLOOKUP(CONCATENATE(INDIRECT(ADDRESS(3,COLUMN())),A58),DATA!C2:E1044,3,FALSE)),0,VLOOKUP(CONCATENATE(INDIRECT(ADDRESS(3,COLUMN())),A58),DATA!C2:E1044,3,FALSE))</f>
        <v>0</v>
      </c>
      <c r="AG58" s="49">
        <f ca="1">IF(ISERROR(VLOOKUP(CONCATENATE(INDIRECT(ADDRESS(3,COLUMN())),A58),DATA!C2:E1044,3,FALSE)),0,VLOOKUP(CONCATENATE(INDIRECT(ADDRESS(3,COLUMN())),A58),DATA!C2:E1044,3,FALSE))</f>
        <v>0</v>
      </c>
      <c r="AH58" s="49">
        <f ca="1">IF(ISERROR(VLOOKUP(CONCATENATE(INDIRECT(ADDRESS(3,COLUMN())),A58),DATA!C2:E1044,3,FALSE)),0,VLOOKUP(CONCATENATE(INDIRECT(ADDRESS(3,COLUMN())),A58),DATA!C2:E1044,3,FALSE))</f>
        <v>0</v>
      </c>
      <c r="AI58" s="49">
        <f ca="1">IF(ISERROR(VLOOKUP(CONCATENATE(INDIRECT(ADDRESS(3,COLUMN())),A58),DATA!C2:E1044,3,FALSE)),0,VLOOKUP(CONCATENATE(INDIRECT(ADDRESS(3,COLUMN())),A58),DATA!C2:E1044,3,FALSE))</f>
        <v>0</v>
      </c>
      <c r="AJ58" s="49">
        <f ca="1">IF(ISERROR(VLOOKUP(CONCATENATE(INDIRECT(ADDRESS(3,COLUMN())),A58),DATA!C2:E1044,3,FALSE)),0,VLOOKUP(CONCATENATE(INDIRECT(ADDRESS(3,COLUMN())),A58),DATA!C2:E1044,3,FALSE))</f>
        <v>0</v>
      </c>
      <c r="AK58" s="49">
        <f ca="1">IF(ISERROR(VLOOKUP(CONCATENATE(INDIRECT(ADDRESS(3,COLUMN())),A58),DATA!C2:E1044,3,FALSE)),0,VLOOKUP(CONCATENATE(INDIRECT(ADDRESS(3,COLUMN())),A58),DATA!C2:E1044,3,FALSE))</f>
        <v>0</v>
      </c>
      <c r="AL58" s="49">
        <f ca="1">IF(ISERROR(VLOOKUP(CONCATENATE(INDIRECT(ADDRESS(3,COLUMN())),A58),DATA!C2:E1044,3,FALSE)),0,VLOOKUP(CONCATENATE(INDIRECT(ADDRESS(3,COLUMN())),A58),DATA!C2:E1044,3,FALSE))</f>
        <v>0</v>
      </c>
      <c r="AM58" s="49">
        <f ca="1">IF(ISERROR(VLOOKUP(CONCATENATE(INDIRECT(ADDRESS(3,COLUMN())),A58),DATA!C2:E1044,3,FALSE)),0,VLOOKUP(CONCATENATE(INDIRECT(ADDRESS(3,COLUMN())),A58),DATA!C2:E1044,3,FALSE))</f>
        <v>0</v>
      </c>
      <c r="AN58" s="49">
        <f ca="1">SUM(B58:INDIRECT(CONCATENATE(SUBSTITUTE(ADDRESS(1,COLUMN()-1,4),"1",""),"$58")))</f>
        <v>47</v>
      </c>
    </row>
    <row r="59" spans="1:40" x14ac:dyDescent="0.25">
      <c r="A59" s="50" t="s">
        <v>110</v>
      </c>
      <c r="B59" s="50">
        <f ca="1">IF(ISERROR(VLOOKUP(CONCATENATE(INDIRECT(ADDRESS(3,COLUMN())),A59),DATA!C2:E1044,3,FALSE)),0,VLOOKUP(CONCATENATE(INDIRECT(ADDRESS(3,COLUMN())),A59),DATA!C2:E1044,3,FALSE))</f>
        <v>0</v>
      </c>
      <c r="C59" s="50">
        <f ca="1">IF(ISERROR(VLOOKUP(CONCATENATE(INDIRECT(ADDRESS(3,COLUMN())),A59),DATA!C2:E1044,3,FALSE)),0,VLOOKUP(CONCATENATE(INDIRECT(ADDRESS(3,COLUMN())),A59),DATA!C2:E1044,3,FALSE))</f>
        <v>0</v>
      </c>
      <c r="D59" s="50">
        <f ca="1">IF(ISERROR(VLOOKUP(CONCATENATE(INDIRECT(ADDRESS(3,COLUMN())),A59),DATA!C2:E1044,3,FALSE)),0,VLOOKUP(CONCATENATE(INDIRECT(ADDRESS(3,COLUMN())),A59),DATA!C2:E1044,3,FALSE))</f>
        <v>0</v>
      </c>
      <c r="E59" s="50">
        <f ca="1">IF(ISERROR(VLOOKUP(CONCATENATE(INDIRECT(ADDRESS(3,COLUMN())),A59),DATA!C2:E1044,3,FALSE)),0,VLOOKUP(CONCATENATE(INDIRECT(ADDRESS(3,COLUMN())),A59),DATA!C2:E1044,3,FALSE))</f>
        <v>0</v>
      </c>
      <c r="F59" s="50">
        <f ca="1">IF(ISERROR(VLOOKUP(CONCATENATE(INDIRECT(ADDRESS(3,COLUMN())),A59),DATA!C2:E1044,3,FALSE)),0,VLOOKUP(CONCATENATE(INDIRECT(ADDRESS(3,COLUMN())),A59),DATA!C2:E1044,3,FALSE))</f>
        <v>0</v>
      </c>
      <c r="G59" s="50">
        <f ca="1">IF(ISERROR(VLOOKUP(CONCATENATE(INDIRECT(ADDRESS(3,COLUMN())),A59),DATA!C2:E1044,3,FALSE)),0,VLOOKUP(CONCATENATE(INDIRECT(ADDRESS(3,COLUMN())),A59),DATA!C2:E1044,3,FALSE))</f>
        <v>0</v>
      </c>
      <c r="H59" s="50">
        <f ca="1">IF(ISERROR(VLOOKUP(CONCATENATE(INDIRECT(ADDRESS(3,COLUMN())),A59),DATA!C2:E1044,3,FALSE)),0,VLOOKUP(CONCATENATE(INDIRECT(ADDRESS(3,COLUMN())),A59),DATA!C2:E1044,3,FALSE))</f>
        <v>0</v>
      </c>
      <c r="I59" s="50">
        <f ca="1">IF(ISERROR(VLOOKUP(CONCATENATE(INDIRECT(ADDRESS(3,COLUMN())),A59),DATA!C2:E1044,3,FALSE)),0,VLOOKUP(CONCATENATE(INDIRECT(ADDRESS(3,COLUMN())),A59),DATA!C2:E1044,3,FALSE))</f>
        <v>0</v>
      </c>
      <c r="J59" s="50">
        <f ca="1">IF(ISERROR(VLOOKUP(CONCATENATE(INDIRECT(ADDRESS(3,COLUMN())),A59),DATA!C2:E1044,3,FALSE)),0,VLOOKUP(CONCATENATE(INDIRECT(ADDRESS(3,COLUMN())),A59),DATA!C2:E1044,3,FALSE))</f>
        <v>0</v>
      </c>
      <c r="K59" s="50">
        <f ca="1">IF(ISERROR(VLOOKUP(CONCATENATE(INDIRECT(ADDRESS(3,COLUMN())),A59),DATA!C2:E1044,3,FALSE)),0,VLOOKUP(CONCATENATE(INDIRECT(ADDRESS(3,COLUMN())),A59),DATA!C2:E1044,3,FALSE))</f>
        <v>0</v>
      </c>
      <c r="L59" s="50">
        <f ca="1">IF(ISERROR(VLOOKUP(CONCATENATE(INDIRECT(ADDRESS(3,COLUMN())),A59),DATA!C2:E1044,3,FALSE)),0,VLOOKUP(CONCATENATE(INDIRECT(ADDRESS(3,COLUMN())),A59),DATA!C2:E1044,3,FALSE))</f>
        <v>0</v>
      </c>
      <c r="M59" s="50">
        <f ca="1">IF(ISERROR(VLOOKUP(CONCATENATE(INDIRECT(ADDRESS(3,COLUMN())),A59),DATA!C2:E1044,3,FALSE)),0,VLOOKUP(CONCATENATE(INDIRECT(ADDRESS(3,COLUMN())),A59),DATA!C2:E1044,3,FALSE))</f>
        <v>0</v>
      </c>
      <c r="N59" s="50">
        <f ca="1">IF(ISERROR(VLOOKUP(CONCATENATE(INDIRECT(ADDRESS(3,COLUMN())),A59),DATA!C2:E1044,3,FALSE)),0,VLOOKUP(CONCATENATE(INDIRECT(ADDRESS(3,COLUMN())),A59),DATA!C2:E1044,3,FALSE))</f>
        <v>0</v>
      </c>
      <c r="O59" s="50">
        <f ca="1">IF(ISERROR(VLOOKUP(CONCATENATE(INDIRECT(ADDRESS(3,COLUMN())),A59),DATA!C2:E1044,3,FALSE)),0,VLOOKUP(CONCATENATE(INDIRECT(ADDRESS(3,COLUMN())),A59),DATA!C2:E1044,3,FALSE))</f>
        <v>0</v>
      </c>
      <c r="P59" s="50">
        <f ca="1">IF(ISERROR(VLOOKUP(CONCATENATE(INDIRECT(ADDRESS(3,COLUMN())),A59),DATA!C2:E1044,3,FALSE)),0,VLOOKUP(CONCATENATE(INDIRECT(ADDRESS(3,COLUMN())),A59),DATA!C2:E1044,3,FALSE))</f>
        <v>0</v>
      </c>
      <c r="Q59" s="50">
        <f ca="1">IF(ISERROR(VLOOKUP(CONCATENATE(INDIRECT(ADDRESS(3,COLUMN())),A59),DATA!C2:E1044,3,FALSE)),0,VLOOKUP(CONCATENATE(INDIRECT(ADDRESS(3,COLUMN())),A59),DATA!C2:E1044,3,FALSE))</f>
        <v>0</v>
      </c>
      <c r="R59" s="50">
        <f ca="1">IF(ISERROR(VLOOKUP(CONCATENATE(INDIRECT(ADDRESS(3,COLUMN())),A59),DATA!C2:E1044,3,FALSE)),0,VLOOKUP(CONCATENATE(INDIRECT(ADDRESS(3,COLUMN())),A59),DATA!C2:E1044,3,FALSE))</f>
        <v>0</v>
      </c>
      <c r="S59" s="50">
        <f ca="1">IF(ISERROR(VLOOKUP(CONCATENATE(INDIRECT(ADDRESS(3,COLUMN())),A59),DATA!C2:E1044,3,FALSE)),0,VLOOKUP(CONCATENATE(INDIRECT(ADDRESS(3,COLUMN())),A59),DATA!C2:E1044,3,FALSE))</f>
        <v>0</v>
      </c>
      <c r="T59" s="50">
        <f ca="1">IF(ISERROR(VLOOKUP(CONCATENATE(INDIRECT(ADDRESS(3,COLUMN())),A59),DATA!C2:E1044,3,FALSE)),0,VLOOKUP(CONCATENATE(INDIRECT(ADDRESS(3,COLUMN())),A59),DATA!C2:E1044,3,FALSE))</f>
        <v>0</v>
      </c>
      <c r="U59" s="50">
        <f ca="1">IF(ISERROR(VLOOKUP(CONCATENATE(INDIRECT(ADDRESS(3,COLUMN())),A59),DATA!C2:E1044,3,FALSE)),0,VLOOKUP(CONCATENATE(INDIRECT(ADDRESS(3,COLUMN())),A59),DATA!C2:E1044,3,FALSE))</f>
        <v>0</v>
      </c>
      <c r="V59" s="50">
        <f ca="1">IF(ISERROR(VLOOKUP(CONCATENATE(INDIRECT(ADDRESS(3,COLUMN())),A59),DATA!C2:E1044,3,FALSE)),0,VLOOKUP(CONCATENATE(INDIRECT(ADDRESS(3,COLUMN())),A59),DATA!C2:E1044,3,FALSE))</f>
        <v>0</v>
      </c>
      <c r="W59" s="50">
        <f ca="1">IF(ISERROR(VLOOKUP(CONCATENATE(INDIRECT(ADDRESS(3,COLUMN())),A59),DATA!C2:E1044,3,FALSE)),0,VLOOKUP(CONCATENATE(INDIRECT(ADDRESS(3,COLUMN())),A59),DATA!C2:E1044,3,FALSE))</f>
        <v>0</v>
      </c>
      <c r="X59" s="50">
        <f ca="1">IF(ISERROR(VLOOKUP(CONCATENATE(INDIRECT(ADDRESS(3,COLUMN())),A59),DATA!C2:E1044,3,FALSE)),0,VLOOKUP(CONCATENATE(INDIRECT(ADDRESS(3,COLUMN())),A59),DATA!C2:E1044,3,FALSE))</f>
        <v>0</v>
      </c>
      <c r="Y59" s="50">
        <f ca="1">IF(ISERROR(VLOOKUP(CONCATENATE(INDIRECT(ADDRESS(3,COLUMN())),A59),DATA!C2:E1044,3,FALSE)),0,VLOOKUP(CONCATENATE(INDIRECT(ADDRESS(3,COLUMN())),A59),DATA!C2:E1044,3,FALSE))</f>
        <v>0</v>
      </c>
      <c r="Z59" s="50">
        <f ca="1">IF(ISERROR(VLOOKUP(CONCATENATE(INDIRECT(ADDRESS(3,COLUMN())),A59),DATA!C2:E1044,3,FALSE)),0,VLOOKUP(CONCATENATE(INDIRECT(ADDRESS(3,COLUMN())),A59),DATA!C2:E1044,3,FALSE))</f>
        <v>0</v>
      </c>
      <c r="AA59" s="50">
        <f ca="1">IF(ISERROR(VLOOKUP(CONCATENATE(INDIRECT(ADDRESS(3,COLUMN())),A59),DATA!C2:E1044,3,FALSE)),0,VLOOKUP(CONCATENATE(INDIRECT(ADDRESS(3,COLUMN())),A59),DATA!C2:E1044,3,FALSE))</f>
        <v>0</v>
      </c>
      <c r="AB59" s="50">
        <f ca="1">IF(ISERROR(VLOOKUP(CONCATENATE(INDIRECT(ADDRESS(3,COLUMN())),A59),DATA!C2:E1044,3,FALSE)),0,VLOOKUP(CONCATENATE(INDIRECT(ADDRESS(3,COLUMN())),A59),DATA!C2:E1044,3,FALSE))</f>
        <v>0</v>
      </c>
      <c r="AC59" s="50">
        <f ca="1">IF(ISERROR(VLOOKUP(CONCATENATE(INDIRECT(ADDRESS(3,COLUMN())),A59),DATA!C2:E1044,3,FALSE)),0,VLOOKUP(CONCATENATE(INDIRECT(ADDRESS(3,COLUMN())),A59),DATA!C2:E1044,3,FALSE))</f>
        <v>0</v>
      </c>
      <c r="AD59" s="50">
        <f ca="1">IF(ISERROR(VLOOKUP(CONCATENATE(INDIRECT(ADDRESS(3,COLUMN())),A59),DATA!C2:E1044,3,FALSE)),0,VLOOKUP(CONCATENATE(INDIRECT(ADDRESS(3,COLUMN())),A59),DATA!C2:E1044,3,FALSE))</f>
        <v>0</v>
      </c>
      <c r="AE59" s="50">
        <f ca="1">IF(ISERROR(VLOOKUP(CONCATENATE(INDIRECT(ADDRESS(3,COLUMN())),A59),DATA!C2:E1044,3,FALSE)),0,VLOOKUP(CONCATENATE(INDIRECT(ADDRESS(3,COLUMN())),A59),DATA!C2:E1044,3,FALSE))</f>
        <v>0</v>
      </c>
      <c r="AF59" s="50">
        <f ca="1">IF(ISERROR(VLOOKUP(CONCATENATE(INDIRECT(ADDRESS(3,COLUMN())),A59),DATA!C2:E1044,3,FALSE)),0,VLOOKUP(CONCATENATE(INDIRECT(ADDRESS(3,COLUMN())),A59),DATA!C2:E1044,3,FALSE))</f>
        <v>0</v>
      </c>
      <c r="AG59" s="50">
        <f ca="1">IF(ISERROR(VLOOKUP(CONCATENATE(INDIRECT(ADDRESS(3,COLUMN())),A59),DATA!C2:E1044,3,FALSE)),0,VLOOKUP(CONCATENATE(INDIRECT(ADDRESS(3,COLUMN())),A59),DATA!C2:E1044,3,FALSE))</f>
        <v>0</v>
      </c>
      <c r="AH59" s="50">
        <f ca="1">IF(ISERROR(VLOOKUP(CONCATENATE(INDIRECT(ADDRESS(3,COLUMN())),A59),DATA!C2:E1044,3,FALSE)),0,VLOOKUP(CONCATENATE(INDIRECT(ADDRESS(3,COLUMN())),A59),DATA!C2:E1044,3,FALSE))</f>
        <v>0</v>
      </c>
      <c r="AI59" s="50">
        <f ca="1">IF(ISERROR(VLOOKUP(CONCATENATE(INDIRECT(ADDRESS(3,COLUMN())),A59),DATA!C2:E1044,3,FALSE)),0,VLOOKUP(CONCATENATE(INDIRECT(ADDRESS(3,COLUMN())),A59),DATA!C2:E1044,3,FALSE))</f>
        <v>0</v>
      </c>
      <c r="AJ59" s="50">
        <f ca="1">IF(ISERROR(VLOOKUP(CONCATENATE(INDIRECT(ADDRESS(3,COLUMN())),A59),DATA!C2:E1044,3,FALSE)),0,VLOOKUP(CONCATENATE(INDIRECT(ADDRESS(3,COLUMN())),A59),DATA!C2:E1044,3,FALSE))</f>
        <v>0</v>
      </c>
      <c r="AK59" s="50">
        <f ca="1">IF(ISERROR(VLOOKUP(CONCATENATE(INDIRECT(ADDRESS(3,COLUMN())),A59),DATA!C2:E1044,3,FALSE)),0,VLOOKUP(CONCATENATE(INDIRECT(ADDRESS(3,COLUMN())),A59),DATA!C2:E1044,3,FALSE))</f>
        <v>0</v>
      </c>
      <c r="AL59" s="50">
        <f ca="1">IF(ISERROR(VLOOKUP(CONCATENATE(INDIRECT(ADDRESS(3,COLUMN())),A59),DATA!C2:E1044,3,FALSE)),0,VLOOKUP(CONCATENATE(INDIRECT(ADDRESS(3,COLUMN())),A59),DATA!C2:E1044,3,FALSE))</f>
        <v>0</v>
      </c>
      <c r="AM59" s="50">
        <f ca="1">IF(ISERROR(VLOOKUP(CONCATENATE(INDIRECT(ADDRESS(3,COLUMN())),A59),DATA!C2:E1044,3,FALSE)),0,VLOOKUP(CONCATENATE(INDIRECT(ADDRESS(3,COLUMN())),A59),DATA!C2:E1044,3,FALSE))</f>
        <v>0</v>
      </c>
      <c r="AN59" s="50">
        <f ca="1">SUM(B59:INDIRECT(CONCATENATE(SUBSTITUTE(ADDRESS(1,COLUMN()-1,4),"1",""),"$59")))</f>
        <v>0</v>
      </c>
    </row>
    <row r="60" spans="1:40" x14ac:dyDescent="0.25">
      <c r="A60" s="49" t="s">
        <v>111</v>
      </c>
      <c r="B60" s="49">
        <f ca="1">IF(ISERROR(VLOOKUP(CONCATENATE(INDIRECT(ADDRESS(3,COLUMN())),A60),DATA!C2:E1044,3,FALSE)),0,VLOOKUP(CONCATENATE(INDIRECT(ADDRESS(3,COLUMN())),A60),DATA!C2:E1044,3,FALSE))</f>
        <v>1</v>
      </c>
      <c r="C60" s="49">
        <f ca="1">IF(ISERROR(VLOOKUP(CONCATENATE(INDIRECT(ADDRESS(3,COLUMN())),A60),DATA!C2:E1044,3,FALSE)),0,VLOOKUP(CONCATENATE(INDIRECT(ADDRESS(3,COLUMN())),A60),DATA!C2:E1044,3,FALSE))</f>
        <v>0</v>
      </c>
      <c r="D60" s="49">
        <f ca="1">IF(ISERROR(VLOOKUP(CONCATENATE(INDIRECT(ADDRESS(3,COLUMN())),A60),DATA!C2:E1044,3,FALSE)),0,VLOOKUP(CONCATENATE(INDIRECT(ADDRESS(3,COLUMN())),A60),DATA!C2:E1044,3,FALSE))</f>
        <v>0</v>
      </c>
      <c r="E60" s="49">
        <f ca="1">IF(ISERROR(VLOOKUP(CONCATENATE(INDIRECT(ADDRESS(3,COLUMN())),A60),DATA!C2:E1044,3,FALSE)),0,VLOOKUP(CONCATENATE(INDIRECT(ADDRESS(3,COLUMN())),A60),DATA!C2:E1044,3,FALSE))</f>
        <v>0</v>
      </c>
      <c r="F60" s="49">
        <f ca="1">IF(ISERROR(VLOOKUP(CONCATENATE(INDIRECT(ADDRESS(3,COLUMN())),A60),DATA!C2:E1044,3,FALSE)),0,VLOOKUP(CONCATENATE(INDIRECT(ADDRESS(3,COLUMN())),A60),DATA!C2:E1044,3,FALSE))</f>
        <v>0</v>
      </c>
      <c r="G60" s="49">
        <f ca="1">IF(ISERROR(VLOOKUP(CONCATENATE(INDIRECT(ADDRESS(3,COLUMN())),A60),DATA!C2:E1044,3,FALSE)),0,VLOOKUP(CONCATENATE(INDIRECT(ADDRESS(3,COLUMN())),A60),DATA!C2:E1044,3,FALSE))</f>
        <v>0</v>
      </c>
      <c r="H60" s="49">
        <f ca="1">IF(ISERROR(VLOOKUP(CONCATENATE(INDIRECT(ADDRESS(3,COLUMN())),A60),DATA!C2:E1044,3,FALSE)),0,VLOOKUP(CONCATENATE(INDIRECT(ADDRESS(3,COLUMN())),A60),DATA!C2:E1044,3,FALSE))</f>
        <v>0</v>
      </c>
      <c r="I60" s="49">
        <f ca="1">IF(ISERROR(VLOOKUP(CONCATENATE(INDIRECT(ADDRESS(3,COLUMN())),A60),DATA!C2:E1044,3,FALSE)),0,VLOOKUP(CONCATENATE(INDIRECT(ADDRESS(3,COLUMN())),A60),DATA!C2:E1044,3,FALSE))</f>
        <v>0</v>
      </c>
      <c r="J60" s="49">
        <f ca="1">IF(ISERROR(VLOOKUP(CONCATENATE(INDIRECT(ADDRESS(3,COLUMN())),A60),DATA!C2:E1044,3,FALSE)),0,VLOOKUP(CONCATENATE(INDIRECT(ADDRESS(3,COLUMN())),A60),DATA!C2:E1044,3,FALSE))</f>
        <v>0</v>
      </c>
      <c r="K60" s="49">
        <f ca="1">IF(ISERROR(VLOOKUP(CONCATENATE(INDIRECT(ADDRESS(3,COLUMN())),A60),DATA!C2:E1044,3,FALSE)),0,VLOOKUP(CONCATENATE(INDIRECT(ADDRESS(3,COLUMN())),A60),DATA!C2:E1044,3,FALSE))</f>
        <v>0</v>
      </c>
      <c r="L60" s="49">
        <f ca="1">IF(ISERROR(VLOOKUP(CONCATENATE(INDIRECT(ADDRESS(3,COLUMN())),A60),DATA!C2:E1044,3,FALSE)),0,VLOOKUP(CONCATENATE(INDIRECT(ADDRESS(3,COLUMN())),A60),DATA!C2:E1044,3,FALSE))</f>
        <v>0</v>
      </c>
      <c r="M60" s="49">
        <f ca="1">IF(ISERROR(VLOOKUP(CONCATENATE(INDIRECT(ADDRESS(3,COLUMN())),A60),DATA!C2:E1044,3,FALSE)),0,VLOOKUP(CONCATENATE(INDIRECT(ADDRESS(3,COLUMN())),A60),DATA!C2:E1044,3,FALSE))</f>
        <v>0</v>
      </c>
      <c r="N60" s="49">
        <f ca="1">IF(ISERROR(VLOOKUP(CONCATENATE(INDIRECT(ADDRESS(3,COLUMN())),A60),DATA!C2:E1044,3,FALSE)),0,VLOOKUP(CONCATENATE(INDIRECT(ADDRESS(3,COLUMN())),A60),DATA!C2:E1044,3,FALSE))</f>
        <v>0</v>
      </c>
      <c r="O60" s="49">
        <f ca="1">IF(ISERROR(VLOOKUP(CONCATENATE(INDIRECT(ADDRESS(3,COLUMN())),A60),DATA!C2:E1044,3,FALSE)),0,VLOOKUP(CONCATENATE(INDIRECT(ADDRESS(3,COLUMN())),A60),DATA!C2:E1044,3,FALSE))</f>
        <v>0</v>
      </c>
      <c r="P60" s="49">
        <f ca="1">IF(ISERROR(VLOOKUP(CONCATENATE(INDIRECT(ADDRESS(3,COLUMN())),A60),DATA!C2:E1044,3,FALSE)),0,VLOOKUP(CONCATENATE(INDIRECT(ADDRESS(3,COLUMN())),A60),DATA!C2:E1044,3,FALSE))</f>
        <v>0</v>
      </c>
      <c r="Q60" s="49">
        <f ca="1">IF(ISERROR(VLOOKUP(CONCATENATE(INDIRECT(ADDRESS(3,COLUMN())),A60),DATA!C2:E1044,3,FALSE)),0,VLOOKUP(CONCATENATE(INDIRECT(ADDRESS(3,COLUMN())),A60),DATA!C2:E1044,3,FALSE))</f>
        <v>0</v>
      </c>
      <c r="R60" s="49">
        <f ca="1">IF(ISERROR(VLOOKUP(CONCATENATE(INDIRECT(ADDRESS(3,COLUMN())),A60),DATA!C2:E1044,3,FALSE)),0,VLOOKUP(CONCATENATE(INDIRECT(ADDRESS(3,COLUMN())),A60),DATA!C2:E1044,3,FALSE))</f>
        <v>0</v>
      </c>
      <c r="S60" s="49">
        <f ca="1">IF(ISERROR(VLOOKUP(CONCATENATE(INDIRECT(ADDRESS(3,COLUMN())),A60),DATA!C2:E1044,3,FALSE)),0,VLOOKUP(CONCATENATE(INDIRECT(ADDRESS(3,COLUMN())),A60),DATA!C2:E1044,3,FALSE))</f>
        <v>0</v>
      </c>
      <c r="T60" s="49">
        <f ca="1">IF(ISERROR(VLOOKUP(CONCATENATE(INDIRECT(ADDRESS(3,COLUMN())),A60),DATA!C2:E1044,3,FALSE)),0,VLOOKUP(CONCATENATE(INDIRECT(ADDRESS(3,COLUMN())),A60),DATA!C2:E1044,3,FALSE))</f>
        <v>0</v>
      </c>
      <c r="U60" s="49">
        <f ca="1">IF(ISERROR(VLOOKUP(CONCATENATE(INDIRECT(ADDRESS(3,COLUMN())),A60),DATA!C2:E1044,3,FALSE)),0,VLOOKUP(CONCATENATE(INDIRECT(ADDRESS(3,COLUMN())),A60),DATA!C2:E1044,3,FALSE))</f>
        <v>0</v>
      </c>
      <c r="V60" s="49">
        <f ca="1">IF(ISERROR(VLOOKUP(CONCATENATE(INDIRECT(ADDRESS(3,COLUMN())),A60),DATA!C2:E1044,3,FALSE)),0,VLOOKUP(CONCATENATE(INDIRECT(ADDRESS(3,COLUMN())),A60),DATA!C2:E1044,3,FALSE))</f>
        <v>0</v>
      </c>
      <c r="W60" s="49">
        <f ca="1">IF(ISERROR(VLOOKUP(CONCATENATE(INDIRECT(ADDRESS(3,COLUMN())),A60),DATA!C2:E1044,3,FALSE)),0,VLOOKUP(CONCATENATE(INDIRECT(ADDRESS(3,COLUMN())),A60),DATA!C2:E1044,3,FALSE))</f>
        <v>0</v>
      </c>
      <c r="X60" s="49">
        <f ca="1">IF(ISERROR(VLOOKUP(CONCATENATE(INDIRECT(ADDRESS(3,COLUMN())),A60),DATA!C2:E1044,3,FALSE)),0,VLOOKUP(CONCATENATE(INDIRECT(ADDRESS(3,COLUMN())),A60),DATA!C2:E1044,3,FALSE))</f>
        <v>0</v>
      </c>
      <c r="Y60" s="49">
        <f ca="1">IF(ISERROR(VLOOKUP(CONCATENATE(INDIRECT(ADDRESS(3,COLUMN())),A60),DATA!C2:E1044,3,FALSE)),0,VLOOKUP(CONCATENATE(INDIRECT(ADDRESS(3,COLUMN())),A60),DATA!C2:E1044,3,FALSE))</f>
        <v>0</v>
      </c>
      <c r="Z60" s="49">
        <f ca="1">IF(ISERROR(VLOOKUP(CONCATENATE(INDIRECT(ADDRESS(3,COLUMN())),A60),DATA!C2:E1044,3,FALSE)),0,VLOOKUP(CONCATENATE(INDIRECT(ADDRESS(3,COLUMN())),A60),DATA!C2:E1044,3,FALSE))</f>
        <v>0</v>
      </c>
      <c r="AA60" s="49">
        <f ca="1">IF(ISERROR(VLOOKUP(CONCATENATE(INDIRECT(ADDRESS(3,COLUMN())),A60),DATA!C2:E1044,3,FALSE)),0,VLOOKUP(CONCATENATE(INDIRECT(ADDRESS(3,COLUMN())),A60),DATA!C2:E1044,3,FALSE))</f>
        <v>0</v>
      </c>
      <c r="AB60" s="49">
        <f ca="1">IF(ISERROR(VLOOKUP(CONCATENATE(INDIRECT(ADDRESS(3,COLUMN())),A60),DATA!C2:E1044,3,FALSE)),0,VLOOKUP(CONCATENATE(INDIRECT(ADDRESS(3,COLUMN())),A60),DATA!C2:E1044,3,FALSE))</f>
        <v>0</v>
      </c>
      <c r="AC60" s="49">
        <f ca="1">IF(ISERROR(VLOOKUP(CONCATENATE(INDIRECT(ADDRESS(3,COLUMN())),A60),DATA!C2:E1044,3,FALSE)),0,VLOOKUP(CONCATENATE(INDIRECT(ADDRESS(3,COLUMN())),A60),DATA!C2:E1044,3,FALSE))</f>
        <v>0</v>
      </c>
      <c r="AD60" s="49">
        <f ca="1">IF(ISERROR(VLOOKUP(CONCATENATE(INDIRECT(ADDRESS(3,COLUMN())),A60),DATA!C2:E1044,3,FALSE)),0,VLOOKUP(CONCATENATE(INDIRECT(ADDRESS(3,COLUMN())),A60),DATA!C2:E1044,3,FALSE))</f>
        <v>0</v>
      </c>
      <c r="AE60" s="49">
        <f ca="1">IF(ISERROR(VLOOKUP(CONCATENATE(INDIRECT(ADDRESS(3,COLUMN())),A60),DATA!C2:E1044,3,FALSE)),0,VLOOKUP(CONCATENATE(INDIRECT(ADDRESS(3,COLUMN())),A60),DATA!C2:E1044,3,FALSE))</f>
        <v>0</v>
      </c>
      <c r="AF60" s="49">
        <f ca="1">IF(ISERROR(VLOOKUP(CONCATENATE(INDIRECT(ADDRESS(3,COLUMN())),A60),DATA!C2:E1044,3,FALSE)),0,VLOOKUP(CONCATENATE(INDIRECT(ADDRESS(3,COLUMN())),A60),DATA!C2:E1044,3,FALSE))</f>
        <v>0</v>
      </c>
      <c r="AG60" s="49">
        <f ca="1">IF(ISERROR(VLOOKUP(CONCATENATE(INDIRECT(ADDRESS(3,COLUMN())),A60),DATA!C2:E1044,3,FALSE)),0,VLOOKUP(CONCATENATE(INDIRECT(ADDRESS(3,COLUMN())),A60),DATA!C2:E1044,3,FALSE))</f>
        <v>0</v>
      </c>
      <c r="AH60" s="49">
        <f ca="1">IF(ISERROR(VLOOKUP(CONCATENATE(INDIRECT(ADDRESS(3,COLUMN())),A60),DATA!C2:E1044,3,FALSE)),0,VLOOKUP(CONCATENATE(INDIRECT(ADDRESS(3,COLUMN())),A60),DATA!C2:E1044,3,FALSE))</f>
        <v>0</v>
      </c>
      <c r="AI60" s="49">
        <f ca="1">IF(ISERROR(VLOOKUP(CONCATENATE(INDIRECT(ADDRESS(3,COLUMN())),A60),DATA!C2:E1044,3,FALSE)),0,VLOOKUP(CONCATENATE(INDIRECT(ADDRESS(3,COLUMN())),A60),DATA!C2:E1044,3,FALSE))</f>
        <v>0</v>
      </c>
      <c r="AJ60" s="49">
        <f ca="1">IF(ISERROR(VLOOKUP(CONCATENATE(INDIRECT(ADDRESS(3,COLUMN())),A60),DATA!C2:E1044,3,FALSE)),0,VLOOKUP(CONCATENATE(INDIRECT(ADDRESS(3,COLUMN())),A60),DATA!C2:E1044,3,FALSE))</f>
        <v>0</v>
      </c>
      <c r="AK60" s="49">
        <f ca="1">IF(ISERROR(VLOOKUP(CONCATENATE(INDIRECT(ADDRESS(3,COLUMN())),A60),DATA!C2:E1044,3,FALSE)),0,VLOOKUP(CONCATENATE(INDIRECT(ADDRESS(3,COLUMN())),A60),DATA!C2:E1044,3,FALSE))</f>
        <v>0</v>
      </c>
      <c r="AL60" s="49">
        <f ca="1">IF(ISERROR(VLOOKUP(CONCATENATE(INDIRECT(ADDRESS(3,COLUMN())),A60),DATA!C2:E1044,3,FALSE)),0,VLOOKUP(CONCATENATE(INDIRECT(ADDRESS(3,COLUMN())),A60),DATA!C2:E1044,3,FALSE))</f>
        <v>0</v>
      </c>
      <c r="AM60" s="49">
        <f ca="1">IF(ISERROR(VLOOKUP(CONCATENATE(INDIRECT(ADDRESS(3,COLUMN())),A60),DATA!C2:E1044,3,FALSE)),0,VLOOKUP(CONCATENATE(INDIRECT(ADDRESS(3,COLUMN())),A60),DATA!C2:E1044,3,FALSE))</f>
        <v>0</v>
      </c>
      <c r="AN60" s="49">
        <f ca="1">SUM(B60:INDIRECT(CONCATENATE(SUBSTITUTE(ADDRESS(1,COLUMN()-1,4),"1",""),"$60")))</f>
        <v>1</v>
      </c>
    </row>
    <row r="61" spans="1:40" x14ac:dyDescent="0.25">
      <c r="A61" s="50" t="s">
        <v>112</v>
      </c>
      <c r="B61" s="50">
        <f ca="1">IF(ISERROR(VLOOKUP(CONCATENATE(INDIRECT(ADDRESS(3,COLUMN())),A61),DATA!C2:E1044,3,FALSE)),0,VLOOKUP(CONCATENATE(INDIRECT(ADDRESS(3,COLUMN())),A61),DATA!C2:E1044,3,FALSE))</f>
        <v>0</v>
      </c>
      <c r="C61" s="50">
        <f ca="1">IF(ISERROR(VLOOKUP(CONCATENATE(INDIRECT(ADDRESS(3,COLUMN())),A61),DATA!C2:E1044,3,FALSE)),0,VLOOKUP(CONCATENATE(INDIRECT(ADDRESS(3,COLUMN())),A61),DATA!C2:E1044,3,FALSE))</f>
        <v>0</v>
      </c>
      <c r="D61" s="50">
        <f ca="1">IF(ISERROR(VLOOKUP(CONCATENATE(INDIRECT(ADDRESS(3,COLUMN())),A61),DATA!C2:E1044,3,FALSE)),0,VLOOKUP(CONCATENATE(INDIRECT(ADDRESS(3,COLUMN())),A61),DATA!C2:E1044,3,FALSE))</f>
        <v>0</v>
      </c>
      <c r="E61" s="50">
        <f ca="1">IF(ISERROR(VLOOKUP(CONCATENATE(INDIRECT(ADDRESS(3,COLUMN())),A61),DATA!C2:E1044,3,FALSE)),0,VLOOKUP(CONCATENATE(INDIRECT(ADDRESS(3,COLUMN())),A61),DATA!C2:E1044,3,FALSE))</f>
        <v>0</v>
      </c>
      <c r="F61" s="50">
        <f ca="1">IF(ISERROR(VLOOKUP(CONCATENATE(INDIRECT(ADDRESS(3,COLUMN())),A61),DATA!C2:E1044,3,FALSE)),0,VLOOKUP(CONCATENATE(INDIRECT(ADDRESS(3,COLUMN())),A61),DATA!C2:E1044,3,FALSE))</f>
        <v>0</v>
      </c>
      <c r="G61" s="50">
        <f ca="1">IF(ISERROR(VLOOKUP(CONCATENATE(INDIRECT(ADDRESS(3,COLUMN())),A61),DATA!C2:E1044,3,FALSE)),0,VLOOKUP(CONCATENATE(INDIRECT(ADDRESS(3,COLUMN())),A61),DATA!C2:E1044,3,FALSE))</f>
        <v>0</v>
      </c>
      <c r="H61" s="50">
        <f ca="1">IF(ISERROR(VLOOKUP(CONCATENATE(INDIRECT(ADDRESS(3,COLUMN())),A61),DATA!C2:E1044,3,FALSE)),0,VLOOKUP(CONCATENATE(INDIRECT(ADDRESS(3,COLUMN())),A61),DATA!C2:E1044,3,FALSE))</f>
        <v>0</v>
      </c>
      <c r="I61" s="50">
        <f ca="1">IF(ISERROR(VLOOKUP(CONCATENATE(INDIRECT(ADDRESS(3,COLUMN())),A61),DATA!C2:E1044,3,FALSE)),0,VLOOKUP(CONCATENATE(INDIRECT(ADDRESS(3,COLUMN())),A61),DATA!C2:E1044,3,FALSE))</f>
        <v>0</v>
      </c>
      <c r="J61" s="50">
        <f ca="1">IF(ISERROR(VLOOKUP(CONCATENATE(INDIRECT(ADDRESS(3,COLUMN())),A61),DATA!C2:E1044,3,FALSE)),0,VLOOKUP(CONCATENATE(INDIRECT(ADDRESS(3,COLUMN())),A61),DATA!C2:E1044,3,FALSE))</f>
        <v>0</v>
      </c>
      <c r="K61" s="50">
        <f ca="1">IF(ISERROR(VLOOKUP(CONCATENATE(INDIRECT(ADDRESS(3,COLUMN())),A61),DATA!C2:E1044,3,FALSE)),0,VLOOKUP(CONCATENATE(INDIRECT(ADDRESS(3,COLUMN())),A61),DATA!C2:E1044,3,FALSE))</f>
        <v>0</v>
      </c>
      <c r="L61" s="50">
        <f ca="1">IF(ISERROR(VLOOKUP(CONCATENATE(INDIRECT(ADDRESS(3,COLUMN())),A61),DATA!C2:E1044,3,FALSE)),0,VLOOKUP(CONCATENATE(INDIRECT(ADDRESS(3,COLUMN())),A61),DATA!C2:E1044,3,FALSE))</f>
        <v>0</v>
      </c>
      <c r="M61" s="50">
        <f ca="1">IF(ISERROR(VLOOKUP(CONCATENATE(INDIRECT(ADDRESS(3,COLUMN())),A61),DATA!C2:E1044,3,FALSE)),0,VLOOKUP(CONCATENATE(INDIRECT(ADDRESS(3,COLUMN())),A61),DATA!C2:E1044,3,FALSE))</f>
        <v>0</v>
      </c>
      <c r="N61" s="50">
        <f ca="1">IF(ISERROR(VLOOKUP(CONCATENATE(INDIRECT(ADDRESS(3,COLUMN())),A61),DATA!C2:E1044,3,FALSE)),0,VLOOKUP(CONCATENATE(INDIRECT(ADDRESS(3,COLUMN())),A61),DATA!C2:E1044,3,FALSE))</f>
        <v>0</v>
      </c>
      <c r="O61" s="50">
        <f ca="1">IF(ISERROR(VLOOKUP(CONCATENATE(INDIRECT(ADDRESS(3,COLUMN())),A61),DATA!C2:E1044,3,FALSE)),0,VLOOKUP(CONCATENATE(INDIRECT(ADDRESS(3,COLUMN())),A61),DATA!C2:E1044,3,FALSE))</f>
        <v>0</v>
      </c>
      <c r="P61" s="50">
        <f ca="1">IF(ISERROR(VLOOKUP(CONCATENATE(INDIRECT(ADDRESS(3,COLUMN())),A61),DATA!C2:E1044,3,FALSE)),0,VLOOKUP(CONCATENATE(INDIRECT(ADDRESS(3,COLUMN())),A61),DATA!C2:E1044,3,FALSE))</f>
        <v>0</v>
      </c>
      <c r="Q61" s="50">
        <f ca="1">IF(ISERROR(VLOOKUP(CONCATENATE(INDIRECT(ADDRESS(3,COLUMN())),A61),DATA!C2:E1044,3,FALSE)),0,VLOOKUP(CONCATENATE(INDIRECT(ADDRESS(3,COLUMN())),A61),DATA!C2:E1044,3,FALSE))</f>
        <v>0</v>
      </c>
      <c r="R61" s="50">
        <f ca="1">IF(ISERROR(VLOOKUP(CONCATENATE(INDIRECT(ADDRESS(3,COLUMN())),A61),DATA!C2:E1044,3,FALSE)),0,VLOOKUP(CONCATENATE(INDIRECT(ADDRESS(3,COLUMN())),A61),DATA!C2:E1044,3,FALSE))</f>
        <v>0</v>
      </c>
      <c r="S61" s="50">
        <f ca="1">IF(ISERROR(VLOOKUP(CONCATENATE(INDIRECT(ADDRESS(3,COLUMN())),A61),DATA!C2:E1044,3,FALSE)),0,VLOOKUP(CONCATENATE(INDIRECT(ADDRESS(3,COLUMN())),A61),DATA!C2:E1044,3,FALSE))</f>
        <v>0</v>
      </c>
      <c r="T61" s="50">
        <f ca="1">IF(ISERROR(VLOOKUP(CONCATENATE(INDIRECT(ADDRESS(3,COLUMN())),A61),DATA!C2:E1044,3,FALSE)),0,VLOOKUP(CONCATENATE(INDIRECT(ADDRESS(3,COLUMN())),A61),DATA!C2:E1044,3,FALSE))</f>
        <v>0</v>
      </c>
      <c r="U61" s="50">
        <f ca="1">IF(ISERROR(VLOOKUP(CONCATENATE(INDIRECT(ADDRESS(3,COLUMN())),A61),DATA!C2:E1044,3,FALSE)),0,VLOOKUP(CONCATENATE(INDIRECT(ADDRESS(3,COLUMN())),A61),DATA!C2:E1044,3,FALSE))</f>
        <v>0</v>
      </c>
      <c r="V61" s="50">
        <f ca="1">IF(ISERROR(VLOOKUP(CONCATENATE(INDIRECT(ADDRESS(3,COLUMN())),A61),DATA!C2:E1044,3,FALSE)),0,VLOOKUP(CONCATENATE(INDIRECT(ADDRESS(3,COLUMN())),A61),DATA!C2:E1044,3,FALSE))</f>
        <v>0</v>
      </c>
      <c r="W61" s="50">
        <f ca="1">IF(ISERROR(VLOOKUP(CONCATENATE(INDIRECT(ADDRESS(3,COLUMN())),A61),DATA!C2:E1044,3,FALSE)),0,VLOOKUP(CONCATENATE(INDIRECT(ADDRESS(3,COLUMN())),A61),DATA!C2:E1044,3,FALSE))</f>
        <v>0</v>
      </c>
      <c r="X61" s="50">
        <f ca="1">IF(ISERROR(VLOOKUP(CONCATENATE(INDIRECT(ADDRESS(3,COLUMN())),A61),DATA!C2:E1044,3,FALSE)),0,VLOOKUP(CONCATENATE(INDIRECT(ADDRESS(3,COLUMN())),A61),DATA!C2:E1044,3,FALSE))</f>
        <v>0</v>
      </c>
      <c r="Y61" s="50">
        <f ca="1">IF(ISERROR(VLOOKUP(CONCATENATE(INDIRECT(ADDRESS(3,COLUMN())),A61),DATA!C2:E1044,3,FALSE)),0,VLOOKUP(CONCATENATE(INDIRECT(ADDRESS(3,COLUMN())),A61),DATA!C2:E1044,3,FALSE))</f>
        <v>0</v>
      </c>
      <c r="Z61" s="50">
        <f ca="1">IF(ISERROR(VLOOKUP(CONCATENATE(INDIRECT(ADDRESS(3,COLUMN())),A61),DATA!C2:E1044,3,FALSE)),0,VLOOKUP(CONCATENATE(INDIRECT(ADDRESS(3,COLUMN())),A61),DATA!C2:E1044,3,FALSE))</f>
        <v>0</v>
      </c>
      <c r="AA61" s="50">
        <f ca="1">IF(ISERROR(VLOOKUP(CONCATENATE(INDIRECT(ADDRESS(3,COLUMN())),A61),DATA!C2:E1044,3,FALSE)),0,VLOOKUP(CONCATENATE(INDIRECT(ADDRESS(3,COLUMN())),A61),DATA!C2:E1044,3,FALSE))</f>
        <v>0</v>
      </c>
      <c r="AB61" s="50">
        <f ca="1">IF(ISERROR(VLOOKUP(CONCATENATE(INDIRECT(ADDRESS(3,COLUMN())),A61),DATA!C2:E1044,3,FALSE)),0,VLOOKUP(CONCATENATE(INDIRECT(ADDRESS(3,COLUMN())),A61),DATA!C2:E1044,3,FALSE))</f>
        <v>0</v>
      </c>
      <c r="AC61" s="50">
        <f ca="1">IF(ISERROR(VLOOKUP(CONCATENATE(INDIRECT(ADDRESS(3,COLUMN())),A61),DATA!C2:E1044,3,FALSE)),0,VLOOKUP(CONCATENATE(INDIRECT(ADDRESS(3,COLUMN())),A61),DATA!C2:E1044,3,FALSE))</f>
        <v>0</v>
      </c>
      <c r="AD61" s="50">
        <f ca="1">IF(ISERROR(VLOOKUP(CONCATENATE(INDIRECT(ADDRESS(3,COLUMN())),A61),DATA!C2:E1044,3,FALSE)),0,VLOOKUP(CONCATENATE(INDIRECT(ADDRESS(3,COLUMN())),A61),DATA!C2:E1044,3,FALSE))</f>
        <v>0</v>
      </c>
      <c r="AE61" s="50">
        <f ca="1">IF(ISERROR(VLOOKUP(CONCATENATE(INDIRECT(ADDRESS(3,COLUMN())),A61),DATA!C2:E1044,3,FALSE)),0,VLOOKUP(CONCATENATE(INDIRECT(ADDRESS(3,COLUMN())),A61),DATA!C2:E1044,3,FALSE))</f>
        <v>0</v>
      </c>
      <c r="AF61" s="50">
        <f ca="1">IF(ISERROR(VLOOKUP(CONCATENATE(INDIRECT(ADDRESS(3,COLUMN())),A61),DATA!C2:E1044,3,FALSE)),0,VLOOKUP(CONCATENATE(INDIRECT(ADDRESS(3,COLUMN())),A61),DATA!C2:E1044,3,FALSE))</f>
        <v>0</v>
      </c>
      <c r="AG61" s="50">
        <f ca="1">IF(ISERROR(VLOOKUP(CONCATENATE(INDIRECT(ADDRESS(3,COLUMN())),A61),DATA!C2:E1044,3,FALSE)),0,VLOOKUP(CONCATENATE(INDIRECT(ADDRESS(3,COLUMN())),A61),DATA!C2:E1044,3,FALSE))</f>
        <v>0</v>
      </c>
      <c r="AH61" s="50">
        <f ca="1">IF(ISERROR(VLOOKUP(CONCATENATE(INDIRECT(ADDRESS(3,COLUMN())),A61),DATA!C2:E1044,3,FALSE)),0,VLOOKUP(CONCATENATE(INDIRECT(ADDRESS(3,COLUMN())),A61),DATA!C2:E1044,3,FALSE))</f>
        <v>0</v>
      </c>
      <c r="AI61" s="50">
        <f ca="1">IF(ISERROR(VLOOKUP(CONCATENATE(INDIRECT(ADDRESS(3,COLUMN())),A61),DATA!C2:E1044,3,FALSE)),0,VLOOKUP(CONCATENATE(INDIRECT(ADDRESS(3,COLUMN())),A61),DATA!C2:E1044,3,FALSE))</f>
        <v>0</v>
      </c>
      <c r="AJ61" s="50">
        <f ca="1">IF(ISERROR(VLOOKUP(CONCATENATE(INDIRECT(ADDRESS(3,COLUMN())),A61),DATA!C2:E1044,3,FALSE)),0,VLOOKUP(CONCATENATE(INDIRECT(ADDRESS(3,COLUMN())),A61),DATA!C2:E1044,3,FALSE))</f>
        <v>0</v>
      </c>
      <c r="AK61" s="50">
        <f ca="1">IF(ISERROR(VLOOKUP(CONCATENATE(INDIRECT(ADDRESS(3,COLUMN())),A61),DATA!C2:E1044,3,FALSE)),0,VLOOKUP(CONCATENATE(INDIRECT(ADDRESS(3,COLUMN())),A61),DATA!C2:E1044,3,FALSE))</f>
        <v>0</v>
      </c>
      <c r="AL61" s="50">
        <f ca="1">IF(ISERROR(VLOOKUP(CONCATENATE(INDIRECT(ADDRESS(3,COLUMN())),A61),DATA!C2:E1044,3,FALSE)),0,VLOOKUP(CONCATENATE(INDIRECT(ADDRESS(3,COLUMN())),A61),DATA!C2:E1044,3,FALSE))</f>
        <v>0</v>
      </c>
      <c r="AM61" s="50">
        <f ca="1">IF(ISERROR(VLOOKUP(CONCATENATE(INDIRECT(ADDRESS(3,COLUMN())),A61),DATA!C2:E1044,3,FALSE)),0,VLOOKUP(CONCATENATE(INDIRECT(ADDRESS(3,COLUMN())),A61),DATA!C2:E1044,3,FALSE))</f>
        <v>0</v>
      </c>
      <c r="AN61" s="50">
        <f ca="1">SUM(B61:INDIRECT(CONCATENATE(SUBSTITUTE(ADDRESS(1,COLUMN()-1,4),"1",""),"$61")))</f>
        <v>0</v>
      </c>
    </row>
    <row r="62" spans="1:40" x14ac:dyDescent="0.25">
      <c r="A62" s="49" t="s">
        <v>113</v>
      </c>
      <c r="B62" s="49">
        <f ca="1">IF(ISERROR(VLOOKUP(CONCATENATE(INDIRECT(ADDRESS(3,COLUMN())),A62),DATA!C2:E1044,3,FALSE)),0,VLOOKUP(CONCATENATE(INDIRECT(ADDRESS(3,COLUMN())),A62),DATA!C2:E1044,3,FALSE))</f>
        <v>0</v>
      </c>
      <c r="C62" s="49">
        <f ca="1">IF(ISERROR(VLOOKUP(CONCATENATE(INDIRECT(ADDRESS(3,COLUMN())),A62),DATA!C2:E1044,3,FALSE)),0,VLOOKUP(CONCATENATE(INDIRECT(ADDRESS(3,COLUMN())),A62),DATA!C2:E1044,3,FALSE))</f>
        <v>0</v>
      </c>
      <c r="D62" s="49">
        <f ca="1">IF(ISERROR(VLOOKUP(CONCATENATE(INDIRECT(ADDRESS(3,COLUMN())),A62),DATA!C2:E1044,3,FALSE)),0,VLOOKUP(CONCATENATE(INDIRECT(ADDRESS(3,COLUMN())),A62),DATA!C2:E1044,3,FALSE))</f>
        <v>0</v>
      </c>
      <c r="E62" s="49">
        <f ca="1">IF(ISERROR(VLOOKUP(CONCATENATE(INDIRECT(ADDRESS(3,COLUMN())),A62),DATA!C2:E1044,3,FALSE)),0,VLOOKUP(CONCATENATE(INDIRECT(ADDRESS(3,COLUMN())),A62),DATA!C2:E1044,3,FALSE))</f>
        <v>0</v>
      </c>
      <c r="F62" s="49">
        <f ca="1">IF(ISERROR(VLOOKUP(CONCATENATE(INDIRECT(ADDRESS(3,COLUMN())),A62),DATA!C2:E1044,3,FALSE)),0,VLOOKUP(CONCATENATE(INDIRECT(ADDRESS(3,COLUMN())),A62),DATA!C2:E1044,3,FALSE))</f>
        <v>0</v>
      </c>
      <c r="G62" s="49">
        <f ca="1">IF(ISERROR(VLOOKUP(CONCATENATE(INDIRECT(ADDRESS(3,COLUMN())),A62),DATA!C2:E1044,3,FALSE)),0,VLOOKUP(CONCATENATE(INDIRECT(ADDRESS(3,COLUMN())),A62),DATA!C2:E1044,3,FALSE))</f>
        <v>1</v>
      </c>
      <c r="H62" s="49">
        <f ca="1">IF(ISERROR(VLOOKUP(CONCATENATE(INDIRECT(ADDRESS(3,COLUMN())),A62),DATA!C2:E1044,3,FALSE)),0,VLOOKUP(CONCATENATE(INDIRECT(ADDRESS(3,COLUMN())),A62),DATA!C2:E1044,3,FALSE))</f>
        <v>0</v>
      </c>
      <c r="I62" s="49">
        <f ca="1">IF(ISERROR(VLOOKUP(CONCATENATE(INDIRECT(ADDRESS(3,COLUMN())),A62),DATA!C2:E1044,3,FALSE)),0,VLOOKUP(CONCATENATE(INDIRECT(ADDRESS(3,COLUMN())),A62),DATA!C2:E1044,3,FALSE))</f>
        <v>0</v>
      </c>
      <c r="J62" s="49">
        <f ca="1">IF(ISERROR(VLOOKUP(CONCATENATE(INDIRECT(ADDRESS(3,COLUMN())),A62),DATA!C2:E1044,3,FALSE)),0,VLOOKUP(CONCATENATE(INDIRECT(ADDRESS(3,COLUMN())),A62),DATA!C2:E1044,3,FALSE))</f>
        <v>0</v>
      </c>
      <c r="K62" s="49">
        <f ca="1">IF(ISERROR(VLOOKUP(CONCATENATE(INDIRECT(ADDRESS(3,COLUMN())),A62),DATA!C2:E1044,3,FALSE)),0,VLOOKUP(CONCATENATE(INDIRECT(ADDRESS(3,COLUMN())),A62),DATA!C2:E1044,3,FALSE))</f>
        <v>0</v>
      </c>
      <c r="L62" s="49">
        <f ca="1">IF(ISERROR(VLOOKUP(CONCATENATE(INDIRECT(ADDRESS(3,COLUMN())),A62),DATA!C2:E1044,3,FALSE)),0,VLOOKUP(CONCATENATE(INDIRECT(ADDRESS(3,COLUMN())),A62),DATA!C2:E1044,3,FALSE))</f>
        <v>0</v>
      </c>
      <c r="M62" s="49">
        <f ca="1">IF(ISERROR(VLOOKUP(CONCATENATE(INDIRECT(ADDRESS(3,COLUMN())),A62),DATA!C2:E1044,3,FALSE)),0,VLOOKUP(CONCATENATE(INDIRECT(ADDRESS(3,COLUMN())),A62),DATA!C2:E1044,3,FALSE))</f>
        <v>0</v>
      </c>
      <c r="N62" s="49">
        <f ca="1">IF(ISERROR(VLOOKUP(CONCATENATE(INDIRECT(ADDRESS(3,COLUMN())),A62),DATA!C2:E1044,3,FALSE)),0,VLOOKUP(CONCATENATE(INDIRECT(ADDRESS(3,COLUMN())),A62),DATA!C2:E1044,3,FALSE))</f>
        <v>0</v>
      </c>
      <c r="O62" s="49">
        <f ca="1">IF(ISERROR(VLOOKUP(CONCATENATE(INDIRECT(ADDRESS(3,COLUMN())),A62),DATA!C2:E1044,3,FALSE)),0,VLOOKUP(CONCATENATE(INDIRECT(ADDRESS(3,COLUMN())),A62),DATA!C2:E1044,3,FALSE))</f>
        <v>0</v>
      </c>
      <c r="P62" s="49">
        <f ca="1">IF(ISERROR(VLOOKUP(CONCATENATE(INDIRECT(ADDRESS(3,COLUMN())),A62),DATA!C2:E1044,3,FALSE)),0,VLOOKUP(CONCATENATE(INDIRECT(ADDRESS(3,COLUMN())),A62),DATA!C2:E1044,3,FALSE))</f>
        <v>0</v>
      </c>
      <c r="Q62" s="49">
        <f ca="1">IF(ISERROR(VLOOKUP(CONCATENATE(INDIRECT(ADDRESS(3,COLUMN())),A62),DATA!C2:E1044,3,FALSE)),0,VLOOKUP(CONCATENATE(INDIRECT(ADDRESS(3,COLUMN())),A62),DATA!C2:E1044,3,FALSE))</f>
        <v>0</v>
      </c>
      <c r="R62" s="49">
        <f ca="1">IF(ISERROR(VLOOKUP(CONCATENATE(INDIRECT(ADDRESS(3,COLUMN())),A62),DATA!C2:E1044,3,FALSE)),0,VLOOKUP(CONCATENATE(INDIRECT(ADDRESS(3,COLUMN())),A62),DATA!C2:E1044,3,FALSE))</f>
        <v>0</v>
      </c>
      <c r="S62" s="49">
        <f ca="1">IF(ISERROR(VLOOKUP(CONCATENATE(INDIRECT(ADDRESS(3,COLUMN())),A62),DATA!C2:E1044,3,FALSE)),0,VLOOKUP(CONCATENATE(INDIRECT(ADDRESS(3,COLUMN())),A62),DATA!C2:E1044,3,FALSE))</f>
        <v>0</v>
      </c>
      <c r="T62" s="49">
        <f ca="1">IF(ISERROR(VLOOKUP(CONCATENATE(INDIRECT(ADDRESS(3,COLUMN())),A62),DATA!C2:E1044,3,FALSE)),0,VLOOKUP(CONCATENATE(INDIRECT(ADDRESS(3,COLUMN())),A62),DATA!C2:E1044,3,FALSE))</f>
        <v>0</v>
      </c>
      <c r="U62" s="49">
        <f ca="1">IF(ISERROR(VLOOKUP(CONCATENATE(INDIRECT(ADDRESS(3,COLUMN())),A62),DATA!C2:E1044,3,FALSE)),0,VLOOKUP(CONCATENATE(INDIRECT(ADDRESS(3,COLUMN())),A62),DATA!C2:E1044,3,FALSE))</f>
        <v>0</v>
      </c>
      <c r="V62" s="49">
        <f ca="1">IF(ISERROR(VLOOKUP(CONCATENATE(INDIRECT(ADDRESS(3,COLUMN())),A62),DATA!C2:E1044,3,FALSE)),0,VLOOKUP(CONCATENATE(INDIRECT(ADDRESS(3,COLUMN())),A62),DATA!C2:E1044,3,FALSE))</f>
        <v>0</v>
      </c>
      <c r="W62" s="49">
        <f ca="1">IF(ISERROR(VLOOKUP(CONCATENATE(INDIRECT(ADDRESS(3,COLUMN())),A62),DATA!C2:E1044,3,FALSE)),0,VLOOKUP(CONCATENATE(INDIRECT(ADDRESS(3,COLUMN())),A62),DATA!C2:E1044,3,FALSE))</f>
        <v>0</v>
      </c>
      <c r="X62" s="49">
        <f ca="1">IF(ISERROR(VLOOKUP(CONCATENATE(INDIRECT(ADDRESS(3,COLUMN())),A62),DATA!C2:E1044,3,FALSE)),0,VLOOKUP(CONCATENATE(INDIRECT(ADDRESS(3,COLUMN())),A62),DATA!C2:E1044,3,FALSE))</f>
        <v>0</v>
      </c>
      <c r="Y62" s="49">
        <f ca="1">IF(ISERROR(VLOOKUP(CONCATENATE(INDIRECT(ADDRESS(3,COLUMN())),A62),DATA!C2:E1044,3,FALSE)),0,VLOOKUP(CONCATENATE(INDIRECT(ADDRESS(3,COLUMN())),A62),DATA!C2:E1044,3,FALSE))</f>
        <v>0</v>
      </c>
      <c r="Z62" s="49">
        <f ca="1">IF(ISERROR(VLOOKUP(CONCATENATE(INDIRECT(ADDRESS(3,COLUMN())),A62),DATA!C2:E1044,3,FALSE)),0,VLOOKUP(CONCATENATE(INDIRECT(ADDRESS(3,COLUMN())),A62),DATA!C2:E1044,3,FALSE))</f>
        <v>0</v>
      </c>
      <c r="AA62" s="49">
        <f ca="1">IF(ISERROR(VLOOKUP(CONCATENATE(INDIRECT(ADDRESS(3,COLUMN())),A62),DATA!C2:E1044,3,FALSE)),0,VLOOKUP(CONCATENATE(INDIRECT(ADDRESS(3,COLUMN())),A62),DATA!C2:E1044,3,FALSE))</f>
        <v>0</v>
      </c>
      <c r="AB62" s="49">
        <f ca="1">IF(ISERROR(VLOOKUP(CONCATENATE(INDIRECT(ADDRESS(3,COLUMN())),A62),DATA!C2:E1044,3,FALSE)),0,VLOOKUP(CONCATENATE(INDIRECT(ADDRESS(3,COLUMN())),A62),DATA!C2:E1044,3,FALSE))</f>
        <v>0</v>
      </c>
      <c r="AC62" s="49">
        <f ca="1">IF(ISERROR(VLOOKUP(CONCATENATE(INDIRECT(ADDRESS(3,COLUMN())),A62),DATA!C2:E1044,3,FALSE)),0,VLOOKUP(CONCATENATE(INDIRECT(ADDRESS(3,COLUMN())),A62),DATA!C2:E1044,3,FALSE))</f>
        <v>0</v>
      </c>
      <c r="AD62" s="49">
        <f ca="1">IF(ISERROR(VLOOKUP(CONCATENATE(INDIRECT(ADDRESS(3,COLUMN())),A62),DATA!C2:E1044,3,FALSE)),0,VLOOKUP(CONCATENATE(INDIRECT(ADDRESS(3,COLUMN())),A62),DATA!C2:E1044,3,FALSE))</f>
        <v>0</v>
      </c>
      <c r="AE62" s="49">
        <f ca="1">IF(ISERROR(VLOOKUP(CONCATENATE(INDIRECT(ADDRESS(3,COLUMN())),A62),DATA!C2:E1044,3,FALSE)),0,VLOOKUP(CONCATENATE(INDIRECT(ADDRESS(3,COLUMN())),A62),DATA!C2:E1044,3,FALSE))</f>
        <v>0</v>
      </c>
      <c r="AF62" s="49">
        <f ca="1">IF(ISERROR(VLOOKUP(CONCATENATE(INDIRECT(ADDRESS(3,COLUMN())),A62),DATA!C2:E1044,3,FALSE)),0,VLOOKUP(CONCATENATE(INDIRECT(ADDRESS(3,COLUMN())),A62),DATA!C2:E1044,3,FALSE))</f>
        <v>0</v>
      </c>
      <c r="AG62" s="49">
        <f ca="1">IF(ISERROR(VLOOKUP(CONCATENATE(INDIRECT(ADDRESS(3,COLUMN())),A62),DATA!C2:E1044,3,FALSE)),0,VLOOKUP(CONCATENATE(INDIRECT(ADDRESS(3,COLUMN())),A62),DATA!C2:E1044,3,FALSE))</f>
        <v>0</v>
      </c>
      <c r="AH62" s="49">
        <f ca="1">IF(ISERROR(VLOOKUP(CONCATENATE(INDIRECT(ADDRESS(3,COLUMN())),A62),DATA!C2:E1044,3,FALSE)),0,VLOOKUP(CONCATENATE(INDIRECT(ADDRESS(3,COLUMN())),A62),DATA!C2:E1044,3,FALSE))</f>
        <v>0</v>
      </c>
      <c r="AI62" s="49">
        <f ca="1">IF(ISERROR(VLOOKUP(CONCATENATE(INDIRECT(ADDRESS(3,COLUMN())),A62),DATA!C2:E1044,3,FALSE)),0,VLOOKUP(CONCATENATE(INDIRECT(ADDRESS(3,COLUMN())),A62),DATA!C2:E1044,3,FALSE))</f>
        <v>0</v>
      </c>
      <c r="AJ62" s="49">
        <f ca="1">IF(ISERROR(VLOOKUP(CONCATENATE(INDIRECT(ADDRESS(3,COLUMN())),A62),DATA!C2:E1044,3,FALSE)),0,VLOOKUP(CONCATENATE(INDIRECT(ADDRESS(3,COLUMN())),A62),DATA!C2:E1044,3,FALSE))</f>
        <v>0</v>
      </c>
      <c r="AK62" s="49">
        <f ca="1">IF(ISERROR(VLOOKUP(CONCATENATE(INDIRECT(ADDRESS(3,COLUMN())),A62),DATA!C2:E1044,3,FALSE)),0,VLOOKUP(CONCATENATE(INDIRECT(ADDRESS(3,COLUMN())),A62),DATA!C2:E1044,3,FALSE))</f>
        <v>0</v>
      </c>
      <c r="AL62" s="49">
        <f ca="1">IF(ISERROR(VLOOKUP(CONCATENATE(INDIRECT(ADDRESS(3,COLUMN())),A62),DATA!C2:E1044,3,FALSE)),0,VLOOKUP(CONCATENATE(INDIRECT(ADDRESS(3,COLUMN())),A62),DATA!C2:E1044,3,FALSE))</f>
        <v>0</v>
      </c>
      <c r="AM62" s="49">
        <f ca="1">IF(ISERROR(VLOOKUP(CONCATENATE(INDIRECT(ADDRESS(3,COLUMN())),A62),DATA!C2:E1044,3,FALSE)),0,VLOOKUP(CONCATENATE(INDIRECT(ADDRESS(3,COLUMN())),A62),DATA!C2:E1044,3,FALSE))</f>
        <v>0</v>
      </c>
      <c r="AN62" s="49">
        <f ca="1">SUM(B62:INDIRECT(CONCATENATE(SUBSTITUTE(ADDRESS(1,COLUMN()-1,4),"1",""),"$62")))</f>
        <v>1</v>
      </c>
    </row>
    <row r="63" spans="1:40" x14ac:dyDescent="0.25">
      <c r="A63" s="50" t="s">
        <v>114</v>
      </c>
      <c r="B63" s="50">
        <f ca="1">IF(ISERROR(VLOOKUP(CONCATENATE(INDIRECT(ADDRESS(3,COLUMN())),A63),DATA!C2:E1044,3,FALSE)),0,VLOOKUP(CONCATENATE(INDIRECT(ADDRESS(3,COLUMN())),A63),DATA!C2:E1044,3,FALSE))</f>
        <v>12</v>
      </c>
      <c r="C63" s="50">
        <f ca="1">IF(ISERROR(VLOOKUP(CONCATENATE(INDIRECT(ADDRESS(3,COLUMN())),A63),DATA!C2:E1044,3,FALSE)),0,VLOOKUP(CONCATENATE(INDIRECT(ADDRESS(3,COLUMN())),A63),DATA!C2:E1044,3,FALSE))</f>
        <v>0</v>
      </c>
      <c r="D63" s="50">
        <f ca="1">IF(ISERROR(VLOOKUP(CONCATENATE(INDIRECT(ADDRESS(3,COLUMN())),A63),DATA!C2:E1044,3,FALSE)),0,VLOOKUP(CONCATENATE(INDIRECT(ADDRESS(3,COLUMN())),A63),DATA!C2:E1044,3,FALSE))</f>
        <v>1</v>
      </c>
      <c r="E63" s="50">
        <f ca="1">IF(ISERROR(VLOOKUP(CONCATENATE(INDIRECT(ADDRESS(3,COLUMN())),A63),DATA!C2:E1044,3,FALSE)),0,VLOOKUP(CONCATENATE(INDIRECT(ADDRESS(3,COLUMN())),A63),DATA!C2:E1044,3,FALSE))</f>
        <v>0</v>
      </c>
      <c r="F63" s="50">
        <f ca="1">IF(ISERROR(VLOOKUP(CONCATENATE(INDIRECT(ADDRESS(3,COLUMN())),A63),DATA!C2:E1044,3,FALSE)),0,VLOOKUP(CONCATENATE(INDIRECT(ADDRESS(3,COLUMN())),A63),DATA!C2:E1044,3,FALSE))</f>
        <v>0</v>
      </c>
      <c r="G63" s="50">
        <f ca="1">IF(ISERROR(VLOOKUP(CONCATENATE(INDIRECT(ADDRESS(3,COLUMN())),A63),DATA!C2:E1044,3,FALSE)),0,VLOOKUP(CONCATENATE(INDIRECT(ADDRESS(3,COLUMN())),A63),DATA!C2:E1044,3,FALSE))</f>
        <v>1</v>
      </c>
      <c r="H63" s="50">
        <f ca="1">IF(ISERROR(VLOOKUP(CONCATENATE(INDIRECT(ADDRESS(3,COLUMN())),A63),DATA!C2:E1044,3,FALSE)),0,VLOOKUP(CONCATENATE(INDIRECT(ADDRESS(3,COLUMN())),A63),DATA!C2:E1044,3,FALSE))</f>
        <v>0</v>
      </c>
      <c r="I63" s="50">
        <f ca="1">IF(ISERROR(VLOOKUP(CONCATENATE(INDIRECT(ADDRESS(3,COLUMN())),A63),DATA!C2:E1044,3,FALSE)),0,VLOOKUP(CONCATENATE(INDIRECT(ADDRESS(3,COLUMN())),A63),DATA!C2:E1044,3,FALSE))</f>
        <v>0</v>
      </c>
      <c r="J63" s="50">
        <f ca="1">IF(ISERROR(VLOOKUP(CONCATENATE(INDIRECT(ADDRESS(3,COLUMN())),A63),DATA!C2:E1044,3,FALSE)),0,VLOOKUP(CONCATENATE(INDIRECT(ADDRESS(3,COLUMN())),A63),DATA!C2:E1044,3,FALSE))</f>
        <v>0</v>
      </c>
      <c r="K63" s="50">
        <f ca="1">IF(ISERROR(VLOOKUP(CONCATENATE(INDIRECT(ADDRESS(3,COLUMN())),A63),DATA!C2:E1044,3,FALSE)),0,VLOOKUP(CONCATENATE(INDIRECT(ADDRESS(3,COLUMN())),A63),DATA!C2:E1044,3,FALSE))</f>
        <v>0</v>
      </c>
      <c r="L63" s="50">
        <f ca="1">IF(ISERROR(VLOOKUP(CONCATENATE(INDIRECT(ADDRESS(3,COLUMN())),A63),DATA!C2:E1044,3,FALSE)),0,VLOOKUP(CONCATENATE(INDIRECT(ADDRESS(3,COLUMN())),A63),DATA!C2:E1044,3,FALSE))</f>
        <v>0</v>
      </c>
      <c r="M63" s="50">
        <f ca="1">IF(ISERROR(VLOOKUP(CONCATENATE(INDIRECT(ADDRESS(3,COLUMN())),A63),DATA!C2:E1044,3,FALSE)),0,VLOOKUP(CONCATENATE(INDIRECT(ADDRESS(3,COLUMN())),A63),DATA!C2:E1044,3,FALSE))</f>
        <v>0</v>
      </c>
      <c r="N63" s="50">
        <f ca="1">IF(ISERROR(VLOOKUP(CONCATENATE(INDIRECT(ADDRESS(3,COLUMN())),A63),DATA!C2:E1044,3,FALSE)),0,VLOOKUP(CONCATENATE(INDIRECT(ADDRESS(3,COLUMN())),A63),DATA!C2:E1044,3,FALSE))</f>
        <v>0</v>
      </c>
      <c r="O63" s="50">
        <f ca="1">IF(ISERROR(VLOOKUP(CONCATENATE(INDIRECT(ADDRESS(3,COLUMN())),A63),DATA!C2:E1044,3,FALSE)),0,VLOOKUP(CONCATENATE(INDIRECT(ADDRESS(3,COLUMN())),A63),DATA!C2:E1044,3,FALSE))</f>
        <v>0</v>
      </c>
      <c r="P63" s="50">
        <f ca="1">IF(ISERROR(VLOOKUP(CONCATENATE(INDIRECT(ADDRESS(3,COLUMN())),A63),DATA!C2:E1044,3,FALSE)),0,VLOOKUP(CONCATENATE(INDIRECT(ADDRESS(3,COLUMN())),A63),DATA!C2:E1044,3,FALSE))</f>
        <v>0</v>
      </c>
      <c r="Q63" s="50">
        <f ca="1">IF(ISERROR(VLOOKUP(CONCATENATE(INDIRECT(ADDRESS(3,COLUMN())),A63),DATA!C2:E1044,3,FALSE)),0,VLOOKUP(CONCATENATE(INDIRECT(ADDRESS(3,COLUMN())),A63),DATA!C2:E1044,3,FALSE))</f>
        <v>0</v>
      </c>
      <c r="R63" s="50">
        <f ca="1">IF(ISERROR(VLOOKUP(CONCATENATE(INDIRECT(ADDRESS(3,COLUMN())),A63),DATA!C2:E1044,3,FALSE)),0,VLOOKUP(CONCATENATE(INDIRECT(ADDRESS(3,COLUMN())),A63),DATA!C2:E1044,3,FALSE))</f>
        <v>0</v>
      </c>
      <c r="S63" s="50">
        <f ca="1">IF(ISERROR(VLOOKUP(CONCATENATE(INDIRECT(ADDRESS(3,COLUMN())),A63),DATA!C2:E1044,3,FALSE)),0,VLOOKUP(CONCATENATE(INDIRECT(ADDRESS(3,COLUMN())),A63),DATA!C2:E1044,3,FALSE))</f>
        <v>0</v>
      </c>
      <c r="T63" s="50">
        <f ca="1">IF(ISERROR(VLOOKUP(CONCATENATE(INDIRECT(ADDRESS(3,COLUMN())),A63),DATA!C2:E1044,3,FALSE)),0,VLOOKUP(CONCATENATE(INDIRECT(ADDRESS(3,COLUMN())),A63),DATA!C2:E1044,3,FALSE))</f>
        <v>0</v>
      </c>
      <c r="U63" s="50">
        <f ca="1">IF(ISERROR(VLOOKUP(CONCATENATE(INDIRECT(ADDRESS(3,COLUMN())),A63),DATA!C2:E1044,3,FALSE)),0,VLOOKUP(CONCATENATE(INDIRECT(ADDRESS(3,COLUMN())),A63),DATA!C2:E1044,3,FALSE))</f>
        <v>0</v>
      </c>
      <c r="V63" s="50">
        <f ca="1">IF(ISERROR(VLOOKUP(CONCATENATE(INDIRECT(ADDRESS(3,COLUMN())),A63),DATA!C2:E1044,3,FALSE)),0,VLOOKUP(CONCATENATE(INDIRECT(ADDRESS(3,COLUMN())),A63),DATA!C2:E1044,3,FALSE))</f>
        <v>0</v>
      </c>
      <c r="W63" s="50">
        <f ca="1">IF(ISERROR(VLOOKUP(CONCATENATE(INDIRECT(ADDRESS(3,COLUMN())),A63),DATA!C2:E1044,3,FALSE)),0,VLOOKUP(CONCATENATE(INDIRECT(ADDRESS(3,COLUMN())),A63),DATA!C2:E1044,3,FALSE))</f>
        <v>0</v>
      </c>
      <c r="X63" s="50">
        <f ca="1">IF(ISERROR(VLOOKUP(CONCATENATE(INDIRECT(ADDRESS(3,COLUMN())),A63),DATA!C2:E1044,3,FALSE)),0,VLOOKUP(CONCATENATE(INDIRECT(ADDRESS(3,COLUMN())),A63),DATA!C2:E1044,3,FALSE))</f>
        <v>0</v>
      </c>
      <c r="Y63" s="50">
        <f ca="1">IF(ISERROR(VLOOKUP(CONCATENATE(INDIRECT(ADDRESS(3,COLUMN())),A63),DATA!C2:E1044,3,FALSE)),0,VLOOKUP(CONCATENATE(INDIRECT(ADDRESS(3,COLUMN())),A63),DATA!C2:E1044,3,FALSE))</f>
        <v>0</v>
      </c>
      <c r="Z63" s="50">
        <f ca="1">IF(ISERROR(VLOOKUP(CONCATENATE(INDIRECT(ADDRESS(3,COLUMN())),A63),DATA!C2:E1044,3,FALSE)),0,VLOOKUP(CONCATENATE(INDIRECT(ADDRESS(3,COLUMN())),A63),DATA!C2:E1044,3,FALSE))</f>
        <v>0</v>
      </c>
      <c r="AA63" s="50">
        <f ca="1">IF(ISERROR(VLOOKUP(CONCATENATE(INDIRECT(ADDRESS(3,COLUMN())),A63),DATA!C2:E1044,3,FALSE)),0,VLOOKUP(CONCATENATE(INDIRECT(ADDRESS(3,COLUMN())),A63),DATA!C2:E1044,3,FALSE))</f>
        <v>0</v>
      </c>
      <c r="AB63" s="50">
        <f ca="1">IF(ISERROR(VLOOKUP(CONCATENATE(INDIRECT(ADDRESS(3,COLUMN())),A63),DATA!C2:E1044,3,FALSE)),0,VLOOKUP(CONCATENATE(INDIRECT(ADDRESS(3,COLUMN())),A63),DATA!C2:E1044,3,FALSE))</f>
        <v>0</v>
      </c>
      <c r="AC63" s="50">
        <f ca="1">IF(ISERROR(VLOOKUP(CONCATENATE(INDIRECT(ADDRESS(3,COLUMN())),A63),DATA!C2:E1044,3,FALSE)),0,VLOOKUP(CONCATENATE(INDIRECT(ADDRESS(3,COLUMN())),A63),DATA!C2:E1044,3,FALSE))</f>
        <v>0</v>
      </c>
      <c r="AD63" s="50">
        <f ca="1">IF(ISERROR(VLOOKUP(CONCATENATE(INDIRECT(ADDRESS(3,COLUMN())),A63),DATA!C2:E1044,3,FALSE)),0,VLOOKUP(CONCATENATE(INDIRECT(ADDRESS(3,COLUMN())),A63),DATA!C2:E1044,3,FALSE))</f>
        <v>0</v>
      </c>
      <c r="AE63" s="50">
        <f ca="1">IF(ISERROR(VLOOKUP(CONCATENATE(INDIRECT(ADDRESS(3,COLUMN())),A63),DATA!C2:E1044,3,FALSE)),0,VLOOKUP(CONCATENATE(INDIRECT(ADDRESS(3,COLUMN())),A63),DATA!C2:E1044,3,FALSE))</f>
        <v>0</v>
      </c>
      <c r="AF63" s="50">
        <f ca="1">IF(ISERROR(VLOOKUP(CONCATENATE(INDIRECT(ADDRESS(3,COLUMN())),A63),DATA!C2:E1044,3,FALSE)),0,VLOOKUP(CONCATENATE(INDIRECT(ADDRESS(3,COLUMN())),A63),DATA!C2:E1044,3,FALSE))</f>
        <v>0</v>
      </c>
      <c r="AG63" s="50">
        <f ca="1">IF(ISERROR(VLOOKUP(CONCATENATE(INDIRECT(ADDRESS(3,COLUMN())),A63),DATA!C2:E1044,3,FALSE)),0,VLOOKUP(CONCATENATE(INDIRECT(ADDRESS(3,COLUMN())),A63),DATA!C2:E1044,3,FALSE))</f>
        <v>0</v>
      </c>
      <c r="AH63" s="50">
        <f ca="1">IF(ISERROR(VLOOKUP(CONCATENATE(INDIRECT(ADDRESS(3,COLUMN())),A63),DATA!C2:E1044,3,FALSE)),0,VLOOKUP(CONCATENATE(INDIRECT(ADDRESS(3,COLUMN())),A63),DATA!C2:E1044,3,FALSE))</f>
        <v>0</v>
      </c>
      <c r="AI63" s="50">
        <f ca="1">IF(ISERROR(VLOOKUP(CONCATENATE(INDIRECT(ADDRESS(3,COLUMN())),A63),DATA!C2:E1044,3,FALSE)),0,VLOOKUP(CONCATENATE(INDIRECT(ADDRESS(3,COLUMN())),A63),DATA!C2:E1044,3,FALSE))</f>
        <v>0</v>
      </c>
      <c r="AJ63" s="50">
        <f ca="1">IF(ISERROR(VLOOKUP(CONCATENATE(INDIRECT(ADDRESS(3,COLUMN())),A63),DATA!C2:E1044,3,FALSE)),0,VLOOKUP(CONCATENATE(INDIRECT(ADDRESS(3,COLUMN())),A63),DATA!C2:E1044,3,FALSE))</f>
        <v>0</v>
      </c>
      <c r="AK63" s="50">
        <f ca="1">IF(ISERROR(VLOOKUP(CONCATENATE(INDIRECT(ADDRESS(3,COLUMN())),A63),DATA!C2:E1044,3,FALSE)),0,VLOOKUP(CONCATENATE(INDIRECT(ADDRESS(3,COLUMN())),A63),DATA!C2:E1044,3,FALSE))</f>
        <v>0</v>
      </c>
      <c r="AL63" s="50">
        <f ca="1">IF(ISERROR(VLOOKUP(CONCATENATE(INDIRECT(ADDRESS(3,COLUMN())),A63),DATA!C2:E1044,3,FALSE)),0,VLOOKUP(CONCATENATE(INDIRECT(ADDRESS(3,COLUMN())),A63),DATA!C2:E1044,3,FALSE))</f>
        <v>0</v>
      </c>
      <c r="AM63" s="50">
        <f ca="1">IF(ISERROR(VLOOKUP(CONCATENATE(INDIRECT(ADDRESS(3,COLUMN())),A63),DATA!C2:E1044,3,FALSE)),0,VLOOKUP(CONCATENATE(INDIRECT(ADDRESS(3,COLUMN())),A63),DATA!C2:E1044,3,FALSE))</f>
        <v>0</v>
      </c>
      <c r="AN63" s="50">
        <f ca="1">SUM(B63:INDIRECT(CONCATENATE(SUBSTITUTE(ADDRESS(1,COLUMN()-1,4),"1",""),"$63")))</f>
        <v>14</v>
      </c>
    </row>
    <row r="64" spans="1:40" x14ac:dyDescent="0.25">
      <c r="A64" s="49" t="s">
        <v>115</v>
      </c>
      <c r="B64" s="49">
        <f ca="1">IF(ISERROR(VLOOKUP(CONCATENATE(INDIRECT(ADDRESS(3,COLUMN())),A64),DATA!C2:E1044,3,FALSE)),0,VLOOKUP(CONCATENATE(INDIRECT(ADDRESS(3,COLUMN())),A64),DATA!C2:E1044,3,FALSE))</f>
        <v>16</v>
      </c>
      <c r="C64" s="49">
        <f ca="1">IF(ISERROR(VLOOKUP(CONCATENATE(INDIRECT(ADDRESS(3,COLUMN())),A64),DATA!C2:E1044,3,FALSE)),0,VLOOKUP(CONCATENATE(INDIRECT(ADDRESS(3,COLUMN())),A64),DATA!C2:E1044,3,FALSE))</f>
        <v>0</v>
      </c>
      <c r="D64" s="49">
        <f ca="1">IF(ISERROR(VLOOKUP(CONCATENATE(INDIRECT(ADDRESS(3,COLUMN())),A64),DATA!C2:E1044,3,FALSE)),0,VLOOKUP(CONCATENATE(INDIRECT(ADDRESS(3,COLUMN())),A64),DATA!C2:E1044,3,FALSE))</f>
        <v>14</v>
      </c>
      <c r="E64" s="49">
        <f ca="1">IF(ISERROR(VLOOKUP(CONCATENATE(INDIRECT(ADDRESS(3,COLUMN())),A64),DATA!C2:E1044,3,FALSE)),0,VLOOKUP(CONCATENATE(INDIRECT(ADDRESS(3,COLUMN())),A64),DATA!C2:E1044,3,FALSE))</f>
        <v>0</v>
      </c>
      <c r="F64" s="49">
        <f ca="1">IF(ISERROR(VLOOKUP(CONCATENATE(INDIRECT(ADDRESS(3,COLUMN())),A64),DATA!C2:E1044,3,FALSE)),0,VLOOKUP(CONCATENATE(INDIRECT(ADDRESS(3,COLUMN())),A64),DATA!C2:E1044,3,FALSE))</f>
        <v>0</v>
      </c>
      <c r="G64" s="49">
        <f ca="1">IF(ISERROR(VLOOKUP(CONCATENATE(INDIRECT(ADDRESS(3,COLUMN())),A64),DATA!C2:E1044,3,FALSE)),0,VLOOKUP(CONCATENATE(INDIRECT(ADDRESS(3,COLUMN())),A64),DATA!C2:E1044,3,FALSE))</f>
        <v>2</v>
      </c>
      <c r="H64" s="49">
        <f ca="1">IF(ISERROR(VLOOKUP(CONCATENATE(INDIRECT(ADDRESS(3,COLUMN())),A64),DATA!C2:E1044,3,FALSE)),0,VLOOKUP(CONCATENATE(INDIRECT(ADDRESS(3,COLUMN())),A64),DATA!C2:E1044,3,FALSE))</f>
        <v>1</v>
      </c>
      <c r="I64" s="49">
        <f ca="1">IF(ISERROR(VLOOKUP(CONCATENATE(INDIRECT(ADDRESS(3,COLUMN())),A64),DATA!C2:E1044,3,FALSE)),0,VLOOKUP(CONCATENATE(INDIRECT(ADDRESS(3,COLUMN())),A64),DATA!C2:E1044,3,FALSE))</f>
        <v>0</v>
      </c>
      <c r="J64" s="49">
        <f ca="1">IF(ISERROR(VLOOKUP(CONCATENATE(INDIRECT(ADDRESS(3,COLUMN())),A64),DATA!C2:E1044,3,FALSE)),0,VLOOKUP(CONCATENATE(INDIRECT(ADDRESS(3,COLUMN())),A64),DATA!C2:E1044,3,FALSE))</f>
        <v>7</v>
      </c>
      <c r="K64" s="49">
        <f ca="1">IF(ISERROR(VLOOKUP(CONCATENATE(INDIRECT(ADDRESS(3,COLUMN())),A64),DATA!C2:E1044,3,FALSE)),0,VLOOKUP(CONCATENATE(INDIRECT(ADDRESS(3,COLUMN())),A64),DATA!C2:E1044,3,FALSE))</f>
        <v>0</v>
      </c>
      <c r="L64" s="49">
        <f ca="1">IF(ISERROR(VLOOKUP(CONCATENATE(INDIRECT(ADDRESS(3,COLUMN())),A64),DATA!C2:E1044,3,FALSE)),0,VLOOKUP(CONCATENATE(INDIRECT(ADDRESS(3,COLUMN())),A64),DATA!C2:E1044,3,FALSE))</f>
        <v>0</v>
      </c>
      <c r="M64" s="49">
        <f ca="1">IF(ISERROR(VLOOKUP(CONCATENATE(INDIRECT(ADDRESS(3,COLUMN())),A64),DATA!C2:E1044,3,FALSE)),0,VLOOKUP(CONCATENATE(INDIRECT(ADDRESS(3,COLUMN())),A64),DATA!C2:E1044,3,FALSE))</f>
        <v>0</v>
      </c>
      <c r="N64" s="49">
        <f ca="1">IF(ISERROR(VLOOKUP(CONCATENATE(INDIRECT(ADDRESS(3,COLUMN())),A64),DATA!C2:E1044,3,FALSE)),0,VLOOKUP(CONCATENATE(INDIRECT(ADDRESS(3,COLUMN())),A64),DATA!C2:E1044,3,FALSE))</f>
        <v>0</v>
      </c>
      <c r="O64" s="49">
        <f ca="1">IF(ISERROR(VLOOKUP(CONCATENATE(INDIRECT(ADDRESS(3,COLUMN())),A64),DATA!C2:E1044,3,FALSE)),0,VLOOKUP(CONCATENATE(INDIRECT(ADDRESS(3,COLUMN())),A64),DATA!C2:E1044,3,FALSE))</f>
        <v>0</v>
      </c>
      <c r="P64" s="49">
        <f ca="1">IF(ISERROR(VLOOKUP(CONCATENATE(INDIRECT(ADDRESS(3,COLUMN())),A64),DATA!C2:E1044,3,FALSE)),0,VLOOKUP(CONCATENATE(INDIRECT(ADDRESS(3,COLUMN())),A64),DATA!C2:E1044,3,FALSE))</f>
        <v>0</v>
      </c>
      <c r="Q64" s="49">
        <f ca="1">IF(ISERROR(VLOOKUP(CONCATENATE(INDIRECT(ADDRESS(3,COLUMN())),A64),DATA!C2:E1044,3,FALSE)),0,VLOOKUP(CONCATENATE(INDIRECT(ADDRESS(3,COLUMN())),A64),DATA!C2:E1044,3,FALSE))</f>
        <v>0</v>
      </c>
      <c r="R64" s="49">
        <f ca="1">IF(ISERROR(VLOOKUP(CONCATENATE(INDIRECT(ADDRESS(3,COLUMN())),A64),DATA!C2:E1044,3,FALSE)),0,VLOOKUP(CONCATENATE(INDIRECT(ADDRESS(3,COLUMN())),A64),DATA!C2:E1044,3,FALSE))</f>
        <v>0</v>
      </c>
      <c r="S64" s="49">
        <f ca="1">IF(ISERROR(VLOOKUP(CONCATENATE(INDIRECT(ADDRESS(3,COLUMN())),A64),DATA!C2:E1044,3,FALSE)),0,VLOOKUP(CONCATENATE(INDIRECT(ADDRESS(3,COLUMN())),A64),DATA!C2:E1044,3,FALSE))</f>
        <v>2</v>
      </c>
      <c r="T64" s="49">
        <f ca="1">IF(ISERROR(VLOOKUP(CONCATENATE(INDIRECT(ADDRESS(3,COLUMN())),A64),DATA!C2:E1044,3,FALSE)),0,VLOOKUP(CONCATENATE(INDIRECT(ADDRESS(3,COLUMN())),A64),DATA!C2:E1044,3,FALSE))</f>
        <v>0</v>
      </c>
      <c r="U64" s="49">
        <f ca="1">IF(ISERROR(VLOOKUP(CONCATENATE(INDIRECT(ADDRESS(3,COLUMN())),A64),DATA!C2:E1044,3,FALSE)),0,VLOOKUP(CONCATENATE(INDIRECT(ADDRESS(3,COLUMN())),A64),DATA!C2:E1044,3,FALSE))</f>
        <v>0</v>
      </c>
      <c r="V64" s="49">
        <f ca="1">IF(ISERROR(VLOOKUP(CONCATENATE(INDIRECT(ADDRESS(3,COLUMN())),A64),DATA!C2:E1044,3,FALSE)),0,VLOOKUP(CONCATENATE(INDIRECT(ADDRESS(3,COLUMN())),A64),DATA!C2:E1044,3,FALSE))</f>
        <v>0</v>
      </c>
      <c r="W64" s="49">
        <f ca="1">IF(ISERROR(VLOOKUP(CONCATENATE(INDIRECT(ADDRESS(3,COLUMN())),A64),DATA!C2:E1044,3,FALSE)),0,VLOOKUP(CONCATENATE(INDIRECT(ADDRESS(3,COLUMN())),A64),DATA!C2:E1044,3,FALSE))</f>
        <v>0</v>
      </c>
      <c r="X64" s="49">
        <f ca="1">IF(ISERROR(VLOOKUP(CONCATENATE(INDIRECT(ADDRESS(3,COLUMN())),A64),DATA!C2:E1044,3,FALSE)),0,VLOOKUP(CONCATENATE(INDIRECT(ADDRESS(3,COLUMN())),A64),DATA!C2:E1044,3,FALSE))</f>
        <v>0</v>
      </c>
      <c r="Y64" s="49">
        <f ca="1">IF(ISERROR(VLOOKUP(CONCATENATE(INDIRECT(ADDRESS(3,COLUMN())),A64),DATA!C2:E1044,3,FALSE)),0,VLOOKUP(CONCATENATE(INDIRECT(ADDRESS(3,COLUMN())),A64),DATA!C2:E1044,3,FALSE))</f>
        <v>0</v>
      </c>
      <c r="Z64" s="49">
        <f ca="1">IF(ISERROR(VLOOKUP(CONCATENATE(INDIRECT(ADDRESS(3,COLUMN())),A64),DATA!C2:E1044,3,FALSE)),0,VLOOKUP(CONCATENATE(INDIRECT(ADDRESS(3,COLUMN())),A64),DATA!C2:E1044,3,FALSE))</f>
        <v>0</v>
      </c>
      <c r="AA64" s="49">
        <f ca="1">IF(ISERROR(VLOOKUP(CONCATENATE(INDIRECT(ADDRESS(3,COLUMN())),A64),DATA!C2:E1044,3,FALSE)),0,VLOOKUP(CONCATENATE(INDIRECT(ADDRESS(3,COLUMN())),A64),DATA!C2:E1044,3,FALSE))</f>
        <v>0</v>
      </c>
      <c r="AB64" s="49">
        <f ca="1">IF(ISERROR(VLOOKUP(CONCATENATE(INDIRECT(ADDRESS(3,COLUMN())),A64),DATA!C2:E1044,3,FALSE)),0,VLOOKUP(CONCATENATE(INDIRECT(ADDRESS(3,COLUMN())),A64),DATA!C2:E1044,3,FALSE))</f>
        <v>0</v>
      </c>
      <c r="AC64" s="49">
        <f ca="1">IF(ISERROR(VLOOKUP(CONCATENATE(INDIRECT(ADDRESS(3,COLUMN())),A64),DATA!C2:E1044,3,FALSE)),0,VLOOKUP(CONCATENATE(INDIRECT(ADDRESS(3,COLUMN())),A64),DATA!C2:E1044,3,FALSE))</f>
        <v>0</v>
      </c>
      <c r="AD64" s="49">
        <f ca="1">IF(ISERROR(VLOOKUP(CONCATENATE(INDIRECT(ADDRESS(3,COLUMN())),A64),DATA!C2:E1044,3,FALSE)),0,VLOOKUP(CONCATENATE(INDIRECT(ADDRESS(3,COLUMN())),A64),DATA!C2:E1044,3,FALSE))</f>
        <v>0</v>
      </c>
      <c r="AE64" s="49">
        <f ca="1">IF(ISERROR(VLOOKUP(CONCATENATE(INDIRECT(ADDRESS(3,COLUMN())),A64),DATA!C2:E1044,3,FALSE)),0,VLOOKUP(CONCATENATE(INDIRECT(ADDRESS(3,COLUMN())),A64),DATA!C2:E1044,3,FALSE))</f>
        <v>0</v>
      </c>
      <c r="AF64" s="49">
        <f ca="1">IF(ISERROR(VLOOKUP(CONCATENATE(INDIRECT(ADDRESS(3,COLUMN())),A64),DATA!C2:E1044,3,FALSE)),0,VLOOKUP(CONCATENATE(INDIRECT(ADDRESS(3,COLUMN())),A64),DATA!C2:E1044,3,FALSE))</f>
        <v>0</v>
      </c>
      <c r="AG64" s="49">
        <f ca="1">IF(ISERROR(VLOOKUP(CONCATENATE(INDIRECT(ADDRESS(3,COLUMN())),A64),DATA!C2:E1044,3,FALSE)),0,VLOOKUP(CONCATENATE(INDIRECT(ADDRESS(3,COLUMN())),A64),DATA!C2:E1044,3,FALSE))</f>
        <v>0</v>
      </c>
      <c r="AH64" s="49">
        <f ca="1">IF(ISERROR(VLOOKUP(CONCATENATE(INDIRECT(ADDRESS(3,COLUMN())),A64),DATA!C2:E1044,3,FALSE)),0,VLOOKUP(CONCATENATE(INDIRECT(ADDRESS(3,COLUMN())),A64),DATA!C2:E1044,3,FALSE))</f>
        <v>0</v>
      </c>
      <c r="AI64" s="49">
        <f ca="1">IF(ISERROR(VLOOKUP(CONCATENATE(INDIRECT(ADDRESS(3,COLUMN())),A64),DATA!C2:E1044,3,FALSE)),0,VLOOKUP(CONCATENATE(INDIRECT(ADDRESS(3,COLUMN())),A64),DATA!C2:E1044,3,FALSE))</f>
        <v>0</v>
      </c>
      <c r="AJ64" s="49">
        <f ca="1">IF(ISERROR(VLOOKUP(CONCATENATE(INDIRECT(ADDRESS(3,COLUMN())),A64),DATA!C2:E1044,3,FALSE)),0,VLOOKUP(CONCATENATE(INDIRECT(ADDRESS(3,COLUMN())),A64),DATA!C2:E1044,3,FALSE))</f>
        <v>0</v>
      </c>
      <c r="AK64" s="49">
        <f ca="1">IF(ISERROR(VLOOKUP(CONCATENATE(INDIRECT(ADDRESS(3,COLUMN())),A64),DATA!C2:E1044,3,FALSE)),0,VLOOKUP(CONCATENATE(INDIRECT(ADDRESS(3,COLUMN())),A64),DATA!C2:E1044,3,FALSE))</f>
        <v>0</v>
      </c>
      <c r="AL64" s="49">
        <f ca="1">IF(ISERROR(VLOOKUP(CONCATENATE(INDIRECT(ADDRESS(3,COLUMN())),A64),DATA!C2:E1044,3,FALSE)),0,VLOOKUP(CONCATENATE(INDIRECT(ADDRESS(3,COLUMN())),A64),DATA!C2:E1044,3,FALSE))</f>
        <v>0</v>
      </c>
      <c r="AM64" s="49">
        <f ca="1">IF(ISERROR(VLOOKUP(CONCATENATE(INDIRECT(ADDRESS(3,COLUMN())),A64),DATA!C2:E1044,3,FALSE)),0,VLOOKUP(CONCATENATE(INDIRECT(ADDRESS(3,COLUMN())),A64),DATA!C2:E1044,3,FALSE))</f>
        <v>0</v>
      </c>
      <c r="AN64" s="49">
        <f ca="1">SUM(B64:INDIRECT(CONCATENATE(SUBSTITUTE(ADDRESS(1,COLUMN()-1,4),"1",""),"$64")))</f>
        <v>42</v>
      </c>
    </row>
    <row r="65" spans="1:40" x14ac:dyDescent="0.25">
      <c r="A65" s="50" t="s">
        <v>127</v>
      </c>
      <c r="B65" s="50">
        <f ca="1">IF(ISERROR(VLOOKUP(CONCATENATE(INDIRECT(ADDRESS(3,COLUMN())),A65),DATA!C2:E1044,3,FALSE)),0,VLOOKUP(CONCATENATE(INDIRECT(ADDRESS(3,COLUMN())),A65),DATA!C2:E1044,3,FALSE))</f>
        <v>1</v>
      </c>
      <c r="C65" s="50">
        <f ca="1">IF(ISERROR(VLOOKUP(CONCATENATE(INDIRECT(ADDRESS(3,COLUMN())),A65),DATA!C2:E1044,3,FALSE)),0,VLOOKUP(CONCATENATE(INDIRECT(ADDRESS(3,COLUMN())),A65),DATA!C2:E1044,3,FALSE))</f>
        <v>0</v>
      </c>
      <c r="D65" s="50">
        <f ca="1">IF(ISERROR(VLOOKUP(CONCATENATE(INDIRECT(ADDRESS(3,COLUMN())),A65),DATA!C2:E1044,3,FALSE)),0,VLOOKUP(CONCATENATE(INDIRECT(ADDRESS(3,COLUMN())),A65),DATA!C2:E1044,3,FALSE))</f>
        <v>0</v>
      </c>
      <c r="E65" s="50">
        <f ca="1">IF(ISERROR(VLOOKUP(CONCATENATE(INDIRECT(ADDRESS(3,COLUMN())),A65),DATA!C2:E1044,3,FALSE)),0,VLOOKUP(CONCATENATE(INDIRECT(ADDRESS(3,COLUMN())),A65),DATA!C2:E1044,3,FALSE))</f>
        <v>3</v>
      </c>
      <c r="F65" s="50">
        <f ca="1">IF(ISERROR(VLOOKUP(CONCATENATE(INDIRECT(ADDRESS(3,COLUMN())),A65),DATA!C2:E1044,3,FALSE)),0,VLOOKUP(CONCATENATE(INDIRECT(ADDRESS(3,COLUMN())),A65),DATA!C2:E1044,3,FALSE))</f>
        <v>3</v>
      </c>
      <c r="G65" s="50">
        <f ca="1">IF(ISERROR(VLOOKUP(CONCATENATE(INDIRECT(ADDRESS(3,COLUMN())),A65),DATA!C2:E1044,3,FALSE)),0,VLOOKUP(CONCATENATE(INDIRECT(ADDRESS(3,COLUMN())),A65),DATA!C2:E1044,3,FALSE))</f>
        <v>0</v>
      </c>
      <c r="H65" s="50">
        <f ca="1">IF(ISERROR(VLOOKUP(CONCATENATE(INDIRECT(ADDRESS(3,COLUMN())),A65),DATA!C2:E1044,3,FALSE)),0,VLOOKUP(CONCATENATE(INDIRECT(ADDRESS(3,COLUMN())),A65),DATA!C2:E1044,3,FALSE))</f>
        <v>0</v>
      </c>
      <c r="I65" s="50">
        <f ca="1">IF(ISERROR(VLOOKUP(CONCATENATE(INDIRECT(ADDRESS(3,COLUMN())),A65),DATA!C2:E1044,3,FALSE)),0,VLOOKUP(CONCATENATE(INDIRECT(ADDRESS(3,COLUMN())),A65),DATA!C2:E1044,3,FALSE))</f>
        <v>0</v>
      </c>
      <c r="J65" s="50">
        <f ca="1">IF(ISERROR(VLOOKUP(CONCATENATE(INDIRECT(ADDRESS(3,COLUMN())),A65),DATA!C2:E1044,3,FALSE)),0,VLOOKUP(CONCATENATE(INDIRECT(ADDRESS(3,COLUMN())),A65),DATA!C2:E1044,3,FALSE))</f>
        <v>2</v>
      </c>
      <c r="K65" s="50">
        <f ca="1">IF(ISERROR(VLOOKUP(CONCATENATE(INDIRECT(ADDRESS(3,COLUMN())),A65),DATA!C2:E1044,3,FALSE)),0,VLOOKUP(CONCATENATE(INDIRECT(ADDRESS(3,COLUMN())),A65),DATA!C2:E1044,3,FALSE))</f>
        <v>0</v>
      </c>
      <c r="L65" s="50">
        <f ca="1">IF(ISERROR(VLOOKUP(CONCATENATE(INDIRECT(ADDRESS(3,COLUMN())),A65),DATA!C2:E1044,3,FALSE)),0,VLOOKUP(CONCATENATE(INDIRECT(ADDRESS(3,COLUMN())),A65),DATA!C2:E1044,3,FALSE))</f>
        <v>0</v>
      </c>
      <c r="M65" s="50">
        <f ca="1">IF(ISERROR(VLOOKUP(CONCATENATE(INDIRECT(ADDRESS(3,COLUMN())),A65),DATA!C2:E1044,3,FALSE)),0,VLOOKUP(CONCATENATE(INDIRECT(ADDRESS(3,COLUMN())),A65),DATA!C2:E1044,3,FALSE))</f>
        <v>0</v>
      </c>
      <c r="N65" s="50">
        <f ca="1">IF(ISERROR(VLOOKUP(CONCATENATE(INDIRECT(ADDRESS(3,COLUMN())),A65),DATA!C2:E1044,3,FALSE)),0,VLOOKUP(CONCATENATE(INDIRECT(ADDRESS(3,COLUMN())),A65),DATA!C2:E1044,3,FALSE))</f>
        <v>0</v>
      </c>
      <c r="O65" s="50">
        <f ca="1">IF(ISERROR(VLOOKUP(CONCATENATE(INDIRECT(ADDRESS(3,COLUMN())),A65),DATA!C2:E1044,3,FALSE)),0,VLOOKUP(CONCATENATE(INDIRECT(ADDRESS(3,COLUMN())),A65),DATA!C2:E1044,3,FALSE))</f>
        <v>0</v>
      </c>
      <c r="P65" s="50">
        <f ca="1">IF(ISERROR(VLOOKUP(CONCATENATE(INDIRECT(ADDRESS(3,COLUMN())),A65),DATA!C2:E1044,3,FALSE)),0,VLOOKUP(CONCATENATE(INDIRECT(ADDRESS(3,COLUMN())),A65),DATA!C2:E1044,3,FALSE))</f>
        <v>1</v>
      </c>
      <c r="Q65" s="50">
        <f ca="1">IF(ISERROR(VLOOKUP(CONCATENATE(INDIRECT(ADDRESS(3,COLUMN())),A65),DATA!C2:E1044,3,FALSE)),0,VLOOKUP(CONCATENATE(INDIRECT(ADDRESS(3,COLUMN())),A65),DATA!C2:E1044,3,FALSE))</f>
        <v>0</v>
      </c>
      <c r="R65" s="50">
        <f ca="1">IF(ISERROR(VLOOKUP(CONCATENATE(INDIRECT(ADDRESS(3,COLUMN())),A65),DATA!C2:E1044,3,FALSE)),0,VLOOKUP(CONCATENATE(INDIRECT(ADDRESS(3,COLUMN())),A65),DATA!C2:E1044,3,FALSE))</f>
        <v>0</v>
      </c>
      <c r="S65" s="50">
        <f ca="1">IF(ISERROR(VLOOKUP(CONCATENATE(INDIRECT(ADDRESS(3,COLUMN())),A65),DATA!C2:E1044,3,FALSE)),0,VLOOKUP(CONCATENATE(INDIRECT(ADDRESS(3,COLUMN())),A65),DATA!C2:E1044,3,FALSE))</f>
        <v>1</v>
      </c>
      <c r="T65" s="50">
        <f ca="1">IF(ISERROR(VLOOKUP(CONCATENATE(INDIRECT(ADDRESS(3,COLUMN())),A65),DATA!C2:E1044,3,FALSE)),0,VLOOKUP(CONCATENATE(INDIRECT(ADDRESS(3,COLUMN())),A65),DATA!C2:E1044,3,FALSE))</f>
        <v>0</v>
      </c>
      <c r="U65" s="50">
        <f ca="1">IF(ISERROR(VLOOKUP(CONCATENATE(INDIRECT(ADDRESS(3,COLUMN())),A65),DATA!C2:E1044,3,FALSE)),0,VLOOKUP(CONCATENATE(INDIRECT(ADDRESS(3,COLUMN())),A65),DATA!C2:E1044,3,FALSE))</f>
        <v>1</v>
      </c>
      <c r="V65" s="50">
        <f ca="1">IF(ISERROR(VLOOKUP(CONCATENATE(INDIRECT(ADDRESS(3,COLUMN())),A65),DATA!C2:E1044,3,FALSE)),0,VLOOKUP(CONCATENATE(INDIRECT(ADDRESS(3,COLUMN())),A65),DATA!C2:E1044,3,FALSE))</f>
        <v>0</v>
      </c>
      <c r="W65" s="50">
        <f ca="1">IF(ISERROR(VLOOKUP(CONCATENATE(INDIRECT(ADDRESS(3,COLUMN())),A65),DATA!C2:E1044,3,FALSE)),0,VLOOKUP(CONCATENATE(INDIRECT(ADDRESS(3,COLUMN())),A65),DATA!C2:E1044,3,FALSE))</f>
        <v>0</v>
      </c>
      <c r="X65" s="50">
        <f ca="1">IF(ISERROR(VLOOKUP(CONCATENATE(INDIRECT(ADDRESS(3,COLUMN())),A65),DATA!C2:E1044,3,FALSE)),0,VLOOKUP(CONCATENATE(INDIRECT(ADDRESS(3,COLUMN())),A65),DATA!C2:E1044,3,FALSE))</f>
        <v>0</v>
      </c>
      <c r="Y65" s="50">
        <f ca="1">IF(ISERROR(VLOOKUP(CONCATENATE(INDIRECT(ADDRESS(3,COLUMN())),A65),DATA!C2:E1044,3,FALSE)),0,VLOOKUP(CONCATENATE(INDIRECT(ADDRESS(3,COLUMN())),A65),DATA!C2:E1044,3,FALSE))</f>
        <v>0</v>
      </c>
      <c r="Z65" s="50">
        <f ca="1">IF(ISERROR(VLOOKUP(CONCATENATE(INDIRECT(ADDRESS(3,COLUMN())),A65),DATA!C2:E1044,3,FALSE)),0,VLOOKUP(CONCATENATE(INDIRECT(ADDRESS(3,COLUMN())),A65),DATA!C2:E1044,3,FALSE))</f>
        <v>0</v>
      </c>
      <c r="AA65" s="50">
        <f ca="1">IF(ISERROR(VLOOKUP(CONCATENATE(INDIRECT(ADDRESS(3,COLUMN())),A65),DATA!C2:E1044,3,FALSE)),0,VLOOKUP(CONCATENATE(INDIRECT(ADDRESS(3,COLUMN())),A65),DATA!C2:E1044,3,FALSE))</f>
        <v>0</v>
      </c>
      <c r="AB65" s="50">
        <f ca="1">IF(ISERROR(VLOOKUP(CONCATENATE(INDIRECT(ADDRESS(3,COLUMN())),A65),DATA!C2:E1044,3,FALSE)),0,VLOOKUP(CONCATENATE(INDIRECT(ADDRESS(3,COLUMN())),A65),DATA!C2:E1044,3,FALSE))</f>
        <v>0</v>
      </c>
      <c r="AC65" s="50">
        <f ca="1">IF(ISERROR(VLOOKUP(CONCATENATE(INDIRECT(ADDRESS(3,COLUMN())),A65),DATA!C2:E1044,3,FALSE)),0,VLOOKUP(CONCATENATE(INDIRECT(ADDRESS(3,COLUMN())),A65),DATA!C2:E1044,3,FALSE))</f>
        <v>0</v>
      </c>
      <c r="AD65" s="50">
        <f ca="1">IF(ISERROR(VLOOKUP(CONCATENATE(INDIRECT(ADDRESS(3,COLUMN())),A65),DATA!C2:E1044,3,FALSE)),0,VLOOKUP(CONCATENATE(INDIRECT(ADDRESS(3,COLUMN())),A65),DATA!C2:E1044,3,FALSE))</f>
        <v>0</v>
      </c>
      <c r="AE65" s="50">
        <f ca="1">IF(ISERROR(VLOOKUP(CONCATENATE(INDIRECT(ADDRESS(3,COLUMN())),A65),DATA!C2:E1044,3,FALSE)),0,VLOOKUP(CONCATENATE(INDIRECT(ADDRESS(3,COLUMN())),A65),DATA!C2:E1044,3,FALSE))</f>
        <v>0</v>
      </c>
      <c r="AF65" s="50">
        <f ca="1">IF(ISERROR(VLOOKUP(CONCATENATE(INDIRECT(ADDRESS(3,COLUMN())),A65),DATA!C2:E1044,3,FALSE)),0,VLOOKUP(CONCATENATE(INDIRECT(ADDRESS(3,COLUMN())),A65),DATA!C2:E1044,3,FALSE))</f>
        <v>0</v>
      </c>
      <c r="AG65" s="50">
        <f ca="1">IF(ISERROR(VLOOKUP(CONCATENATE(INDIRECT(ADDRESS(3,COLUMN())),A65),DATA!C2:E1044,3,FALSE)),0,VLOOKUP(CONCATENATE(INDIRECT(ADDRESS(3,COLUMN())),A65),DATA!C2:E1044,3,FALSE))</f>
        <v>0</v>
      </c>
      <c r="AH65" s="50">
        <f ca="1">IF(ISERROR(VLOOKUP(CONCATENATE(INDIRECT(ADDRESS(3,COLUMN())),A65),DATA!C2:E1044,3,FALSE)),0,VLOOKUP(CONCATENATE(INDIRECT(ADDRESS(3,COLUMN())),A65),DATA!C2:E1044,3,FALSE))</f>
        <v>0</v>
      </c>
      <c r="AI65" s="50">
        <f ca="1">IF(ISERROR(VLOOKUP(CONCATENATE(INDIRECT(ADDRESS(3,COLUMN())),A65),DATA!C2:E1044,3,FALSE)),0,VLOOKUP(CONCATENATE(INDIRECT(ADDRESS(3,COLUMN())),A65),DATA!C2:E1044,3,FALSE))</f>
        <v>0</v>
      </c>
      <c r="AJ65" s="50">
        <f ca="1">IF(ISERROR(VLOOKUP(CONCATENATE(INDIRECT(ADDRESS(3,COLUMN())),A65),DATA!C2:E1044,3,FALSE)),0,VLOOKUP(CONCATENATE(INDIRECT(ADDRESS(3,COLUMN())),A65),DATA!C2:E1044,3,FALSE))</f>
        <v>0</v>
      </c>
      <c r="AK65" s="50">
        <f ca="1">IF(ISERROR(VLOOKUP(CONCATENATE(INDIRECT(ADDRESS(3,COLUMN())),A65),DATA!C2:E1044,3,FALSE)),0,VLOOKUP(CONCATENATE(INDIRECT(ADDRESS(3,COLUMN())),A65),DATA!C2:E1044,3,FALSE))</f>
        <v>0</v>
      </c>
      <c r="AL65" s="50">
        <f ca="1">IF(ISERROR(VLOOKUP(CONCATENATE(INDIRECT(ADDRESS(3,COLUMN())),A65),DATA!C2:E1044,3,FALSE)),0,VLOOKUP(CONCATENATE(INDIRECT(ADDRESS(3,COLUMN())),A65),DATA!C2:E1044,3,FALSE))</f>
        <v>0</v>
      </c>
      <c r="AM65" s="50">
        <f ca="1">IF(ISERROR(VLOOKUP(CONCATENATE(INDIRECT(ADDRESS(3,COLUMN())),A65),DATA!C2:E1044,3,FALSE)),0,VLOOKUP(CONCATENATE(INDIRECT(ADDRESS(3,COLUMN())),A65),DATA!C2:E1044,3,FALSE))</f>
        <v>0</v>
      </c>
      <c r="AN65" s="50">
        <f ca="1">SUM(B65:INDIRECT(CONCATENATE(SUBSTITUTE(ADDRESS(1,COLUMN()-1,4),"1",""),"$65")))</f>
        <v>12</v>
      </c>
    </row>
    <row r="66" spans="1:40" x14ac:dyDescent="0.25">
      <c r="A66" s="49" t="s">
        <v>128</v>
      </c>
      <c r="B66" s="49">
        <f ca="1">IF(ISERROR(VLOOKUP(CONCATENATE(INDIRECT(ADDRESS(3,COLUMN())),A66),DATA!C2:E1044,3,FALSE)),0,VLOOKUP(CONCATENATE(INDIRECT(ADDRESS(3,COLUMN())),A66),DATA!C2:E1044,3,FALSE))</f>
        <v>4</v>
      </c>
      <c r="C66" s="49">
        <f ca="1">IF(ISERROR(VLOOKUP(CONCATENATE(INDIRECT(ADDRESS(3,COLUMN())),A66),DATA!C2:E1044,3,FALSE)),0,VLOOKUP(CONCATENATE(INDIRECT(ADDRESS(3,COLUMN())),A66),DATA!C2:E1044,3,FALSE))</f>
        <v>4</v>
      </c>
      <c r="D66" s="49">
        <f ca="1">IF(ISERROR(VLOOKUP(CONCATENATE(INDIRECT(ADDRESS(3,COLUMN())),A66),DATA!C2:E1044,3,FALSE)),0,VLOOKUP(CONCATENATE(INDIRECT(ADDRESS(3,COLUMN())),A66),DATA!C2:E1044,3,FALSE))</f>
        <v>1</v>
      </c>
      <c r="E66" s="49">
        <f ca="1">IF(ISERROR(VLOOKUP(CONCATENATE(INDIRECT(ADDRESS(3,COLUMN())),A66),DATA!C2:E1044,3,FALSE)),0,VLOOKUP(CONCATENATE(INDIRECT(ADDRESS(3,COLUMN())),A66),DATA!C2:E1044,3,FALSE))</f>
        <v>1</v>
      </c>
      <c r="F66" s="49">
        <f ca="1">IF(ISERROR(VLOOKUP(CONCATENATE(INDIRECT(ADDRESS(3,COLUMN())),A66),DATA!C2:E1044,3,FALSE)),0,VLOOKUP(CONCATENATE(INDIRECT(ADDRESS(3,COLUMN())),A66),DATA!C2:E1044,3,FALSE))</f>
        <v>2</v>
      </c>
      <c r="G66" s="49">
        <f ca="1">IF(ISERROR(VLOOKUP(CONCATENATE(INDIRECT(ADDRESS(3,COLUMN())),A66),DATA!C2:E1044,3,FALSE)),0,VLOOKUP(CONCATENATE(INDIRECT(ADDRESS(3,COLUMN())),A66),DATA!C2:E1044,3,FALSE))</f>
        <v>1</v>
      </c>
      <c r="H66" s="49">
        <f ca="1">IF(ISERROR(VLOOKUP(CONCATENATE(INDIRECT(ADDRESS(3,COLUMN())),A66),DATA!C2:E1044,3,FALSE)),0,VLOOKUP(CONCATENATE(INDIRECT(ADDRESS(3,COLUMN())),A66),DATA!C2:E1044,3,FALSE))</f>
        <v>5</v>
      </c>
      <c r="I66" s="49">
        <f ca="1">IF(ISERROR(VLOOKUP(CONCATENATE(INDIRECT(ADDRESS(3,COLUMN())),A66),DATA!C2:E1044,3,FALSE)),0,VLOOKUP(CONCATENATE(INDIRECT(ADDRESS(3,COLUMN())),A66),DATA!C2:E1044,3,FALSE))</f>
        <v>9</v>
      </c>
      <c r="J66" s="49">
        <f ca="1">IF(ISERROR(VLOOKUP(CONCATENATE(INDIRECT(ADDRESS(3,COLUMN())),A66),DATA!C2:E1044,3,FALSE)),0,VLOOKUP(CONCATENATE(INDIRECT(ADDRESS(3,COLUMN())),A66),DATA!C2:E1044,3,FALSE))</f>
        <v>0</v>
      </c>
      <c r="K66" s="49">
        <f ca="1">IF(ISERROR(VLOOKUP(CONCATENATE(INDIRECT(ADDRESS(3,COLUMN())),A66),DATA!C2:E1044,3,FALSE)),0,VLOOKUP(CONCATENATE(INDIRECT(ADDRESS(3,COLUMN())),A66),DATA!C2:E1044,3,FALSE))</f>
        <v>0</v>
      </c>
      <c r="L66" s="49">
        <f ca="1">IF(ISERROR(VLOOKUP(CONCATENATE(INDIRECT(ADDRESS(3,COLUMN())),A66),DATA!C2:E1044,3,FALSE)),0,VLOOKUP(CONCATENATE(INDIRECT(ADDRESS(3,COLUMN())),A66),DATA!C2:E1044,3,FALSE))</f>
        <v>0</v>
      </c>
      <c r="M66" s="49">
        <f ca="1">IF(ISERROR(VLOOKUP(CONCATENATE(INDIRECT(ADDRESS(3,COLUMN())),A66),DATA!C2:E1044,3,FALSE)),0,VLOOKUP(CONCATENATE(INDIRECT(ADDRESS(3,COLUMN())),A66),DATA!C2:E1044,3,FALSE))</f>
        <v>2</v>
      </c>
      <c r="N66" s="49">
        <f ca="1">IF(ISERROR(VLOOKUP(CONCATENATE(INDIRECT(ADDRESS(3,COLUMN())),A66),DATA!C2:E1044,3,FALSE)),0,VLOOKUP(CONCATENATE(INDIRECT(ADDRESS(3,COLUMN())),A66),DATA!C2:E1044,3,FALSE))</f>
        <v>3</v>
      </c>
      <c r="O66" s="49">
        <f ca="1">IF(ISERROR(VLOOKUP(CONCATENATE(INDIRECT(ADDRESS(3,COLUMN())),A66),DATA!C2:E1044,3,FALSE)),0,VLOOKUP(CONCATENATE(INDIRECT(ADDRESS(3,COLUMN())),A66),DATA!C2:E1044,3,FALSE))</f>
        <v>1</v>
      </c>
      <c r="P66" s="49">
        <f ca="1">IF(ISERROR(VLOOKUP(CONCATENATE(INDIRECT(ADDRESS(3,COLUMN())),A66),DATA!C2:E1044,3,FALSE)),0,VLOOKUP(CONCATENATE(INDIRECT(ADDRESS(3,COLUMN())),A66),DATA!C2:E1044,3,FALSE))</f>
        <v>1</v>
      </c>
      <c r="Q66" s="49">
        <f ca="1">IF(ISERROR(VLOOKUP(CONCATENATE(INDIRECT(ADDRESS(3,COLUMN())),A66),DATA!C2:E1044,3,FALSE)),0,VLOOKUP(CONCATENATE(INDIRECT(ADDRESS(3,COLUMN())),A66),DATA!C2:E1044,3,FALSE))</f>
        <v>1</v>
      </c>
      <c r="R66" s="49">
        <f ca="1">IF(ISERROR(VLOOKUP(CONCATENATE(INDIRECT(ADDRESS(3,COLUMN())),A66),DATA!C2:E1044,3,FALSE)),0,VLOOKUP(CONCATENATE(INDIRECT(ADDRESS(3,COLUMN())),A66),DATA!C2:E1044,3,FALSE))</f>
        <v>0</v>
      </c>
      <c r="S66" s="49">
        <f ca="1">IF(ISERROR(VLOOKUP(CONCATENATE(INDIRECT(ADDRESS(3,COLUMN())),A66),DATA!C2:E1044,3,FALSE)),0,VLOOKUP(CONCATENATE(INDIRECT(ADDRESS(3,COLUMN())),A66),DATA!C2:E1044,3,FALSE))</f>
        <v>0</v>
      </c>
      <c r="T66" s="49">
        <f ca="1">IF(ISERROR(VLOOKUP(CONCATENATE(INDIRECT(ADDRESS(3,COLUMN())),A66),DATA!C2:E1044,3,FALSE)),0,VLOOKUP(CONCATENATE(INDIRECT(ADDRESS(3,COLUMN())),A66),DATA!C2:E1044,3,FALSE))</f>
        <v>0</v>
      </c>
      <c r="U66" s="49">
        <f ca="1">IF(ISERROR(VLOOKUP(CONCATENATE(INDIRECT(ADDRESS(3,COLUMN())),A66),DATA!C2:E1044,3,FALSE)),0,VLOOKUP(CONCATENATE(INDIRECT(ADDRESS(3,COLUMN())),A66),DATA!C2:E1044,3,FALSE))</f>
        <v>0</v>
      </c>
      <c r="V66" s="49">
        <f ca="1">IF(ISERROR(VLOOKUP(CONCATENATE(INDIRECT(ADDRESS(3,COLUMN())),A66),DATA!C2:E1044,3,FALSE)),0,VLOOKUP(CONCATENATE(INDIRECT(ADDRESS(3,COLUMN())),A66),DATA!C2:E1044,3,FALSE))</f>
        <v>0</v>
      </c>
      <c r="W66" s="49">
        <f ca="1">IF(ISERROR(VLOOKUP(CONCATENATE(INDIRECT(ADDRESS(3,COLUMN())),A66),DATA!C2:E1044,3,FALSE)),0,VLOOKUP(CONCATENATE(INDIRECT(ADDRESS(3,COLUMN())),A66),DATA!C2:E1044,3,FALSE))</f>
        <v>0</v>
      </c>
      <c r="X66" s="49">
        <f ca="1">IF(ISERROR(VLOOKUP(CONCATENATE(INDIRECT(ADDRESS(3,COLUMN())),A66),DATA!C2:E1044,3,FALSE)),0,VLOOKUP(CONCATENATE(INDIRECT(ADDRESS(3,COLUMN())),A66),DATA!C2:E1044,3,FALSE))</f>
        <v>0</v>
      </c>
      <c r="Y66" s="49">
        <f ca="1">IF(ISERROR(VLOOKUP(CONCATENATE(INDIRECT(ADDRESS(3,COLUMN())),A66),DATA!C2:E1044,3,FALSE)),0,VLOOKUP(CONCATENATE(INDIRECT(ADDRESS(3,COLUMN())),A66),DATA!C2:E1044,3,FALSE))</f>
        <v>0</v>
      </c>
      <c r="Z66" s="49">
        <f ca="1">IF(ISERROR(VLOOKUP(CONCATENATE(INDIRECT(ADDRESS(3,COLUMN())),A66),DATA!C2:E1044,3,FALSE)),0,VLOOKUP(CONCATENATE(INDIRECT(ADDRESS(3,COLUMN())),A66),DATA!C2:E1044,3,FALSE))</f>
        <v>0</v>
      </c>
      <c r="AA66" s="49">
        <f ca="1">IF(ISERROR(VLOOKUP(CONCATENATE(INDIRECT(ADDRESS(3,COLUMN())),A66),DATA!C2:E1044,3,FALSE)),0,VLOOKUP(CONCATENATE(INDIRECT(ADDRESS(3,COLUMN())),A66),DATA!C2:E1044,3,FALSE))</f>
        <v>0</v>
      </c>
      <c r="AB66" s="49">
        <f ca="1">IF(ISERROR(VLOOKUP(CONCATENATE(INDIRECT(ADDRESS(3,COLUMN())),A66),DATA!C2:E1044,3,FALSE)),0,VLOOKUP(CONCATENATE(INDIRECT(ADDRESS(3,COLUMN())),A66),DATA!C2:E1044,3,FALSE))</f>
        <v>0</v>
      </c>
      <c r="AC66" s="49">
        <f ca="1">IF(ISERROR(VLOOKUP(CONCATENATE(INDIRECT(ADDRESS(3,COLUMN())),A66),DATA!C2:E1044,3,FALSE)),0,VLOOKUP(CONCATENATE(INDIRECT(ADDRESS(3,COLUMN())),A66),DATA!C2:E1044,3,FALSE))</f>
        <v>0</v>
      </c>
      <c r="AD66" s="49">
        <f ca="1">IF(ISERROR(VLOOKUP(CONCATENATE(INDIRECT(ADDRESS(3,COLUMN())),A66),DATA!C2:E1044,3,FALSE)),0,VLOOKUP(CONCATENATE(INDIRECT(ADDRESS(3,COLUMN())),A66),DATA!C2:E1044,3,FALSE))</f>
        <v>0</v>
      </c>
      <c r="AE66" s="49">
        <f ca="1">IF(ISERROR(VLOOKUP(CONCATENATE(INDIRECT(ADDRESS(3,COLUMN())),A66),DATA!C2:E1044,3,FALSE)),0,VLOOKUP(CONCATENATE(INDIRECT(ADDRESS(3,COLUMN())),A66),DATA!C2:E1044,3,FALSE))</f>
        <v>0</v>
      </c>
      <c r="AF66" s="49">
        <f ca="1">IF(ISERROR(VLOOKUP(CONCATENATE(INDIRECT(ADDRESS(3,COLUMN())),A66),DATA!C2:E1044,3,FALSE)),0,VLOOKUP(CONCATENATE(INDIRECT(ADDRESS(3,COLUMN())),A66),DATA!C2:E1044,3,FALSE))</f>
        <v>0</v>
      </c>
      <c r="AG66" s="49">
        <f ca="1">IF(ISERROR(VLOOKUP(CONCATENATE(INDIRECT(ADDRESS(3,COLUMN())),A66),DATA!C2:E1044,3,FALSE)),0,VLOOKUP(CONCATENATE(INDIRECT(ADDRESS(3,COLUMN())),A66),DATA!C2:E1044,3,FALSE))</f>
        <v>0</v>
      </c>
      <c r="AH66" s="49">
        <f ca="1">IF(ISERROR(VLOOKUP(CONCATENATE(INDIRECT(ADDRESS(3,COLUMN())),A66),DATA!C2:E1044,3,FALSE)),0,VLOOKUP(CONCATENATE(INDIRECT(ADDRESS(3,COLUMN())),A66),DATA!C2:E1044,3,FALSE))</f>
        <v>0</v>
      </c>
      <c r="AI66" s="49">
        <f ca="1">IF(ISERROR(VLOOKUP(CONCATENATE(INDIRECT(ADDRESS(3,COLUMN())),A66),DATA!C2:E1044,3,FALSE)),0,VLOOKUP(CONCATENATE(INDIRECT(ADDRESS(3,COLUMN())),A66),DATA!C2:E1044,3,FALSE))</f>
        <v>0</v>
      </c>
      <c r="AJ66" s="49">
        <f ca="1">IF(ISERROR(VLOOKUP(CONCATENATE(INDIRECT(ADDRESS(3,COLUMN())),A66),DATA!C2:E1044,3,FALSE)),0,VLOOKUP(CONCATENATE(INDIRECT(ADDRESS(3,COLUMN())),A66),DATA!C2:E1044,3,FALSE))</f>
        <v>0</v>
      </c>
      <c r="AK66" s="49">
        <f ca="1">IF(ISERROR(VLOOKUP(CONCATENATE(INDIRECT(ADDRESS(3,COLUMN())),A66),DATA!C2:E1044,3,FALSE)),0,VLOOKUP(CONCATENATE(INDIRECT(ADDRESS(3,COLUMN())),A66),DATA!C2:E1044,3,FALSE))</f>
        <v>0</v>
      </c>
      <c r="AL66" s="49">
        <f ca="1">IF(ISERROR(VLOOKUP(CONCATENATE(INDIRECT(ADDRESS(3,COLUMN())),A66),DATA!C2:E1044,3,FALSE)),0,VLOOKUP(CONCATENATE(INDIRECT(ADDRESS(3,COLUMN())),A66),DATA!C2:E1044,3,FALSE))</f>
        <v>0</v>
      </c>
      <c r="AM66" s="49">
        <f ca="1">IF(ISERROR(VLOOKUP(CONCATENATE(INDIRECT(ADDRESS(3,COLUMN())),A66),DATA!C2:E1044,3,FALSE)),0,VLOOKUP(CONCATENATE(INDIRECT(ADDRESS(3,COLUMN())),A66),DATA!C2:E1044,3,FALSE))</f>
        <v>0</v>
      </c>
      <c r="AN66" s="49">
        <f ca="1">SUM(B66:INDIRECT(CONCATENATE(SUBSTITUTE(ADDRESS(1,COLUMN()-1,4),"1",""),"$66")))</f>
        <v>35</v>
      </c>
    </row>
    <row r="67" spans="1:40" x14ac:dyDescent="0.25">
      <c r="A67" s="50" t="s">
        <v>132</v>
      </c>
      <c r="B67" s="50">
        <f ca="1">IF(ISERROR(VLOOKUP(CONCATENATE(INDIRECT(ADDRESS(3,COLUMN())),A67),DATA!C2:E1044,3,FALSE)),0,VLOOKUP(CONCATENATE(INDIRECT(ADDRESS(3,COLUMN())),A67),DATA!C2:E1044,3,FALSE))</f>
        <v>150</v>
      </c>
      <c r="C67" s="50">
        <f ca="1">IF(ISERROR(VLOOKUP(CONCATENATE(INDIRECT(ADDRESS(3,COLUMN())),A67),DATA!C2:E1044,3,FALSE)),0,VLOOKUP(CONCATENATE(INDIRECT(ADDRESS(3,COLUMN())),A67),DATA!C2:E1044,3,FALSE))</f>
        <v>35</v>
      </c>
      <c r="D67" s="50">
        <f ca="1">IF(ISERROR(VLOOKUP(CONCATENATE(INDIRECT(ADDRESS(3,COLUMN())),A67),DATA!C2:E1044,3,FALSE)),0,VLOOKUP(CONCATENATE(INDIRECT(ADDRESS(3,COLUMN())),A67),DATA!C2:E1044,3,FALSE))</f>
        <v>99</v>
      </c>
      <c r="E67" s="50">
        <f ca="1">IF(ISERROR(VLOOKUP(CONCATENATE(INDIRECT(ADDRESS(3,COLUMN())),A67),DATA!C2:E1044,3,FALSE)),0,VLOOKUP(CONCATENATE(INDIRECT(ADDRESS(3,COLUMN())),A67),DATA!C2:E1044,3,FALSE))</f>
        <v>40</v>
      </c>
      <c r="F67" s="50">
        <f ca="1">IF(ISERROR(VLOOKUP(CONCATENATE(INDIRECT(ADDRESS(3,COLUMN())),A67),DATA!C2:E1044,3,FALSE)),0,VLOOKUP(CONCATENATE(INDIRECT(ADDRESS(3,COLUMN())),A67),DATA!C2:E1044,3,FALSE))</f>
        <v>3</v>
      </c>
      <c r="G67" s="50">
        <f ca="1">IF(ISERROR(VLOOKUP(CONCATENATE(INDIRECT(ADDRESS(3,COLUMN())),A67),DATA!C2:E1044,3,FALSE)),0,VLOOKUP(CONCATENATE(INDIRECT(ADDRESS(3,COLUMN())),A67),DATA!C2:E1044,3,FALSE))</f>
        <v>44</v>
      </c>
      <c r="H67" s="50">
        <f ca="1">IF(ISERROR(VLOOKUP(CONCATENATE(INDIRECT(ADDRESS(3,COLUMN())),A67),DATA!C2:E1044,3,FALSE)),0,VLOOKUP(CONCATENATE(INDIRECT(ADDRESS(3,COLUMN())),A67),DATA!C2:E1044,3,FALSE))</f>
        <v>59</v>
      </c>
      <c r="I67" s="50">
        <f ca="1">IF(ISERROR(VLOOKUP(CONCATENATE(INDIRECT(ADDRESS(3,COLUMN())),A67),DATA!C2:E1044,3,FALSE)),0,VLOOKUP(CONCATENATE(INDIRECT(ADDRESS(3,COLUMN())),A67),DATA!C2:E1044,3,FALSE))</f>
        <v>57</v>
      </c>
      <c r="J67" s="50">
        <f ca="1">IF(ISERROR(VLOOKUP(CONCATENATE(INDIRECT(ADDRESS(3,COLUMN())),A67),DATA!C2:E1044,3,FALSE)),0,VLOOKUP(CONCATENATE(INDIRECT(ADDRESS(3,COLUMN())),A67),DATA!C2:E1044,3,FALSE))</f>
        <v>46</v>
      </c>
      <c r="K67" s="50">
        <f ca="1">IF(ISERROR(VLOOKUP(CONCATENATE(INDIRECT(ADDRESS(3,COLUMN())),A67),DATA!C2:E1044,3,FALSE)),0,VLOOKUP(CONCATENATE(INDIRECT(ADDRESS(3,COLUMN())),A67),DATA!C2:E1044,3,FALSE))</f>
        <v>23</v>
      </c>
      <c r="L67" s="50">
        <f ca="1">IF(ISERROR(VLOOKUP(CONCATENATE(INDIRECT(ADDRESS(3,COLUMN())),A67),DATA!C2:E1044,3,FALSE)),0,VLOOKUP(CONCATENATE(INDIRECT(ADDRESS(3,COLUMN())),A67),DATA!C2:E1044,3,FALSE))</f>
        <v>10</v>
      </c>
      <c r="M67" s="50">
        <f ca="1">IF(ISERROR(VLOOKUP(CONCATENATE(INDIRECT(ADDRESS(3,COLUMN())),A67),DATA!C2:E1044,3,FALSE)),0,VLOOKUP(CONCATENATE(INDIRECT(ADDRESS(3,COLUMN())),A67),DATA!C2:E1044,3,FALSE))</f>
        <v>46</v>
      </c>
      <c r="N67" s="50">
        <f ca="1">IF(ISERROR(VLOOKUP(CONCATENATE(INDIRECT(ADDRESS(3,COLUMN())),A67),DATA!C2:E1044,3,FALSE)),0,VLOOKUP(CONCATENATE(INDIRECT(ADDRESS(3,COLUMN())),A67),DATA!C2:E1044,3,FALSE))</f>
        <v>28</v>
      </c>
      <c r="O67" s="50">
        <f ca="1">IF(ISERROR(VLOOKUP(CONCATENATE(INDIRECT(ADDRESS(3,COLUMN())),A67),DATA!C2:E1044,3,FALSE)),0,VLOOKUP(CONCATENATE(INDIRECT(ADDRESS(3,COLUMN())),A67),DATA!C2:E1044,3,FALSE))</f>
        <v>14</v>
      </c>
      <c r="P67" s="50">
        <f ca="1">IF(ISERROR(VLOOKUP(CONCATENATE(INDIRECT(ADDRESS(3,COLUMN())),A67),DATA!C2:E1044,3,FALSE)),0,VLOOKUP(CONCATENATE(INDIRECT(ADDRESS(3,COLUMN())),A67),DATA!C2:E1044,3,FALSE))</f>
        <v>5</v>
      </c>
      <c r="Q67" s="50">
        <f ca="1">IF(ISERROR(VLOOKUP(CONCATENATE(INDIRECT(ADDRESS(3,COLUMN())),A67),DATA!C2:E1044,3,FALSE)),0,VLOOKUP(CONCATENATE(INDIRECT(ADDRESS(3,COLUMN())),A67),DATA!C2:E1044,3,FALSE))</f>
        <v>5</v>
      </c>
      <c r="R67" s="50">
        <f ca="1">IF(ISERROR(VLOOKUP(CONCATENATE(INDIRECT(ADDRESS(3,COLUMN())),A67),DATA!C2:E1044,3,FALSE)),0,VLOOKUP(CONCATENATE(INDIRECT(ADDRESS(3,COLUMN())),A67),DATA!C2:E1044,3,FALSE))</f>
        <v>7</v>
      </c>
      <c r="S67" s="50">
        <f ca="1">IF(ISERROR(VLOOKUP(CONCATENATE(INDIRECT(ADDRESS(3,COLUMN())),A67),DATA!C2:E1044,3,FALSE)),0,VLOOKUP(CONCATENATE(INDIRECT(ADDRESS(3,COLUMN())),A67),DATA!C2:E1044,3,FALSE))</f>
        <v>22</v>
      </c>
      <c r="T67" s="50">
        <f ca="1">IF(ISERROR(VLOOKUP(CONCATENATE(INDIRECT(ADDRESS(3,COLUMN())),A67),DATA!C2:E1044,3,FALSE)),0,VLOOKUP(CONCATENATE(INDIRECT(ADDRESS(3,COLUMN())),A67),DATA!C2:E1044,3,FALSE))</f>
        <v>28</v>
      </c>
      <c r="U67" s="50">
        <f ca="1">IF(ISERROR(VLOOKUP(CONCATENATE(INDIRECT(ADDRESS(3,COLUMN())),A67),DATA!C2:E1044,3,FALSE)),0,VLOOKUP(CONCATENATE(INDIRECT(ADDRESS(3,COLUMN())),A67),DATA!C2:E1044,3,FALSE))</f>
        <v>50</v>
      </c>
      <c r="V67" s="50">
        <f ca="1">IF(ISERROR(VLOOKUP(CONCATENATE(INDIRECT(ADDRESS(3,COLUMN())),A67),DATA!C2:E1044,3,FALSE)),0,VLOOKUP(CONCATENATE(INDIRECT(ADDRESS(3,COLUMN())),A67),DATA!C2:E1044,3,FALSE))</f>
        <v>0</v>
      </c>
      <c r="W67" s="50">
        <f ca="1">IF(ISERROR(VLOOKUP(CONCATENATE(INDIRECT(ADDRESS(3,COLUMN())),A67),DATA!C2:E1044,3,FALSE)),0,VLOOKUP(CONCATENATE(INDIRECT(ADDRESS(3,COLUMN())),A67),DATA!C2:E1044,3,FALSE))</f>
        <v>0</v>
      </c>
      <c r="X67" s="50">
        <f ca="1">IF(ISERROR(VLOOKUP(CONCATENATE(INDIRECT(ADDRESS(3,COLUMN())),A67),DATA!C2:E1044,3,FALSE)),0,VLOOKUP(CONCATENATE(INDIRECT(ADDRESS(3,COLUMN())),A67),DATA!C2:E1044,3,FALSE))</f>
        <v>0</v>
      </c>
      <c r="Y67" s="50">
        <f ca="1">IF(ISERROR(VLOOKUP(CONCATENATE(INDIRECT(ADDRESS(3,COLUMN())),A67),DATA!C2:E1044,3,FALSE)),0,VLOOKUP(CONCATENATE(INDIRECT(ADDRESS(3,COLUMN())),A67),DATA!C2:E1044,3,FALSE))</f>
        <v>14</v>
      </c>
      <c r="Z67" s="50">
        <f ca="1">IF(ISERROR(VLOOKUP(CONCATENATE(INDIRECT(ADDRESS(3,COLUMN())),A67),DATA!C2:E1044,3,FALSE)),0,VLOOKUP(CONCATENATE(INDIRECT(ADDRESS(3,COLUMN())),A67),DATA!C2:E1044,3,FALSE))</f>
        <v>6</v>
      </c>
      <c r="AA67" s="50">
        <f ca="1">IF(ISERROR(VLOOKUP(CONCATENATE(INDIRECT(ADDRESS(3,COLUMN())),A67),DATA!C2:E1044,3,FALSE)),0,VLOOKUP(CONCATENATE(INDIRECT(ADDRESS(3,COLUMN())),A67),DATA!C2:E1044,3,FALSE))</f>
        <v>13</v>
      </c>
      <c r="AB67" s="50">
        <f ca="1">IF(ISERROR(VLOOKUP(CONCATENATE(INDIRECT(ADDRESS(3,COLUMN())),A67),DATA!C2:E1044,3,FALSE)),0,VLOOKUP(CONCATENATE(INDIRECT(ADDRESS(3,COLUMN())),A67),DATA!C2:E1044,3,FALSE))</f>
        <v>1</v>
      </c>
      <c r="AC67" s="50">
        <f ca="1">IF(ISERROR(VLOOKUP(CONCATENATE(INDIRECT(ADDRESS(3,COLUMN())),A67),DATA!C2:E1044,3,FALSE)),0,VLOOKUP(CONCATENATE(INDIRECT(ADDRESS(3,COLUMN())),A67),DATA!C2:E1044,3,FALSE))</f>
        <v>0</v>
      </c>
      <c r="AD67" s="50">
        <f ca="1">IF(ISERROR(VLOOKUP(CONCATENATE(INDIRECT(ADDRESS(3,COLUMN())),A67),DATA!C2:E1044,3,FALSE)),0,VLOOKUP(CONCATENATE(INDIRECT(ADDRESS(3,COLUMN())),A67),DATA!C2:E1044,3,FALSE))</f>
        <v>0</v>
      </c>
      <c r="AE67" s="50">
        <f ca="1">IF(ISERROR(VLOOKUP(CONCATENATE(INDIRECT(ADDRESS(3,COLUMN())),A67),DATA!C2:E1044,3,FALSE)),0,VLOOKUP(CONCATENATE(INDIRECT(ADDRESS(3,COLUMN())),A67),DATA!C2:E1044,3,FALSE))</f>
        <v>2</v>
      </c>
      <c r="AF67" s="50">
        <f ca="1">IF(ISERROR(VLOOKUP(CONCATENATE(INDIRECT(ADDRESS(3,COLUMN())),A67),DATA!C2:E1044,3,FALSE)),0,VLOOKUP(CONCATENATE(INDIRECT(ADDRESS(3,COLUMN())),A67),DATA!C2:E1044,3,FALSE))</f>
        <v>2</v>
      </c>
      <c r="AG67" s="50">
        <f ca="1">IF(ISERROR(VLOOKUP(CONCATENATE(INDIRECT(ADDRESS(3,COLUMN())),A67),DATA!C2:E1044,3,FALSE)),0,VLOOKUP(CONCATENATE(INDIRECT(ADDRESS(3,COLUMN())),A67),DATA!C2:E1044,3,FALSE))</f>
        <v>10</v>
      </c>
      <c r="AH67" s="50">
        <f ca="1">IF(ISERROR(VLOOKUP(CONCATENATE(INDIRECT(ADDRESS(3,COLUMN())),A67),DATA!C2:E1044,3,FALSE)),0,VLOOKUP(CONCATENATE(INDIRECT(ADDRESS(3,COLUMN())),A67),DATA!C2:E1044,3,FALSE))</f>
        <v>6</v>
      </c>
      <c r="AI67" s="50">
        <f ca="1">IF(ISERROR(VLOOKUP(CONCATENATE(INDIRECT(ADDRESS(3,COLUMN())),A67),DATA!C2:E1044,3,FALSE)),0,VLOOKUP(CONCATENATE(INDIRECT(ADDRESS(3,COLUMN())),A67),DATA!C2:E1044,3,FALSE))</f>
        <v>0</v>
      </c>
      <c r="AJ67" s="50">
        <f ca="1">IF(ISERROR(VLOOKUP(CONCATENATE(INDIRECT(ADDRESS(3,COLUMN())),A67),DATA!C2:E1044,3,FALSE)),0,VLOOKUP(CONCATENATE(INDIRECT(ADDRESS(3,COLUMN())),A67),DATA!C2:E1044,3,FALSE))</f>
        <v>0</v>
      </c>
      <c r="AK67" s="50">
        <f ca="1">IF(ISERROR(VLOOKUP(CONCATENATE(INDIRECT(ADDRESS(3,COLUMN())),A67),DATA!C2:E1044,3,FALSE)),0,VLOOKUP(CONCATENATE(INDIRECT(ADDRESS(3,COLUMN())),A67),DATA!C2:E1044,3,FALSE))</f>
        <v>0</v>
      </c>
      <c r="AL67" s="50">
        <f ca="1">IF(ISERROR(VLOOKUP(CONCATENATE(INDIRECT(ADDRESS(3,COLUMN())),A67),DATA!C2:E1044,3,FALSE)),0,VLOOKUP(CONCATENATE(INDIRECT(ADDRESS(3,COLUMN())),A67),DATA!C2:E1044,3,FALSE))</f>
        <v>0</v>
      </c>
      <c r="AM67" s="50">
        <f ca="1">IF(ISERROR(VLOOKUP(CONCATENATE(INDIRECT(ADDRESS(3,COLUMN())),A67),DATA!C2:E1044,3,FALSE)),0,VLOOKUP(CONCATENATE(INDIRECT(ADDRESS(3,COLUMN())),A67),DATA!C2:E1044,3,FALSE))</f>
        <v>0</v>
      </c>
      <c r="AN67" s="50">
        <f ca="1">SUM(B67:INDIRECT(CONCATENATE(SUBSTITUTE(ADDRESS(1,COLUMN()-1,4),"1",""),"$67")))</f>
        <v>825</v>
      </c>
    </row>
    <row r="68" spans="1:40" s="6" customFormat="1" x14ac:dyDescent="0.25">
      <c r="A68" s="49" t="s">
        <v>137</v>
      </c>
      <c r="B68" s="49">
        <f ca="1">SUM(INDIRECT(ADDRESS(4,COLUMN())):INDIRECT(ADDRESS(67,COLUMN())))</f>
        <v>7448</v>
      </c>
      <c r="C68" s="49">
        <f ca="1">SUM(INDIRECT(ADDRESS(4,COLUMN())):INDIRECT(ADDRESS(67,COLUMN())))</f>
        <v>2214</v>
      </c>
      <c r="D68" s="49">
        <f ca="1">SUM(INDIRECT(ADDRESS(4,COLUMN())):INDIRECT(ADDRESS(67,COLUMN())))</f>
        <v>2268</v>
      </c>
      <c r="E68" s="49">
        <f ca="1">SUM(INDIRECT(ADDRESS(4,COLUMN())):INDIRECT(ADDRESS(67,COLUMN())))</f>
        <v>1231</v>
      </c>
      <c r="F68" s="49">
        <f ca="1">SUM(INDIRECT(ADDRESS(4,COLUMN())):INDIRECT(ADDRESS(67,COLUMN())))</f>
        <v>685</v>
      </c>
      <c r="G68" s="49">
        <f ca="1">SUM(INDIRECT(ADDRESS(4,COLUMN())):INDIRECT(ADDRESS(67,COLUMN())))</f>
        <v>1732</v>
      </c>
      <c r="H68" s="49">
        <f ca="1">SUM(INDIRECT(ADDRESS(4,COLUMN())):INDIRECT(ADDRESS(67,COLUMN())))</f>
        <v>1649</v>
      </c>
      <c r="I68" s="49">
        <f ca="1">SUM(INDIRECT(ADDRESS(4,COLUMN())):INDIRECT(ADDRESS(67,COLUMN())))</f>
        <v>1255</v>
      </c>
      <c r="J68" s="49">
        <f ca="1">SUM(INDIRECT(ADDRESS(4,COLUMN())):INDIRECT(ADDRESS(67,COLUMN())))</f>
        <v>2965</v>
      </c>
      <c r="K68" s="49">
        <f ca="1">SUM(INDIRECT(ADDRESS(4,COLUMN())):INDIRECT(ADDRESS(67,COLUMN())))</f>
        <v>2264</v>
      </c>
      <c r="L68" s="49">
        <f ca="1">SUM(INDIRECT(ADDRESS(4,COLUMN())):INDIRECT(ADDRESS(67,COLUMN())))</f>
        <v>434</v>
      </c>
      <c r="M68" s="49">
        <f ca="1">SUM(INDIRECT(ADDRESS(4,COLUMN())):INDIRECT(ADDRESS(67,COLUMN())))</f>
        <v>2253</v>
      </c>
      <c r="N68" s="49">
        <f ca="1">SUM(INDIRECT(ADDRESS(4,COLUMN())):INDIRECT(ADDRESS(67,COLUMN())))</f>
        <v>1785</v>
      </c>
      <c r="O68" s="49">
        <f ca="1">SUM(INDIRECT(ADDRESS(4,COLUMN())):INDIRECT(ADDRESS(67,COLUMN())))</f>
        <v>642</v>
      </c>
      <c r="P68" s="49">
        <f ca="1">SUM(INDIRECT(ADDRESS(4,COLUMN())):INDIRECT(ADDRESS(67,COLUMN())))</f>
        <v>102</v>
      </c>
      <c r="Q68" s="49">
        <f ca="1">SUM(INDIRECT(ADDRESS(4,COLUMN())):INDIRECT(ADDRESS(67,COLUMN())))</f>
        <v>80</v>
      </c>
      <c r="R68" s="49">
        <f ca="1">SUM(INDIRECT(ADDRESS(4,COLUMN())):INDIRECT(ADDRESS(67,COLUMN())))</f>
        <v>117</v>
      </c>
      <c r="S68" s="49">
        <f ca="1">SUM(INDIRECT(ADDRESS(4,COLUMN())):INDIRECT(ADDRESS(67,COLUMN())))</f>
        <v>727</v>
      </c>
      <c r="T68" s="49">
        <f ca="1">SUM(INDIRECT(ADDRESS(4,COLUMN())):INDIRECT(ADDRESS(67,COLUMN())))</f>
        <v>476</v>
      </c>
      <c r="U68" s="49">
        <f ca="1">SUM(INDIRECT(ADDRESS(4,COLUMN())):INDIRECT(ADDRESS(67,COLUMN())))</f>
        <v>3120</v>
      </c>
      <c r="V68" s="49">
        <f ca="1">SUM(INDIRECT(ADDRESS(4,COLUMN())):INDIRECT(ADDRESS(67,COLUMN())))</f>
        <v>88</v>
      </c>
      <c r="W68" s="49">
        <f ca="1">SUM(INDIRECT(ADDRESS(4,COLUMN())):INDIRECT(ADDRESS(67,COLUMN())))</f>
        <v>0</v>
      </c>
      <c r="X68" s="49">
        <f ca="1">SUM(INDIRECT(ADDRESS(4,COLUMN())):INDIRECT(ADDRESS(67,COLUMN())))</f>
        <v>4</v>
      </c>
      <c r="Y68" s="49">
        <f ca="1">SUM(INDIRECT(ADDRESS(4,COLUMN())):INDIRECT(ADDRESS(67,COLUMN())))</f>
        <v>471</v>
      </c>
      <c r="Z68" s="49">
        <f ca="1">SUM(INDIRECT(ADDRESS(4,COLUMN())):INDIRECT(ADDRESS(67,COLUMN())))</f>
        <v>273</v>
      </c>
      <c r="AA68" s="49">
        <f ca="1">SUM(INDIRECT(ADDRESS(4,COLUMN())):INDIRECT(ADDRESS(67,COLUMN())))</f>
        <v>243</v>
      </c>
      <c r="AB68" s="49">
        <f ca="1">SUM(INDIRECT(ADDRESS(4,COLUMN())):INDIRECT(ADDRESS(67,COLUMN())))</f>
        <v>18</v>
      </c>
      <c r="AC68" s="49">
        <f ca="1">SUM(INDIRECT(ADDRESS(4,COLUMN())):INDIRECT(ADDRESS(67,COLUMN())))</f>
        <v>0</v>
      </c>
      <c r="AD68" s="49">
        <f ca="1">SUM(INDIRECT(ADDRESS(4,COLUMN())):INDIRECT(ADDRESS(67,COLUMN())))</f>
        <v>31</v>
      </c>
      <c r="AE68" s="49">
        <f ca="1">SUM(INDIRECT(ADDRESS(4,COLUMN())):INDIRECT(ADDRESS(67,COLUMN())))</f>
        <v>31</v>
      </c>
      <c r="AF68" s="49">
        <f ca="1">SUM(INDIRECT(ADDRESS(4,COLUMN())):INDIRECT(ADDRESS(67,COLUMN())))</f>
        <v>182</v>
      </c>
      <c r="AG68" s="49">
        <f ca="1">SUM(INDIRECT(ADDRESS(4,COLUMN())):INDIRECT(ADDRESS(67,COLUMN())))</f>
        <v>162</v>
      </c>
      <c r="AH68" s="49">
        <f ca="1">SUM(INDIRECT(ADDRESS(4,COLUMN())):INDIRECT(ADDRESS(67,COLUMN())))</f>
        <v>81</v>
      </c>
      <c r="AI68" s="49">
        <f ca="1">SUM(INDIRECT(ADDRESS(4,COLUMN())):INDIRECT(ADDRESS(67,COLUMN())))</f>
        <v>0</v>
      </c>
      <c r="AJ68" s="49">
        <f ca="1">SUM(INDIRECT(ADDRESS(4,COLUMN())):INDIRECT(ADDRESS(67,COLUMN())))</f>
        <v>0</v>
      </c>
      <c r="AK68" s="49">
        <f ca="1">SUM(INDIRECT(ADDRESS(4,COLUMN())):INDIRECT(ADDRESS(67,COLUMN())))</f>
        <v>0</v>
      </c>
      <c r="AL68" s="49">
        <f ca="1">SUM(INDIRECT(ADDRESS(4,COLUMN())):INDIRECT(ADDRESS(67,COLUMN())))</f>
        <v>0</v>
      </c>
      <c r="AM68" s="49">
        <f ca="1">SUM(INDIRECT(ADDRESS(4,COLUMN())):INDIRECT(ADDRESS(67,COLUMN())))</f>
        <v>0</v>
      </c>
      <c r="AN68" s="49">
        <f ca="1">SUM(B68:INDIRECT(ADDRESS(68,COLUMN()-1)))</f>
        <v>35031</v>
      </c>
    </row>
    <row r="69" spans="1:40" x14ac:dyDescent="0.25">
      <c r="A69" s="8"/>
      <c r="V69" s="5"/>
      <c r="W69" s="5"/>
      <c r="X69" s="5"/>
      <c r="Y69" s="5"/>
      <c r="Z69" s="5"/>
      <c r="AA69" s="5"/>
      <c r="AB69" s="5"/>
      <c r="AC69" s="5"/>
      <c r="AD69" s="23"/>
      <c r="AE69" s="24"/>
      <c r="AF69" s="24"/>
      <c r="AG69" s="25"/>
      <c r="AH69" s="23"/>
      <c r="AI69" s="26"/>
      <c r="AJ69" s="7"/>
      <c r="AK69" s="7"/>
      <c r="AL69" s="7"/>
      <c r="AM69" s="7"/>
    </row>
    <row r="70" spans="1:40" x14ac:dyDescent="0.25">
      <c r="V70" s="5"/>
      <c r="W70" s="5"/>
      <c r="X70" s="5"/>
      <c r="Y70" s="5"/>
      <c r="Z70" s="5"/>
      <c r="AA70" s="5"/>
      <c r="AB70" s="5"/>
      <c r="AC70" s="5"/>
      <c r="AD70" s="23"/>
      <c r="AE70" s="24"/>
      <c r="AF70" s="24"/>
      <c r="AG70" s="25"/>
      <c r="AH70" s="23"/>
      <c r="AI70" s="26"/>
      <c r="AJ70" s="7"/>
      <c r="AK70" s="7"/>
      <c r="AL70" s="7"/>
      <c r="AM70" s="7"/>
    </row>
    <row r="71" spans="1:40" x14ac:dyDescent="0.25">
      <c r="V71" s="5"/>
      <c r="W71" s="5"/>
      <c r="X71" s="5"/>
      <c r="Y71" s="5"/>
      <c r="Z71" s="5"/>
      <c r="AA71" s="5"/>
      <c r="AB71" s="5"/>
      <c r="AC71" s="5"/>
      <c r="AD71" s="23"/>
      <c r="AE71" s="24"/>
      <c r="AF71" s="24"/>
      <c r="AG71" s="25"/>
      <c r="AH71" s="23"/>
      <c r="AI71" s="26"/>
      <c r="AJ71" s="7"/>
      <c r="AK71" s="7"/>
      <c r="AL71" s="7"/>
      <c r="AM71" s="7"/>
    </row>
    <row r="72" spans="1:40" ht="23.25" x14ac:dyDescent="0.35">
      <c r="A72" s="13" t="s">
        <v>141</v>
      </c>
      <c r="V72" s="5"/>
      <c r="W72" s="5"/>
      <c r="X72" s="5"/>
      <c r="Y72" s="5"/>
      <c r="Z72" s="5"/>
      <c r="AA72" s="5"/>
      <c r="AB72" s="5"/>
      <c r="AC72" s="5"/>
      <c r="AD72" s="23"/>
      <c r="AE72" s="24"/>
      <c r="AF72" s="24"/>
      <c r="AG72" s="25"/>
      <c r="AH72" s="23"/>
      <c r="AI72" s="26"/>
      <c r="AJ72" s="7"/>
      <c r="AK72" s="7"/>
      <c r="AL72" s="7"/>
      <c r="AM72" s="7"/>
    </row>
    <row r="73" spans="1:40" s="28" customFormat="1" x14ac:dyDescent="0.25">
      <c r="A73" s="39" t="s">
        <v>131</v>
      </c>
      <c r="B73" s="39" t="s">
        <v>149</v>
      </c>
      <c r="C73" s="39" t="s">
        <v>166</v>
      </c>
      <c r="D73" s="39" t="s">
        <v>143</v>
      </c>
      <c r="E73" s="39" t="s">
        <v>163</v>
      </c>
      <c r="F73" s="39" t="s">
        <v>152</v>
      </c>
      <c r="G73" s="39" t="s">
        <v>157</v>
      </c>
      <c r="H73" s="39" t="s">
        <v>164</v>
      </c>
      <c r="I73" s="39" t="s">
        <v>148</v>
      </c>
      <c r="J73" s="39" t="s">
        <v>178</v>
      </c>
      <c r="K73" s="39" t="s">
        <v>208</v>
      </c>
      <c r="L73" s="39" t="s">
        <v>184</v>
      </c>
      <c r="M73" s="39" t="s">
        <v>162</v>
      </c>
      <c r="N73" s="39" t="s">
        <v>219</v>
      </c>
      <c r="O73" s="39" t="s">
        <v>165</v>
      </c>
      <c r="P73" s="39" t="s">
        <v>196</v>
      </c>
      <c r="Q73" s="39" t="s">
        <v>167</v>
      </c>
      <c r="R73" s="39" t="s">
        <v>161</v>
      </c>
      <c r="S73" s="39" t="s">
        <v>180</v>
      </c>
      <c r="T73" s="39" t="s">
        <v>173</v>
      </c>
      <c r="U73" s="39" t="s">
        <v>171</v>
      </c>
      <c r="V73" s="39" t="s">
        <v>154</v>
      </c>
      <c r="W73" s="39" t="s">
        <v>182</v>
      </c>
      <c r="X73" s="39" t="s">
        <v>160</v>
      </c>
      <c r="Y73" s="39" t="s">
        <v>155</v>
      </c>
      <c r="Z73" s="39" t="s">
        <v>185</v>
      </c>
      <c r="AA73" s="39" t="s">
        <v>188</v>
      </c>
      <c r="AB73" s="39" t="s">
        <v>224</v>
      </c>
      <c r="AC73" s="39" t="s">
        <v>177</v>
      </c>
      <c r="AD73" s="39" t="s">
        <v>225</v>
      </c>
      <c r="AE73" s="39" t="s">
        <v>156</v>
      </c>
      <c r="AF73" s="39" t="s">
        <v>151</v>
      </c>
      <c r="AG73" s="39" t="s">
        <v>169</v>
      </c>
      <c r="AH73" s="39" t="s">
        <v>159</v>
      </c>
      <c r="AI73" s="39" t="s">
        <v>203</v>
      </c>
      <c r="AJ73" s="39" t="s">
        <v>170</v>
      </c>
      <c r="AK73" s="39" t="s">
        <v>186</v>
      </c>
      <c r="AL73" s="39" t="s">
        <v>172</v>
      </c>
      <c r="AM73" s="39" t="s">
        <v>158</v>
      </c>
      <c r="AN73" s="39" t="s">
        <v>147</v>
      </c>
    </row>
    <row r="74" spans="1:40" x14ac:dyDescent="0.25">
      <c r="A74" s="49" t="s">
        <v>62</v>
      </c>
      <c r="B74" s="49">
        <f ca="1">IF(ISERROR(VLOOKUP(CONCATENATE(INDIRECT(ADDRESS(3,COLUMN())),A74),DATA!C2:E1044,3,FALSE)),0,VLOOKUP(CONCATENATE(INDIRECT(ADDRESS(3,COLUMN())),A74),DATA!C2:E1044,3,FALSE))</f>
        <v>0</v>
      </c>
      <c r="C74" s="49">
        <f ca="1">IF(ISERROR(VLOOKUP(CONCATENATE(INDIRECT(ADDRESS(3,COLUMN())),A74),DATA!C2:E1044,3,FALSE)),0,VLOOKUP(CONCATENATE(INDIRECT(ADDRESS(3,COLUMN())),A74),DATA!C2:E1044,3,FALSE))</f>
        <v>0</v>
      </c>
      <c r="D74" s="49">
        <f ca="1">IF(ISERROR(VLOOKUP(CONCATENATE(INDIRECT(ADDRESS(3,COLUMN())),A74),DATA!C2:E1044,3,FALSE)),0,VLOOKUP(CONCATENATE(INDIRECT(ADDRESS(3,COLUMN())),A74),DATA!C2:E1044,3,FALSE))</f>
        <v>0</v>
      </c>
      <c r="E74" s="49">
        <f ca="1">IF(ISERROR(VLOOKUP(CONCATENATE(INDIRECT(ADDRESS(3,COLUMN())),A74),DATA!C2:E1044,3,FALSE)),0,VLOOKUP(CONCATENATE(INDIRECT(ADDRESS(3,COLUMN())),A74),DATA!C2:E1044,3,FALSE))</f>
        <v>0</v>
      </c>
      <c r="F74" s="49">
        <f ca="1">IF(ISERROR(VLOOKUP(CONCATENATE(INDIRECT(ADDRESS(3,COLUMN())),A74),DATA!C2:E1044,3,FALSE)),0,VLOOKUP(CONCATENATE(INDIRECT(ADDRESS(3,COLUMN())),A74),DATA!C2:E1044,3,FALSE))</f>
        <v>0</v>
      </c>
      <c r="G74" s="49">
        <f ca="1">IF(ISERROR(VLOOKUP(CONCATENATE(INDIRECT(ADDRESS(3,COLUMN())),A74),DATA!C2:E1044,3,FALSE)),0,VLOOKUP(CONCATENATE(INDIRECT(ADDRESS(3,COLUMN())),A74),DATA!C2:E1044,3,FALSE))</f>
        <v>0</v>
      </c>
      <c r="H74" s="49">
        <f ca="1">IF(ISERROR(VLOOKUP(CONCATENATE(INDIRECT(ADDRESS(3,COLUMN())),A74),DATA!C2:E1044,3,FALSE)),0,VLOOKUP(CONCATENATE(INDIRECT(ADDRESS(3,COLUMN())),A74),DATA!C2:E1044,3,FALSE))</f>
        <v>0</v>
      </c>
      <c r="I74" s="49">
        <f ca="1">IF(ISERROR(VLOOKUP(CONCATENATE(INDIRECT(ADDRESS(3,COLUMN())),A74),DATA!C2:E1044,3,FALSE)),0,VLOOKUP(CONCATENATE(INDIRECT(ADDRESS(3,COLUMN())),A74),DATA!C2:E1044,3,FALSE))</f>
        <v>0</v>
      </c>
      <c r="J74" s="49">
        <f ca="1">IF(ISERROR(VLOOKUP(CONCATENATE(INDIRECT(ADDRESS(3,COLUMN())),A74),DATA!C2:E1044,3,FALSE)),0,VLOOKUP(CONCATENATE(INDIRECT(ADDRESS(3,COLUMN())),A74),DATA!C2:E1044,3,FALSE))</f>
        <v>0</v>
      </c>
      <c r="K74" s="49">
        <f ca="1">IF(ISERROR(VLOOKUP(CONCATENATE(INDIRECT(ADDRESS(3,COLUMN())),A74),DATA!C2:E1044,3,FALSE)),0,VLOOKUP(CONCATENATE(INDIRECT(ADDRESS(3,COLUMN())),A74),DATA!C2:E1044,3,FALSE))</f>
        <v>0</v>
      </c>
      <c r="L74" s="49">
        <f ca="1">IF(ISERROR(VLOOKUP(CONCATENATE(INDIRECT(ADDRESS(3,COLUMN())),A74),DATA!C2:E1044,3,FALSE)),0,VLOOKUP(CONCATENATE(INDIRECT(ADDRESS(3,COLUMN())),A74),DATA!C2:E1044,3,FALSE))</f>
        <v>0</v>
      </c>
      <c r="M74" s="49">
        <f ca="1">IF(ISERROR(VLOOKUP(CONCATENATE(INDIRECT(ADDRESS(3,COLUMN())),A74),DATA!C2:E1044,3,FALSE)),0,VLOOKUP(CONCATENATE(INDIRECT(ADDRESS(3,COLUMN())),A74),DATA!C2:E1044,3,FALSE))</f>
        <v>0</v>
      </c>
      <c r="N74" s="49">
        <f ca="1">IF(ISERROR(VLOOKUP(CONCATENATE(INDIRECT(ADDRESS(3,COLUMN())),A74),DATA!C2:E1044,3,FALSE)),0,VLOOKUP(CONCATENATE(INDIRECT(ADDRESS(3,COLUMN())),A74),DATA!C2:E1044,3,FALSE))</f>
        <v>0</v>
      </c>
      <c r="O74" s="49">
        <f ca="1">IF(ISERROR(VLOOKUP(CONCATENATE(INDIRECT(ADDRESS(3,COLUMN())),A74),DATA!C2:E1044,3,FALSE)),0,VLOOKUP(CONCATENATE(INDIRECT(ADDRESS(3,COLUMN())),A74),DATA!C2:E1044,3,FALSE))</f>
        <v>0</v>
      </c>
      <c r="P74" s="49">
        <f ca="1">IF(ISERROR(VLOOKUP(CONCATENATE(INDIRECT(ADDRESS(3,COLUMN())),A74),DATA!C2:E1044,3,FALSE)),0,VLOOKUP(CONCATENATE(INDIRECT(ADDRESS(3,COLUMN())),A74),DATA!C2:E1044,3,FALSE))</f>
        <v>0</v>
      </c>
      <c r="Q74" s="49">
        <f ca="1">IF(ISERROR(VLOOKUP(CONCATENATE(INDIRECT(ADDRESS(3,COLUMN())),A74),DATA!C2:E1044,3,FALSE)),0,VLOOKUP(CONCATENATE(INDIRECT(ADDRESS(3,COLUMN())),A74),DATA!C2:E1044,3,FALSE))</f>
        <v>0</v>
      </c>
      <c r="R74" s="49">
        <f ca="1">IF(ISERROR(VLOOKUP(CONCATENATE(INDIRECT(ADDRESS(3,COLUMN())),A74),DATA!C2:E1044,3,FALSE)),0,VLOOKUP(CONCATENATE(INDIRECT(ADDRESS(3,COLUMN())),A74),DATA!C2:E1044,3,FALSE))</f>
        <v>0</v>
      </c>
      <c r="S74" s="49">
        <f ca="1">IF(ISERROR(VLOOKUP(CONCATENATE(INDIRECT(ADDRESS(3,COLUMN())),A74),DATA!C2:E1044,3,FALSE)),0,VLOOKUP(CONCATENATE(INDIRECT(ADDRESS(3,COLUMN())),A74),DATA!C2:E1044,3,FALSE))</f>
        <v>0</v>
      </c>
      <c r="T74" s="49">
        <f ca="1">IF(ISERROR(VLOOKUP(CONCATENATE(INDIRECT(ADDRESS(3,COLUMN())),A74),DATA!C2:E1044,3,FALSE)),0,VLOOKUP(CONCATENATE(INDIRECT(ADDRESS(3,COLUMN())),A74),DATA!C2:E1044,3,FALSE))</f>
        <v>0</v>
      </c>
      <c r="U74" s="49">
        <f ca="1">IF(ISERROR(VLOOKUP(CONCATENATE(INDIRECT(ADDRESS(3,COLUMN())),A74),DATA!C2:E1044,3,FALSE)),0,VLOOKUP(CONCATENATE(INDIRECT(ADDRESS(3,COLUMN())),A74),DATA!C2:E1044,3,FALSE))</f>
        <v>0</v>
      </c>
      <c r="V74" s="49">
        <f ca="1">IF(ISERROR(VLOOKUP(CONCATENATE(INDIRECT(ADDRESS(3,COLUMN())),A74),DATA!C2:E1044,3,FALSE)),0,VLOOKUP(CONCATENATE(INDIRECT(ADDRESS(3,COLUMN())),A74),DATA!C2:E1044,3,FALSE))</f>
        <v>0</v>
      </c>
      <c r="W74" s="49">
        <f ca="1">IF(ISERROR(VLOOKUP(CONCATENATE(INDIRECT(ADDRESS(3,COLUMN())),A74),DATA!C2:E1044,3,FALSE)),0,VLOOKUP(CONCATENATE(INDIRECT(ADDRESS(3,COLUMN())),A74),DATA!C2:E1044,3,FALSE))</f>
        <v>0</v>
      </c>
      <c r="X74" s="49">
        <f ca="1">IF(ISERROR(VLOOKUP(CONCATENATE(INDIRECT(ADDRESS(3,COLUMN())),A74),DATA!C2:E1044,3,FALSE)),0,VLOOKUP(CONCATENATE(INDIRECT(ADDRESS(3,COLUMN())),A74),DATA!C2:E1044,3,FALSE))</f>
        <v>0</v>
      </c>
      <c r="Y74" s="49">
        <f ca="1">IF(ISERROR(VLOOKUP(CONCATENATE(INDIRECT(ADDRESS(3,COLUMN())),A74),DATA!C2:E1044,3,FALSE)),0,VLOOKUP(CONCATENATE(INDIRECT(ADDRESS(3,COLUMN())),A74),DATA!C2:E1044,3,FALSE))</f>
        <v>0</v>
      </c>
      <c r="Z74" s="49">
        <f ca="1">IF(ISERROR(VLOOKUP(CONCATENATE(INDIRECT(ADDRESS(3,COLUMN())),A74),DATA!C2:E1044,3,FALSE)),0,VLOOKUP(CONCATENATE(INDIRECT(ADDRESS(3,COLUMN())),A74),DATA!C2:E1044,3,FALSE))</f>
        <v>0</v>
      </c>
      <c r="AA74" s="49">
        <f ca="1">IF(ISERROR(VLOOKUP(CONCATENATE(INDIRECT(ADDRESS(3,COLUMN())),A74),DATA!C2:E1044,3,FALSE)),0,VLOOKUP(CONCATENATE(INDIRECT(ADDRESS(3,COLUMN())),A74),DATA!C2:E1044,3,FALSE))</f>
        <v>0</v>
      </c>
      <c r="AB74" s="49">
        <f ca="1">IF(ISERROR(VLOOKUP(CONCATENATE(INDIRECT(ADDRESS(3,COLUMN())),A74),DATA!C2:E1044,3,FALSE)),0,VLOOKUP(CONCATENATE(INDIRECT(ADDRESS(3,COLUMN())),A74),DATA!C2:E1044,3,FALSE))</f>
        <v>0</v>
      </c>
      <c r="AC74" s="49">
        <f ca="1">IF(ISERROR(VLOOKUP(CONCATENATE(INDIRECT(ADDRESS(3,COLUMN())),A74),DATA!C2:E1044,3,FALSE)),0,VLOOKUP(CONCATENATE(INDIRECT(ADDRESS(3,COLUMN())),A74),DATA!C2:E1044,3,FALSE))</f>
        <v>0</v>
      </c>
      <c r="AD74" s="49">
        <f ca="1">IF(ISERROR(VLOOKUP(CONCATENATE(INDIRECT(ADDRESS(3,COLUMN())),A74),DATA!C2:E1044,3,FALSE)),0,VLOOKUP(CONCATENATE(INDIRECT(ADDRESS(3,COLUMN())),A74),DATA!C2:E1044,3,FALSE))</f>
        <v>0</v>
      </c>
      <c r="AE74" s="49">
        <f ca="1">IF(ISERROR(VLOOKUP(CONCATENATE(INDIRECT(ADDRESS(3,COLUMN())),A74),DATA!C2:E1044,3,FALSE)),0,VLOOKUP(CONCATENATE(INDIRECT(ADDRESS(3,COLUMN())),A74),DATA!C2:E1044,3,FALSE))</f>
        <v>0</v>
      </c>
      <c r="AF74" s="49">
        <f ca="1">IF(ISERROR(VLOOKUP(CONCATENATE(INDIRECT(ADDRESS(3,COLUMN())),A74),DATA!C2:E1044,3,FALSE)),0,VLOOKUP(CONCATENATE(INDIRECT(ADDRESS(3,COLUMN())),A74),DATA!C2:E1044,3,FALSE))</f>
        <v>0</v>
      </c>
      <c r="AG74" s="49">
        <f ca="1">IF(ISERROR(VLOOKUP(CONCATENATE(INDIRECT(ADDRESS(3,COLUMN())),A74),DATA!C2:E1044,3,FALSE)),0,VLOOKUP(CONCATENATE(INDIRECT(ADDRESS(3,COLUMN())),A74),DATA!C2:E1044,3,FALSE))</f>
        <v>0</v>
      </c>
      <c r="AH74" s="49">
        <f ca="1">IF(ISERROR(VLOOKUP(CONCATENATE(INDIRECT(ADDRESS(3,COLUMN())),A74),DATA!C2:E1044,3,FALSE)),0,VLOOKUP(CONCATENATE(INDIRECT(ADDRESS(3,COLUMN())),A74),DATA!C2:E1044,3,FALSE))</f>
        <v>0</v>
      </c>
      <c r="AI74" s="49">
        <f ca="1">IF(ISERROR(VLOOKUP(CONCATENATE(INDIRECT(ADDRESS(3,COLUMN())),A74),DATA!C2:E1044,3,FALSE)),0,VLOOKUP(CONCATENATE(INDIRECT(ADDRESS(3,COLUMN())),A74),DATA!C2:E1044,3,FALSE))</f>
        <v>0</v>
      </c>
      <c r="AJ74" s="49">
        <f ca="1">IF(ISERROR(VLOOKUP(CONCATENATE(INDIRECT(ADDRESS(3,COLUMN())),A74),DATA!C2:E1044,3,FALSE)),0,VLOOKUP(CONCATENATE(INDIRECT(ADDRESS(3,COLUMN())),A74),DATA!C2:E1044,3,FALSE))</f>
        <v>0</v>
      </c>
      <c r="AK74" s="49">
        <f ca="1">IF(ISERROR(VLOOKUP(CONCATENATE(INDIRECT(ADDRESS(3,COLUMN())),A74),DATA!C2:E1044,3,FALSE)),0,VLOOKUP(CONCATENATE(INDIRECT(ADDRESS(3,COLUMN())),A74),DATA!C2:E1044,3,FALSE))</f>
        <v>0</v>
      </c>
      <c r="AL74" s="49">
        <f ca="1">IF(ISERROR(VLOOKUP(CONCATENATE(INDIRECT(ADDRESS(3,COLUMN())),A74),DATA!C2:E1044,3,FALSE)),0,VLOOKUP(CONCATENATE(INDIRECT(ADDRESS(3,COLUMN())),A74),DATA!C2:E1044,3,FALSE))</f>
        <v>0</v>
      </c>
      <c r="AM74" s="49">
        <f ca="1">IF(ISERROR(VLOOKUP(CONCATENATE(INDIRECT(ADDRESS(3,COLUMN())),A74),DATA!C2:E1044,3,FALSE)),0,VLOOKUP(CONCATENATE(INDIRECT(ADDRESS(3,COLUMN())),A74),DATA!C2:E1044,3,FALSE))</f>
        <v>0</v>
      </c>
      <c r="AN74" s="49">
        <f ca="1">SUM(B74:INDIRECT(CONCATENATE(SUBSTITUTE(ADDRESS(1,COLUMN()-1,4),"1",""),"$74")))</f>
        <v>0</v>
      </c>
    </row>
    <row r="75" spans="1:40" x14ac:dyDescent="0.25">
      <c r="A75" s="50" t="s">
        <v>63</v>
      </c>
      <c r="B75" s="50">
        <f ca="1">IF(ISERROR(VLOOKUP(CONCATENATE(INDIRECT(ADDRESS(3,COLUMN())),A75),DATA!C2:E1044,3,FALSE)),0,VLOOKUP(CONCATENATE(INDIRECT(ADDRESS(3,COLUMN())),A75),DATA!C2:E1044,3,FALSE))</f>
        <v>0</v>
      </c>
      <c r="C75" s="50">
        <f ca="1">IF(ISERROR(VLOOKUP(CONCATENATE(INDIRECT(ADDRESS(3,COLUMN())),A75),DATA!C2:E1044,3,FALSE)),0,VLOOKUP(CONCATENATE(INDIRECT(ADDRESS(3,COLUMN())),A75),DATA!C2:E1044,3,FALSE))</f>
        <v>0</v>
      </c>
      <c r="D75" s="50">
        <f ca="1">IF(ISERROR(VLOOKUP(CONCATENATE(INDIRECT(ADDRESS(3,COLUMN())),A75),DATA!C2:E1044,3,FALSE)),0,VLOOKUP(CONCATENATE(INDIRECT(ADDRESS(3,COLUMN())),A75),DATA!C2:E1044,3,FALSE))</f>
        <v>0</v>
      </c>
      <c r="E75" s="50">
        <f ca="1">IF(ISERROR(VLOOKUP(CONCATENATE(INDIRECT(ADDRESS(3,COLUMN())),A75),DATA!C2:E1044,3,FALSE)),0,VLOOKUP(CONCATENATE(INDIRECT(ADDRESS(3,COLUMN())),A75),DATA!C2:E1044,3,FALSE))</f>
        <v>0</v>
      </c>
      <c r="F75" s="50">
        <f ca="1">IF(ISERROR(VLOOKUP(CONCATENATE(INDIRECT(ADDRESS(3,COLUMN())),A75),DATA!C2:E1044,3,FALSE)),0,VLOOKUP(CONCATENATE(INDIRECT(ADDRESS(3,COLUMN())),A75),DATA!C2:E1044,3,FALSE))</f>
        <v>0</v>
      </c>
      <c r="G75" s="50">
        <f ca="1">IF(ISERROR(VLOOKUP(CONCATENATE(INDIRECT(ADDRESS(3,COLUMN())),A75),DATA!C2:E1044,3,FALSE)),0,VLOOKUP(CONCATENATE(INDIRECT(ADDRESS(3,COLUMN())),A75),DATA!C2:E1044,3,FALSE))</f>
        <v>0</v>
      </c>
      <c r="H75" s="50">
        <f ca="1">IF(ISERROR(VLOOKUP(CONCATENATE(INDIRECT(ADDRESS(3,COLUMN())),A75),DATA!C2:E1044,3,FALSE)),0,VLOOKUP(CONCATENATE(INDIRECT(ADDRESS(3,COLUMN())),A75),DATA!C2:E1044,3,FALSE))</f>
        <v>0</v>
      </c>
      <c r="I75" s="50">
        <f ca="1">IF(ISERROR(VLOOKUP(CONCATENATE(INDIRECT(ADDRESS(3,COLUMN())),A75),DATA!C2:E1044,3,FALSE)),0,VLOOKUP(CONCATENATE(INDIRECT(ADDRESS(3,COLUMN())),A75),DATA!C2:E1044,3,FALSE))</f>
        <v>0</v>
      </c>
      <c r="J75" s="50">
        <f ca="1">IF(ISERROR(VLOOKUP(CONCATENATE(INDIRECT(ADDRESS(3,COLUMN())),A75),DATA!C2:E1044,3,FALSE)),0,VLOOKUP(CONCATENATE(INDIRECT(ADDRESS(3,COLUMN())),A75),DATA!C2:E1044,3,FALSE))</f>
        <v>0</v>
      </c>
      <c r="K75" s="50">
        <f ca="1">IF(ISERROR(VLOOKUP(CONCATENATE(INDIRECT(ADDRESS(3,COLUMN())),A75),DATA!C2:E1044,3,FALSE)),0,VLOOKUP(CONCATENATE(INDIRECT(ADDRESS(3,COLUMN())),A75),DATA!C2:E1044,3,FALSE))</f>
        <v>0</v>
      </c>
      <c r="L75" s="50">
        <f ca="1">IF(ISERROR(VLOOKUP(CONCATENATE(INDIRECT(ADDRESS(3,COLUMN())),A75),DATA!C2:E1044,3,FALSE)),0,VLOOKUP(CONCATENATE(INDIRECT(ADDRESS(3,COLUMN())),A75),DATA!C2:E1044,3,FALSE))</f>
        <v>0</v>
      </c>
      <c r="M75" s="50">
        <f ca="1">IF(ISERROR(VLOOKUP(CONCATENATE(INDIRECT(ADDRESS(3,COLUMN())),A75),DATA!C2:E1044,3,FALSE)),0,VLOOKUP(CONCATENATE(INDIRECT(ADDRESS(3,COLUMN())),A75),DATA!C2:E1044,3,FALSE))</f>
        <v>0</v>
      </c>
      <c r="N75" s="50">
        <f ca="1">IF(ISERROR(VLOOKUP(CONCATENATE(INDIRECT(ADDRESS(3,COLUMN())),A75),DATA!C2:E1044,3,FALSE)),0,VLOOKUP(CONCATENATE(INDIRECT(ADDRESS(3,COLUMN())),A75),DATA!C2:E1044,3,FALSE))</f>
        <v>0</v>
      </c>
      <c r="O75" s="50">
        <f ca="1">IF(ISERROR(VLOOKUP(CONCATENATE(INDIRECT(ADDRESS(3,COLUMN())),A75),DATA!C2:E1044,3,FALSE)),0,VLOOKUP(CONCATENATE(INDIRECT(ADDRESS(3,COLUMN())),A75),DATA!C2:E1044,3,FALSE))</f>
        <v>0</v>
      </c>
      <c r="P75" s="50">
        <f ca="1">IF(ISERROR(VLOOKUP(CONCATENATE(INDIRECT(ADDRESS(3,COLUMN())),A75),DATA!C2:E1044,3,FALSE)),0,VLOOKUP(CONCATENATE(INDIRECT(ADDRESS(3,COLUMN())),A75),DATA!C2:E1044,3,FALSE))</f>
        <v>0</v>
      </c>
      <c r="Q75" s="50">
        <f ca="1">IF(ISERROR(VLOOKUP(CONCATENATE(INDIRECT(ADDRESS(3,COLUMN())),A75),DATA!C2:E1044,3,FALSE)),0,VLOOKUP(CONCATENATE(INDIRECT(ADDRESS(3,COLUMN())),A75),DATA!C2:E1044,3,FALSE))</f>
        <v>0</v>
      </c>
      <c r="R75" s="50">
        <f ca="1">IF(ISERROR(VLOOKUP(CONCATENATE(INDIRECT(ADDRESS(3,COLUMN())),A75),DATA!C2:E1044,3,FALSE)),0,VLOOKUP(CONCATENATE(INDIRECT(ADDRESS(3,COLUMN())),A75),DATA!C2:E1044,3,FALSE))</f>
        <v>0</v>
      </c>
      <c r="S75" s="50">
        <f ca="1">IF(ISERROR(VLOOKUP(CONCATENATE(INDIRECT(ADDRESS(3,COLUMN())),A75),DATA!C2:E1044,3,FALSE)),0,VLOOKUP(CONCATENATE(INDIRECT(ADDRESS(3,COLUMN())),A75),DATA!C2:E1044,3,FALSE))</f>
        <v>0</v>
      </c>
      <c r="T75" s="50">
        <f ca="1">IF(ISERROR(VLOOKUP(CONCATENATE(INDIRECT(ADDRESS(3,COLUMN())),A75),DATA!C2:E1044,3,FALSE)),0,VLOOKUP(CONCATENATE(INDIRECT(ADDRESS(3,COLUMN())),A75),DATA!C2:E1044,3,FALSE))</f>
        <v>0</v>
      </c>
      <c r="U75" s="50">
        <f ca="1">IF(ISERROR(VLOOKUP(CONCATENATE(INDIRECT(ADDRESS(3,COLUMN())),A75),DATA!C2:E1044,3,FALSE)),0,VLOOKUP(CONCATENATE(INDIRECT(ADDRESS(3,COLUMN())),A75),DATA!C2:E1044,3,FALSE))</f>
        <v>0</v>
      </c>
      <c r="V75" s="50">
        <f ca="1">IF(ISERROR(VLOOKUP(CONCATENATE(INDIRECT(ADDRESS(3,COLUMN())),A75),DATA!C2:E1044,3,FALSE)),0,VLOOKUP(CONCATENATE(INDIRECT(ADDRESS(3,COLUMN())),A75),DATA!C2:E1044,3,FALSE))</f>
        <v>0</v>
      </c>
      <c r="W75" s="50">
        <f ca="1">IF(ISERROR(VLOOKUP(CONCATENATE(INDIRECT(ADDRESS(3,COLUMN())),A75),DATA!C2:E1044,3,FALSE)),0,VLOOKUP(CONCATENATE(INDIRECT(ADDRESS(3,COLUMN())),A75),DATA!C2:E1044,3,FALSE))</f>
        <v>0</v>
      </c>
      <c r="X75" s="50">
        <f ca="1">IF(ISERROR(VLOOKUP(CONCATENATE(INDIRECT(ADDRESS(3,COLUMN())),A75),DATA!C2:E1044,3,FALSE)),0,VLOOKUP(CONCATENATE(INDIRECT(ADDRESS(3,COLUMN())),A75),DATA!C2:E1044,3,FALSE))</f>
        <v>0</v>
      </c>
      <c r="Y75" s="50">
        <f ca="1">IF(ISERROR(VLOOKUP(CONCATENATE(INDIRECT(ADDRESS(3,COLUMN())),A75),DATA!C2:E1044,3,FALSE)),0,VLOOKUP(CONCATENATE(INDIRECT(ADDRESS(3,COLUMN())),A75),DATA!C2:E1044,3,FALSE))</f>
        <v>0</v>
      </c>
      <c r="Z75" s="50">
        <f ca="1">IF(ISERROR(VLOOKUP(CONCATENATE(INDIRECT(ADDRESS(3,COLUMN())),A75),DATA!C2:E1044,3,FALSE)),0,VLOOKUP(CONCATENATE(INDIRECT(ADDRESS(3,COLUMN())),A75),DATA!C2:E1044,3,FALSE))</f>
        <v>0</v>
      </c>
      <c r="AA75" s="50">
        <f ca="1">IF(ISERROR(VLOOKUP(CONCATENATE(INDIRECT(ADDRESS(3,COLUMN())),A75),DATA!C2:E1044,3,FALSE)),0,VLOOKUP(CONCATENATE(INDIRECT(ADDRESS(3,COLUMN())),A75),DATA!C2:E1044,3,FALSE))</f>
        <v>0</v>
      </c>
      <c r="AB75" s="50">
        <f ca="1">IF(ISERROR(VLOOKUP(CONCATENATE(INDIRECT(ADDRESS(3,COLUMN())),A75),DATA!C2:E1044,3,FALSE)),0,VLOOKUP(CONCATENATE(INDIRECT(ADDRESS(3,COLUMN())),A75),DATA!C2:E1044,3,FALSE))</f>
        <v>0</v>
      </c>
      <c r="AC75" s="50">
        <f ca="1">IF(ISERROR(VLOOKUP(CONCATENATE(INDIRECT(ADDRESS(3,COLUMN())),A75),DATA!C2:E1044,3,FALSE)),0,VLOOKUP(CONCATENATE(INDIRECT(ADDRESS(3,COLUMN())),A75),DATA!C2:E1044,3,FALSE))</f>
        <v>0</v>
      </c>
      <c r="AD75" s="50">
        <f ca="1">IF(ISERROR(VLOOKUP(CONCATENATE(INDIRECT(ADDRESS(3,COLUMN())),A75),DATA!C2:E1044,3,FALSE)),0,VLOOKUP(CONCATENATE(INDIRECT(ADDRESS(3,COLUMN())),A75),DATA!C2:E1044,3,FALSE))</f>
        <v>0</v>
      </c>
      <c r="AE75" s="50">
        <f ca="1">IF(ISERROR(VLOOKUP(CONCATENATE(INDIRECT(ADDRESS(3,COLUMN())),A75),DATA!C2:E1044,3,FALSE)),0,VLOOKUP(CONCATENATE(INDIRECT(ADDRESS(3,COLUMN())),A75),DATA!C2:E1044,3,FALSE))</f>
        <v>0</v>
      </c>
      <c r="AF75" s="50">
        <f ca="1">IF(ISERROR(VLOOKUP(CONCATENATE(INDIRECT(ADDRESS(3,COLUMN())),A75),DATA!C2:E1044,3,FALSE)),0,VLOOKUP(CONCATENATE(INDIRECT(ADDRESS(3,COLUMN())),A75),DATA!C2:E1044,3,FALSE))</f>
        <v>0</v>
      </c>
      <c r="AG75" s="50">
        <f ca="1">IF(ISERROR(VLOOKUP(CONCATENATE(INDIRECT(ADDRESS(3,COLUMN())),A75),DATA!C2:E1044,3,FALSE)),0,VLOOKUP(CONCATENATE(INDIRECT(ADDRESS(3,COLUMN())),A75),DATA!C2:E1044,3,FALSE))</f>
        <v>0</v>
      </c>
      <c r="AH75" s="50">
        <f ca="1">IF(ISERROR(VLOOKUP(CONCATENATE(INDIRECT(ADDRESS(3,COLUMN())),A75),DATA!C2:E1044,3,FALSE)),0,VLOOKUP(CONCATENATE(INDIRECT(ADDRESS(3,COLUMN())),A75),DATA!C2:E1044,3,FALSE))</f>
        <v>0</v>
      </c>
      <c r="AI75" s="50">
        <f ca="1">IF(ISERROR(VLOOKUP(CONCATENATE(INDIRECT(ADDRESS(3,COLUMN())),A75),DATA!C2:E1044,3,FALSE)),0,VLOOKUP(CONCATENATE(INDIRECT(ADDRESS(3,COLUMN())),A75),DATA!C2:E1044,3,FALSE))</f>
        <v>0</v>
      </c>
      <c r="AJ75" s="50">
        <f ca="1">IF(ISERROR(VLOOKUP(CONCATENATE(INDIRECT(ADDRESS(3,COLUMN())),A75),DATA!C2:E1044,3,FALSE)),0,VLOOKUP(CONCATENATE(INDIRECT(ADDRESS(3,COLUMN())),A75),DATA!C2:E1044,3,FALSE))</f>
        <v>0</v>
      </c>
      <c r="AK75" s="50">
        <f ca="1">IF(ISERROR(VLOOKUP(CONCATENATE(INDIRECT(ADDRESS(3,COLUMN())),A75),DATA!C2:E1044,3,FALSE)),0,VLOOKUP(CONCATENATE(INDIRECT(ADDRESS(3,COLUMN())),A75),DATA!C2:E1044,3,FALSE))</f>
        <v>0</v>
      </c>
      <c r="AL75" s="50">
        <f ca="1">IF(ISERROR(VLOOKUP(CONCATENATE(INDIRECT(ADDRESS(3,COLUMN())),A75),DATA!C2:E1044,3,FALSE)),0,VLOOKUP(CONCATENATE(INDIRECT(ADDRESS(3,COLUMN())),A75),DATA!C2:E1044,3,FALSE))</f>
        <v>0</v>
      </c>
      <c r="AM75" s="50">
        <f ca="1">IF(ISERROR(VLOOKUP(CONCATENATE(INDIRECT(ADDRESS(3,COLUMN())),A75),DATA!C2:E1044,3,FALSE)),0,VLOOKUP(CONCATENATE(INDIRECT(ADDRESS(3,COLUMN())),A75),DATA!C2:E1044,3,FALSE))</f>
        <v>0</v>
      </c>
      <c r="AN75" s="50">
        <f ca="1">SUM(B75:INDIRECT(CONCATENATE(SUBSTITUTE(ADDRESS(1,COLUMN()-1,4),"1",""),"$75")))</f>
        <v>0</v>
      </c>
    </row>
    <row r="76" spans="1:40" x14ac:dyDescent="0.25">
      <c r="A76" s="49" t="s">
        <v>76</v>
      </c>
      <c r="B76" s="49">
        <f ca="1">IF(ISERROR(VLOOKUP(CONCATENATE(INDIRECT(ADDRESS(3,COLUMN())),A76),DATA!C2:E1044,3,FALSE)),0,VLOOKUP(CONCATENATE(INDIRECT(ADDRESS(3,COLUMN())),A76),DATA!C2:E1044,3,FALSE))</f>
        <v>0</v>
      </c>
      <c r="C76" s="49">
        <f ca="1">IF(ISERROR(VLOOKUP(CONCATENATE(INDIRECT(ADDRESS(3,COLUMN())),A76),DATA!C2:E1044,3,FALSE)),0,VLOOKUP(CONCATENATE(INDIRECT(ADDRESS(3,COLUMN())),A76),DATA!C2:E1044,3,FALSE))</f>
        <v>0</v>
      </c>
      <c r="D76" s="49">
        <f ca="1">IF(ISERROR(VLOOKUP(CONCATENATE(INDIRECT(ADDRESS(3,COLUMN())),A76),DATA!C2:E1044,3,FALSE)),0,VLOOKUP(CONCATENATE(INDIRECT(ADDRESS(3,COLUMN())),A76),DATA!C2:E1044,3,FALSE))</f>
        <v>0</v>
      </c>
      <c r="E76" s="49">
        <f ca="1">IF(ISERROR(VLOOKUP(CONCATENATE(INDIRECT(ADDRESS(3,COLUMN())),A76),DATA!C2:E1044,3,FALSE)),0,VLOOKUP(CONCATENATE(INDIRECT(ADDRESS(3,COLUMN())),A76),DATA!C2:E1044,3,FALSE))</f>
        <v>0</v>
      </c>
      <c r="F76" s="49">
        <f ca="1">IF(ISERROR(VLOOKUP(CONCATENATE(INDIRECT(ADDRESS(3,COLUMN())),A76),DATA!C2:E1044,3,FALSE)),0,VLOOKUP(CONCATENATE(INDIRECT(ADDRESS(3,COLUMN())),A76),DATA!C2:E1044,3,FALSE))</f>
        <v>0</v>
      </c>
      <c r="G76" s="49">
        <f ca="1">IF(ISERROR(VLOOKUP(CONCATENATE(INDIRECT(ADDRESS(3,COLUMN())),A76),DATA!C2:E1044,3,FALSE)),0,VLOOKUP(CONCATENATE(INDIRECT(ADDRESS(3,COLUMN())),A76),DATA!C2:E1044,3,FALSE))</f>
        <v>0</v>
      </c>
      <c r="H76" s="49">
        <f ca="1">IF(ISERROR(VLOOKUP(CONCATENATE(INDIRECT(ADDRESS(3,COLUMN())),A76),DATA!C2:E1044,3,FALSE)),0,VLOOKUP(CONCATENATE(INDIRECT(ADDRESS(3,COLUMN())),A76),DATA!C2:E1044,3,FALSE))</f>
        <v>0</v>
      </c>
      <c r="I76" s="49">
        <f ca="1">IF(ISERROR(VLOOKUP(CONCATENATE(INDIRECT(ADDRESS(3,COLUMN())),A76),DATA!C2:E1044,3,FALSE)),0,VLOOKUP(CONCATENATE(INDIRECT(ADDRESS(3,COLUMN())),A76),DATA!C2:E1044,3,FALSE))</f>
        <v>0</v>
      </c>
      <c r="J76" s="49">
        <f ca="1">IF(ISERROR(VLOOKUP(CONCATENATE(INDIRECT(ADDRESS(3,COLUMN())),A76),DATA!C2:E1044,3,FALSE)),0,VLOOKUP(CONCATENATE(INDIRECT(ADDRESS(3,COLUMN())),A76),DATA!C2:E1044,3,FALSE))</f>
        <v>0</v>
      </c>
      <c r="K76" s="49">
        <f ca="1">IF(ISERROR(VLOOKUP(CONCATENATE(INDIRECT(ADDRESS(3,COLUMN())),A76),DATA!C2:E1044,3,FALSE)),0,VLOOKUP(CONCATENATE(INDIRECT(ADDRESS(3,COLUMN())),A76),DATA!C2:E1044,3,FALSE))</f>
        <v>0</v>
      </c>
      <c r="L76" s="49">
        <f ca="1">IF(ISERROR(VLOOKUP(CONCATENATE(INDIRECT(ADDRESS(3,COLUMN())),A76),DATA!C2:E1044,3,FALSE)),0,VLOOKUP(CONCATENATE(INDIRECT(ADDRESS(3,COLUMN())),A76),DATA!C2:E1044,3,FALSE))</f>
        <v>0</v>
      </c>
      <c r="M76" s="49">
        <f ca="1">IF(ISERROR(VLOOKUP(CONCATENATE(INDIRECT(ADDRESS(3,COLUMN())),A76),DATA!C2:E1044,3,FALSE)),0,VLOOKUP(CONCATENATE(INDIRECT(ADDRESS(3,COLUMN())),A76),DATA!C2:E1044,3,FALSE))</f>
        <v>0</v>
      </c>
      <c r="N76" s="49">
        <f ca="1">IF(ISERROR(VLOOKUP(CONCATENATE(INDIRECT(ADDRESS(3,COLUMN())),A76),DATA!C2:E1044,3,FALSE)),0,VLOOKUP(CONCATENATE(INDIRECT(ADDRESS(3,COLUMN())),A76),DATA!C2:E1044,3,FALSE))</f>
        <v>0</v>
      </c>
      <c r="O76" s="49">
        <f ca="1">IF(ISERROR(VLOOKUP(CONCATENATE(INDIRECT(ADDRESS(3,COLUMN())),A76),DATA!C2:E1044,3,FALSE)),0,VLOOKUP(CONCATENATE(INDIRECT(ADDRESS(3,COLUMN())),A76),DATA!C2:E1044,3,FALSE))</f>
        <v>0</v>
      </c>
      <c r="P76" s="49">
        <f ca="1">IF(ISERROR(VLOOKUP(CONCATENATE(INDIRECT(ADDRESS(3,COLUMN())),A76),DATA!C2:E1044,3,FALSE)),0,VLOOKUP(CONCATENATE(INDIRECT(ADDRESS(3,COLUMN())),A76),DATA!C2:E1044,3,FALSE))</f>
        <v>0</v>
      </c>
      <c r="Q76" s="49">
        <f ca="1">IF(ISERROR(VLOOKUP(CONCATENATE(INDIRECT(ADDRESS(3,COLUMN())),A76),DATA!C2:E1044,3,FALSE)),0,VLOOKUP(CONCATENATE(INDIRECT(ADDRESS(3,COLUMN())),A76),DATA!C2:E1044,3,FALSE))</f>
        <v>0</v>
      </c>
      <c r="R76" s="49">
        <f ca="1">IF(ISERROR(VLOOKUP(CONCATENATE(INDIRECT(ADDRESS(3,COLUMN())),A76),DATA!C2:E1044,3,FALSE)),0,VLOOKUP(CONCATENATE(INDIRECT(ADDRESS(3,COLUMN())),A76),DATA!C2:E1044,3,FALSE))</f>
        <v>0</v>
      </c>
      <c r="S76" s="49">
        <f ca="1">IF(ISERROR(VLOOKUP(CONCATENATE(INDIRECT(ADDRESS(3,COLUMN())),A76),DATA!C2:E1044,3,FALSE)),0,VLOOKUP(CONCATENATE(INDIRECT(ADDRESS(3,COLUMN())),A76),DATA!C2:E1044,3,FALSE))</f>
        <v>0</v>
      </c>
      <c r="T76" s="49">
        <f ca="1">IF(ISERROR(VLOOKUP(CONCATENATE(INDIRECT(ADDRESS(3,COLUMN())),A76),DATA!C2:E1044,3,FALSE)),0,VLOOKUP(CONCATENATE(INDIRECT(ADDRESS(3,COLUMN())),A76),DATA!C2:E1044,3,FALSE))</f>
        <v>0</v>
      </c>
      <c r="U76" s="49">
        <f ca="1">IF(ISERROR(VLOOKUP(CONCATENATE(INDIRECT(ADDRESS(3,COLUMN())),A76),DATA!C2:E1044,3,FALSE)),0,VLOOKUP(CONCATENATE(INDIRECT(ADDRESS(3,COLUMN())),A76),DATA!C2:E1044,3,FALSE))</f>
        <v>0</v>
      </c>
      <c r="V76" s="49">
        <f ca="1">IF(ISERROR(VLOOKUP(CONCATENATE(INDIRECT(ADDRESS(3,COLUMN())),A76),DATA!C2:E1044,3,FALSE)),0,VLOOKUP(CONCATENATE(INDIRECT(ADDRESS(3,COLUMN())),A76),DATA!C2:E1044,3,FALSE))</f>
        <v>0</v>
      </c>
      <c r="W76" s="49">
        <f ca="1">IF(ISERROR(VLOOKUP(CONCATENATE(INDIRECT(ADDRESS(3,COLUMN())),A76),DATA!C2:E1044,3,FALSE)),0,VLOOKUP(CONCATENATE(INDIRECT(ADDRESS(3,COLUMN())),A76),DATA!C2:E1044,3,FALSE))</f>
        <v>0</v>
      </c>
      <c r="X76" s="49">
        <f ca="1">IF(ISERROR(VLOOKUP(CONCATENATE(INDIRECT(ADDRESS(3,COLUMN())),A76),DATA!C2:E1044,3,FALSE)),0,VLOOKUP(CONCATENATE(INDIRECT(ADDRESS(3,COLUMN())),A76),DATA!C2:E1044,3,FALSE))</f>
        <v>0</v>
      </c>
      <c r="Y76" s="49">
        <f ca="1">IF(ISERROR(VLOOKUP(CONCATENATE(INDIRECT(ADDRESS(3,COLUMN())),A76),DATA!C2:E1044,3,FALSE)),0,VLOOKUP(CONCATENATE(INDIRECT(ADDRESS(3,COLUMN())),A76),DATA!C2:E1044,3,FALSE))</f>
        <v>0</v>
      </c>
      <c r="Z76" s="49">
        <f ca="1">IF(ISERROR(VLOOKUP(CONCATENATE(INDIRECT(ADDRESS(3,COLUMN())),A76),DATA!C2:E1044,3,FALSE)),0,VLOOKUP(CONCATENATE(INDIRECT(ADDRESS(3,COLUMN())),A76),DATA!C2:E1044,3,FALSE))</f>
        <v>0</v>
      </c>
      <c r="AA76" s="49">
        <f ca="1">IF(ISERROR(VLOOKUP(CONCATENATE(INDIRECT(ADDRESS(3,COLUMN())),A76),DATA!C2:E1044,3,FALSE)),0,VLOOKUP(CONCATENATE(INDIRECT(ADDRESS(3,COLUMN())),A76),DATA!C2:E1044,3,FALSE))</f>
        <v>0</v>
      </c>
      <c r="AB76" s="49">
        <f ca="1">IF(ISERROR(VLOOKUP(CONCATENATE(INDIRECT(ADDRESS(3,COLUMN())),A76),DATA!C2:E1044,3,FALSE)),0,VLOOKUP(CONCATENATE(INDIRECT(ADDRESS(3,COLUMN())),A76),DATA!C2:E1044,3,FALSE))</f>
        <v>0</v>
      </c>
      <c r="AC76" s="49">
        <f ca="1">IF(ISERROR(VLOOKUP(CONCATENATE(INDIRECT(ADDRESS(3,COLUMN())),A76),DATA!C2:E1044,3,FALSE)),0,VLOOKUP(CONCATENATE(INDIRECT(ADDRESS(3,COLUMN())),A76),DATA!C2:E1044,3,FALSE))</f>
        <v>0</v>
      </c>
      <c r="AD76" s="49">
        <f ca="1">IF(ISERROR(VLOOKUP(CONCATENATE(INDIRECT(ADDRESS(3,COLUMN())),A76),DATA!C2:E1044,3,FALSE)),0,VLOOKUP(CONCATENATE(INDIRECT(ADDRESS(3,COLUMN())),A76),DATA!C2:E1044,3,FALSE))</f>
        <v>0</v>
      </c>
      <c r="AE76" s="49">
        <f ca="1">IF(ISERROR(VLOOKUP(CONCATENATE(INDIRECT(ADDRESS(3,COLUMN())),A76),DATA!C2:E1044,3,FALSE)),0,VLOOKUP(CONCATENATE(INDIRECT(ADDRESS(3,COLUMN())),A76),DATA!C2:E1044,3,FALSE))</f>
        <v>0</v>
      </c>
      <c r="AF76" s="49">
        <f ca="1">IF(ISERROR(VLOOKUP(CONCATENATE(INDIRECT(ADDRESS(3,COLUMN())),A76),DATA!C2:E1044,3,FALSE)),0,VLOOKUP(CONCATENATE(INDIRECT(ADDRESS(3,COLUMN())),A76),DATA!C2:E1044,3,FALSE))</f>
        <v>0</v>
      </c>
      <c r="AG76" s="49">
        <f ca="1">IF(ISERROR(VLOOKUP(CONCATENATE(INDIRECT(ADDRESS(3,COLUMN())),A76),DATA!C2:E1044,3,FALSE)),0,VLOOKUP(CONCATENATE(INDIRECT(ADDRESS(3,COLUMN())),A76),DATA!C2:E1044,3,FALSE))</f>
        <v>0</v>
      </c>
      <c r="AH76" s="49">
        <f ca="1">IF(ISERROR(VLOOKUP(CONCATENATE(INDIRECT(ADDRESS(3,COLUMN())),A76),DATA!C2:E1044,3,FALSE)),0,VLOOKUP(CONCATENATE(INDIRECT(ADDRESS(3,COLUMN())),A76),DATA!C2:E1044,3,FALSE))</f>
        <v>0</v>
      </c>
      <c r="AI76" s="49">
        <f ca="1">IF(ISERROR(VLOOKUP(CONCATENATE(INDIRECT(ADDRESS(3,COLUMN())),A76),DATA!C2:E1044,3,FALSE)),0,VLOOKUP(CONCATENATE(INDIRECT(ADDRESS(3,COLUMN())),A76),DATA!C2:E1044,3,FALSE))</f>
        <v>0</v>
      </c>
      <c r="AJ76" s="49">
        <f ca="1">IF(ISERROR(VLOOKUP(CONCATENATE(INDIRECT(ADDRESS(3,COLUMN())),A76),DATA!C2:E1044,3,FALSE)),0,VLOOKUP(CONCATENATE(INDIRECT(ADDRESS(3,COLUMN())),A76),DATA!C2:E1044,3,FALSE))</f>
        <v>0</v>
      </c>
      <c r="AK76" s="49">
        <f ca="1">IF(ISERROR(VLOOKUP(CONCATENATE(INDIRECT(ADDRESS(3,COLUMN())),A76),DATA!C2:E1044,3,FALSE)),0,VLOOKUP(CONCATENATE(INDIRECT(ADDRESS(3,COLUMN())),A76),DATA!C2:E1044,3,FALSE))</f>
        <v>0</v>
      </c>
      <c r="AL76" s="49">
        <f ca="1">IF(ISERROR(VLOOKUP(CONCATENATE(INDIRECT(ADDRESS(3,COLUMN())),A76),DATA!C2:E1044,3,FALSE)),0,VLOOKUP(CONCATENATE(INDIRECT(ADDRESS(3,COLUMN())),A76),DATA!C2:E1044,3,FALSE))</f>
        <v>0</v>
      </c>
      <c r="AM76" s="49">
        <f ca="1">IF(ISERROR(VLOOKUP(CONCATENATE(INDIRECT(ADDRESS(3,COLUMN())),A76),DATA!C2:E1044,3,FALSE)),0,VLOOKUP(CONCATENATE(INDIRECT(ADDRESS(3,COLUMN())),A76),DATA!C2:E1044,3,FALSE))</f>
        <v>0</v>
      </c>
      <c r="AN76" s="49">
        <f ca="1">SUM(B76:INDIRECT(CONCATENATE(SUBSTITUTE(ADDRESS(1,COLUMN()-1,4),"1",""),"$76")))</f>
        <v>0</v>
      </c>
    </row>
    <row r="77" spans="1:40" x14ac:dyDescent="0.25">
      <c r="A77" s="50" t="s">
        <v>77</v>
      </c>
      <c r="B77" s="50">
        <f ca="1">IF(ISERROR(VLOOKUP(CONCATENATE(INDIRECT(ADDRESS(3,COLUMN())),A77),DATA!C2:E1044,3,FALSE)),0,VLOOKUP(CONCATENATE(INDIRECT(ADDRESS(3,COLUMN())),A77),DATA!C2:E1044,3,FALSE))</f>
        <v>0</v>
      </c>
      <c r="C77" s="50">
        <f ca="1">IF(ISERROR(VLOOKUP(CONCATENATE(INDIRECT(ADDRESS(3,COLUMN())),A77),DATA!C2:E1044,3,FALSE)),0,VLOOKUP(CONCATENATE(INDIRECT(ADDRESS(3,COLUMN())),A77),DATA!C2:E1044,3,FALSE))</f>
        <v>0</v>
      </c>
      <c r="D77" s="50">
        <f ca="1">IF(ISERROR(VLOOKUP(CONCATENATE(INDIRECT(ADDRESS(3,COLUMN())),A77),DATA!C2:E1044,3,FALSE)),0,VLOOKUP(CONCATENATE(INDIRECT(ADDRESS(3,COLUMN())),A77),DATA!C2:E1044,3,FALSE))</f>
        <v>0</v>
      </c>
      <c r="E77" s="50">
        <f ca="1">IF(ISERROR(VLOOKUP(CONCATENATE(INDIRECT(ADDRESS(3,COLUMN())),A77),DATA!C2:E1044,3,FALSE)),0,VLOOKUP(CONCATENATE(INDIRECT(ADDRESS(3,COLUMN())),A77),DATA!C2:E1044,3,FALSE))</f>
        <v>0</v>
      </c>
      <c r="F77" s="50">
        <f ca="1">IF(ISERROR(VLOOKUP(CONCATENATE(INDIRECT(ADDRESS(3,COLUMN())),A77),DATA!C2:E1044,3,FALSE)),0,VLOOKUP(CONCATENATE(INDIRECT(ADDRESS(3,COLUMN())),A77),DATA!C2:E1044,3,FALSE))</f>
        <v>0</v>
      </c>
      <c r="G77" s="50">
        <f ca="1">IF(ISERROR(VLOOKUP(CONCATENATE(INDIRECT(ADDRESS(3,COLUMN())),A77),DATA!C2:E1044,3,FALSE)),0,VLOOKUP(CONCATENATE(INDIRECT(ADDRESS(3,COLUMN())),A77),DATA!C2:E1044,3,FALSE))</f>
        <v>0</v>
      </c>
      <c r="H77" s="50">
        <f ca="1">IF(ISERROR(VLOOKUP(CONCATENATE(INDIRECT(ADDRESS(3,COLUMN())),A77),DATA!C2:E1044,3,FALSE)),0,VLOOKUP(CONCATENATE(INDIRECT(ADDRESS(3,COLUMN())),A77),DATA!C2:E1044,3,FALSE))</f>
        <v>0</v>
      </c>
      <c r="I77" s="50">
        <f ca="1">IF(ISERROR(VLOOKUP(CONCATENATE(INDIRECT(ADDRESS(3,COLUMN())),A77),DATA!C2:E1044,3,FALSE)),0,VLOOKUP(CONCATENATE(INDIRECT(ADDRESS(3,COLUMN())),A77),DATA!C2:E1044,3,FALSE))</f>
        <v>0</v>
      </c>
      <c r="J77" s="50">
        <f ca="1">IF(ISERROR(VLOOKUP(CONCATENATE(INDIRECT(ADDRESS(3,COLUMN())),A77),DATA!C2:E1044,3,FALSE)),0,VLOOKUP(CONCATENATE(INDIRECT(ADDRESS(3,COLUMN())),A77),DATA!C2:E1044,3,FALSE))</f>
        <v>0</v>
      </c>
      <c r="K77" s="50">
        <f ca="1">IF(ISERROR(VLOOKUP(CONCATENATE(INDIRECT(ADDRESS(3,COLUMN())),A77),DATA!C2:E1044,3,FALSE)),0,VLOOKUP(CONCATENATE(INDIRECT(ADDRESS(3,COLUMN())),A77),DATA!C2:E1044,3,FALSE))</f>
        <v>0</v>
      </c>
      <c r="L77" s="50">
        <f ca="1">IF(ISERROR(VLOOKUP(CONCATENATE(INDIRECT(ADDRESS(3,COLUMN())),A77),DATA!C2:E1044,3,FALSE)),0,VLOOKUP(CONCATENATE(INDIRECT(ADDRESS(3,COLUMN())),A77),DATA!C2:E1044,3,FALSE))</f>
        <v>0</v>
      </c>
      <c r="M77" s="50">
        <f ca="1">IF(ISERROR(VLOOKUP(CONCATENATE(INDIRECT(ADDRESS(3,COLUMN())),A77),DATA!C2:E1044,3,FALSE)),0,VLOOKUP(CONCATENATE(INDIRECT(ADDRESS(3,COLUMN())),A77),DATA!C2:E1044,3,FALSE))</f>
        <v>0</v>
      </c>
      <c r="N77" s="50">
        <f ca="1">IF(ISERROR(VLOOKUP(CONCATENATE(INDIRECT(ADDRESS(3,COLUMN())),A77),DATA!C2:E1044,3,FALSE)),0,VLOOKUP(CONCATENATE(INDIRECT(ADDRESS(3,COLUMN())),A77),DATA!C2:E1044,3,FALSE))</f>
        <v>0</v>
      </c>
      <c r="O77" s="50">
        <f ca="1">IF(ISERROR(VLOOKUP(CONCATENATE(INDIRECT(ADDRESS(3,COLUMN())),A77),DATA!C2:E1044,3,FALSE)),0,VLOOKUP(CONCATENATE(INDIRECT(ADDRESS(3,COLUMN())),A77),DATA!C2:E1044,3,FALSE))</f>
        <v>0</v>
      </c>
      <c r="P77" s="50">
        <f ca="1">IF(ISERROR(VLOOKUP(CONCATENATE(INDIRECT(ADDRESS(3,COLUMN())),A77),DATA!C2:E1044,3,FALSE)),0,VLOOKUP(CONCATENATE(INDIRECT(ADDRESS(3,COLUMN())),A77),DATA!C2:E1044,3,FALSE))</f>
        <v>0</v>
      </c>
      <c r="Q77" s="50">
        <f ca="1">IF(ISERROR(VLOOKUP(CONCATENATE(INDIRECT(ADDRESS(3,COLUMN())),A77),DATA!C2:E1044,3,FALSE)),0,VLOOKUP(CONCATENATE(INDIRECT(ADDRESS(3,COLUMN())),A77),DATA!C2:E1044,3,FALSE))</f>
        <v>0</v>
      </c>
      <c r="R77" s="50">
        <f ca="1">IF(ISERROR(VLOOKUP(CONCATENATE(INDIRECT(ADDRESS(3,COLUMN())),A77),DATA!C2:E1044,3,FALSE)),0,VLOOKUP(CONCATENATE(INDIRECT(ADDRESS(3,COLUMN())),A77),DATA!C2:E1044,3,FALSE))</f>
        <v>0</v>
      </c>
      <c r="S77" s="50">
        <f ca="1">IF(ISERROR(VLOOKUP(CONCATENATE(INDIRECT(ADDRESS(3,COLUMN())),A77),DATA!C2:E1044,3,FALSE)),0,VLOOKUP(CONCATENATE(INDIRECT(ADDRESS(3,COLUMN())),A77),DATA!C2:E1044,3,FALSE))</f>
        <v>0</v>
      </c>
      <c r="T77" s="50">
        <f ca="1">IF(ISERROR(VLOOKUP(CONCATENATE(INDIRECT(ADDRESS(3,COLUMN())),A77),DATA!C2:E1044,3,FALSE)),0,VLOOKUP(CONCATENATE(INDIRECT(ADDRESS(3,COLUMN())),A77),DATA!C2:E1044,3,FALSE))</f>
        <v>0</v>
      </c>
      <c r="U77" s="50">
        <f ca="1">IF(ISERROR(VLOOKUP(CONCATENATE(INDIRECT(ADDRESS(3,COLUMN())),A77),DATA!C2:E1044,3,FALSE)),0,VLOOKUP(CONCATENATE(INDIRECT(ADDRESS(3,COLUMN())),A77),DATA!C2:E1044,3,FALSE))</f>
        <v>0</v>
      </c>
      <c r="V77" s="50">
        <f ca="1">IF(ISERROR(VLOOKUP(CONCATENATE(INDIRECT(ADDRESS(3,COLUMN())),A77),DATA!C2:E1044,3,FALSE)),0,VLOOKUP(CONCATENATE(INDIRECT(ADDRESS(3,COLUMN())),A77),DATA!C2:E1044,3,FALSE))</f>
        <v>0</v>
      </c>
      <c r="W77" s="50">
        <f ca="1">IF(ISERROR(VLOOKUP(CONCATENATE(INDIRECT(ADDRESS(3,COLUMN())),A77),DATA!C2:E1044,3,FALSE)),0,VLOOKUP(CONCATENATE(INDIRECT(ADDRESS(3,COLUMN())),A77),DATA!C2:E1044,3,FALSE))</f>
        <v>0</v>
      </c>
      <c r="X77" s="50">
        <f ca="1">IF(ISERROR(VLOOKUP(CONCATENATE(INDIRECT(ADDRESS(3,COLUMN())),A77),DATA!C2:E1044,3,FALSE)),0,VLOOKUP(CONCATENATE(INDIRECT(ADDRESS(3,COLUMN())),A77),DATA!C2:E1044,3,FALSE))</f>
        <v>0</v>
      </c>
      <c r="Y77" s="50">
        <f ca="1">IF(ISERROR(VLOOKUP(CONCATENATE(INDIRECT(ADDRESS(3,COLUMN())),A77),DATA!C2:E1044,3,FALSE)),0,VLOOKUP(CONCATENATE(INDIRECT(ADDRESS(3,COLUMN())),A77),DATA!C2:E1044,3,FALSE))</f>
        <v>0</v>
      </c>
      <c r="Z77" s="50">
        <f ca="1">IF(ISERROR(VLOOKUP(CONCATENATE(INDIRECT(ADDRESS(3,COLUMN())),A77),DATA!C2:E1044,3,FALSE)),0,VLOOKUP(CONCATENATE(INDIRECT(ADDRESS(3,COLUMN())),A77),DATA!C2:E1044,3,FALSE))</f>
        <v>0</v>
      </c>
      <c r="AA77" s="50">
        <f ca="1">IF(ISERROR(VLOOKUP(CONCATENATE(INDIRECT(ADDRESS(3,COLUMN())),A77),DATA!C2:E1044,3,FALSE)),0,VLOOKUP(CONCATENATE(INDIRECT(ADDRESS(3,COLUMN())),A77),DATA!C2:E1044,3,FALSE))</f>
        <v>0</v>
      </c>
      <c r="AB77" s="50">
        <f ca="1">IF(ISERROR(VLOOKUP(CONCATENATE(INDIRECT(ADDRESS(3,COLUMN())),A77),DATA!C2:E1044,3,FALSE)),0,VLOOKUP(CONCATENATE(INDIRECT(ADDRESS(3,COLUMN())),A77),DATA!C2:E1044,3,FALSE))</f>
        <v>0</v>
      </c>
      <c r="AC77" s="50">
        <f ca="1">IF(ISERROR(VLOOKUP(CONCATENATE(INDIRECT(ADDRESS(3,COLUMN())),A77),DATA!C2:E1044,3,FALSE)),0,VLOOKUP(CONCATENATE(INDIRECT(ADDRESS(3,COLUMN())),A77),DATA!C2:E1044,3,FALSE))</f>
        <v>0</v>
      </c>
      <c r="AD77" s="50">
        <f ca="1">IF(ISERROR(VLOOKUP(CONCATENATE(INDIRECT(ADDRESS(3,COLUMN())),A77),DATA!C2:E1044,3,FALSE)),0,VLOOKUP(CONCATENATE(INDIRECT(ADDRESS(3,COLUMN())),A77),DATA!C2:E1044,3,FALSE))</f>
        <v>0</v>
      </c>
      <c r="AE77" s="50">
        <f ca="1">IF(ISERROR(VLOOKUP(CONCATENATE(INDIRECT(ADDRESS(3,COLUMN())),A77),DATA!C2:E1044,3,FALSE)),0,VLOOKUP(CONCATENATE(INDIRECT(ADDRESS(3,COLUMN())),A77),DATA!C2:E1044,3,FALSE))</f>
        <v>0</v>
      </c>
      <c r="AF77" s="50">
        <f ca="1">IF(ISERROR(VLOOKUP(CONCATENATE(INDIRECT(ADDRESS(3,COLUMN())),A77),DATA!C2:E1044,3,FALSE)),0,VLOOKUP(CONCATENATE(INDIRECT(ADDRESS(3,COLUMN())),A77),DATA!C2:E1044,3,FALSE))</f>
        <v>0</v>
      </c>
      <c r="AG77" s="50">
        <f ca="1">IF(ISERROR(VLOOKUP(CONCATENATE(INDIRECT(ADDRESS(3,COLUMN())),A77),DATA!C2:E1044,3,FALSE)),0,VLOOKUP(CONCATENATE(INDIRECT(ADDRESS(3,COLUMN())),A77),DATA!C2:E1044,3,FALSE))</f>
        <v>0</v>
      </c>
      <c r="AH77" s="50">
        <f ca="1">IF(ISERROR(VLOOKUP(CONCATENATE(INDIRECT(ADDRESS(3,COLUMN())),A77),DATA!C2:E1044,3,FALSE)),0,VLOOKUP(CONCATENATE(INDIRECT(ADDRESS(3,COLUMN())),A77),DATA!C2:E1044,3,FALSE))</f>
        <v>0</v>
      </c>
      <c r="AI77" s="50">
        <f ca="1">IF(ISERROR(VLOOKUP(CONCATENATE(INDIRECT(ADDRESS(3,COLUMN())),A77),DATA!C2:E1044,3,FALSE)),0,VLOOKUP(CONCATENATE(INDIRECT(ADDRESS(3,COLUMN())),A77),DATA!C2:E1044,3,FALSE))</f>
        <v>0</v>
      </c>
      <c r="AJ77" s="50">
        <f ca="1">IF(ISERROR(VLOOKUP(CONCATENATE(INDIRECT(ADDRESS(3,COLUMN())),A77),DATA!C2:E1044,3,FALSE)),0,VLOOKUP(CONCATENATE(INDIRECT(ADDRESS(3,COLUMN())),A77),DATA!C2:E1044,3,FALSE))</f>
        <v>0</v>
      </c>
      <c r="AK77" s="50">
        <f ca="1">IF(ISERROR(VLOOKUP(CONCATENATE(INDIRECT(ADDRESS(3,COLUMN())),A77),DATA!C2:E1044,3,FALSE)),0,VLOOKUP(CONCATENATE(INDIRECT(ADDRESS(3,COLUMN())),A77),DATA!C2:E1044,3,FALSE))</f>
        <v>0</v>
      </c>
      <c r="AL77" s="50">
        <f ca="1">IF(ISERROR(VLOOKUP(CONCATENATE(INDIRECT(ADDRESS(3,COLUMN())),A77),DATA!C2:E1044,3,FALSE)),0,VLOOKUP(CONCATENATE(INDIRECT(ADDRESS(3,COLUMN())),A77),DATA!C2:E1044,3,FALSE))</f>
        <v>0</v>
      </c>
      <c r="AM77" s="50">
        <f ca="1">IF(ISERROR(VLOOKUP(CONCATENATE(INDIRECT(ADDRESS(3,COLUMN())),A77),DATA!C2:E1044,3,FALSE)),0,VLOOKUP(CONCATENATE(INDIRECT(ADDRESS(3,COLUMN())),A77),DATA!C2:E1044,3,FALSE))</f>
        <v>0</v>
      </c>
      <c r="AN77" s="50">
        <f ca="1">SUM(B77:INDIRECT(CONCATENATE(SUBSTITUTE(ADDRESS(1,COLUMN()-1,4),"1",""),"$77")))</f>
        <v>0</v>
      </c>
    </row>
    <row r="78" spans="1:40" x14ac:dyDescent="0.25">
      <c r="A78" s="49" t="s">
        <v>78</v>
      </c>
      <c r="B78" s="49">
        <f ca="1">IF(ISERROR(VLOOKUP(CONCATENATE(INDIRECT(ADDRESS(3,COLUMN())),A78),DATA!C2:E1044,3,FALSE)),0,VLOOKUP(CONCATENATE(INDIRECT(ADDRESS(3,COLUMN())),A78),DATA!C2:E1044,3,FALSE))</f>
        <v>24</v>
      </c>
      <c r="C78" s="49">
        <f ca="1">IF(ISERROR(VLOOKUP(CONCATENATE(INDIRECT(ADDRESS(3,COLUMN())),A78),DATA!C2:E1044,3,FALSE)),0,VLOOKUP(CONCATENATE(INDIRECT(ADDRESS(3,COLUMN())),A78),DATA!C2:E1044,3,FALSE))</f>
        <v>6</v>
      </c>
      <c r="D78" s="49">
        <f ca="1">IF(ISERROR(VLOOKUP(CONCATENATE(INDIRECT(ADDRESS(3,COLUMN())),A78),DATA!C2:E1044,3,FALSE)),0,VLOOKUP(CONCATENATE(INDIRECT(ADDRESS(3,COLUMN())),A78),DATA!C2:E1044,3,FALSE))</f>
        <v>0</v>
      </c>
      <c r="E78" s="49">
        <f ca="1">IF(ISERROR(VLOOKUP(CONCATENATE(INDIRECT(ADDRESS(3,COLUMN())),A78),DATA!C2:E1044,3,FALSE)),0,VLOOKUP(CONCATENATE(INDIRECT(ADDRESS(3,COLUMN())),A78),DATA!C2:E1044,3,FALSE))</f>
        <v>0</v>
      </c>
      <c r="F78" s="49">
        <f ca="1">IF(ISERROR(VLOOKUP(CONCATENATE(INDIRECT(ADDRESS(3,COLUMN())),A78),DATA!C2:E1044,3,FALSE)),0,VLOOKUP(CONCATENATE(INDIRECT(ADDRESS(3,COLUMN())),A78),DATA!C2:E1044,3,FALSE))</f>
        <v>0</v>
      </c>
      <c r="G78" s="49">
        <f ca="1">IF(ISERROR(VLOOKUP(CONCATENATE(INDIRECT(ADDRESS(3,COLUMN())),A78),DATA!C2:E1044,3,FALSE)),0,VLOOKUP(CONCATENATE(INDIRECT(ADDRESS(3,COLUMN())),A78),DATA!C2:E1044,3,FALSE))</f>
        <v>1</v>
      </c>
      <c r="H78" s="49">
        <f ca="1">IF(ISERROR(VLOOKUP(CONCATENATE(INDIRECT(ADDRESS(3,COLUMN())),A78),DATA!C2:E1044,3,FALSE)),0,VLOOKUP(CONCATENATE(INDIRECT(ADDRESS(3,COLUMN())),A78),DATA!C2:E1044,3,FALSE))</f>
        <v>2</v>
      </c>
      <c r="I78" s="49">
        <f ca="1">IF(ISERROR(VLOOKUP(CONCATENATE(INDIRECT(ADDRESS(3,COLUMN())),A78),DATA!C2:E1044,3,FALSE)),0,VLOOKUP(CONCATENATE(INDIRECT(ADDRESS(3,COLUMN())),A78),DATA!C2:E1044,3,FALSE))</f>
        <v>1</v>
      </c>
      <c r="J78" s="49">
        <f ca="1">IF(ISERROR(VLOOKUP(CONCATENATE(INDIRECT(ADDRESS(3,COLUMN())),A78),DATA!C2:E1044,3,FALSE)),0,VLOOKUP(CONCATENATE(INDIRECT(ADDRESS(3,COLUMN())),A78),DATA!C2:E1044,3,FALSE))</f>
        <v>0</v>
      </c>
      <c r="K78" s="49">
        <f ca="1">IF(ISERROR(VLOOKUP(CONCATENATE(INDIRECT(ADDRESS(3,COLUMN())),A78),DATA!C2:E1044,3,FALSE)),0,VLOOKUP(CONCATENATE(INDIRECT(ADDRESS(3,COLUMN())),A78),DATA!C2:E1044,3,FALSE))</f>
        <v>0</v>
      </c>
      <c r="L78" s="49">
        <f ca="1">IF(ISERROR(VLOOKUP(CONCATENATE(INDIRECT(ADDRESS(3,COLUMN())),A78),DATA!C2:E1044,3,FALSE)),0,VLOOKUP(CONCATENATE(INDIRECT(ADDRESS(3,COLUMN())),A78),DATA!C2:E1044,3,FALSE))</f>
        <v>0</v>
      </c>
      <c r="M78" s="49">
        <f ca="1">IF(ISERROR(VLOOKUP(CONCATENATE(INDIRECT(ADDRESS(3,COLUMN())),A78),DATA!C2:E1044,3,FALSE)),0,VLOOKUP(CONCATENATE(INDIRECT(ADDRESS(3,COLUMN())),A78),DATA!C2:E1044,3,FALSE))</f>
        <v>0</v>
      </c>
      <c r="N78" s="49">
        <f ca="1">IF(ISERROR(VLOOKUP(CONCATENATE(INDIRECT(ADDRESS(3,COLUMN())),A78),DATA!C2:E1044,3,FALSE)),0,VLOOKUP(CONCATENATE(INDIRECT(ADDRESS(3,COLUMN())),A78),DATA!C2:E1044,3,FALSE))</f>
        <v>1</v>
      </c>
      <c r="O78" s="49">
        <f ca="1">IF(ISERROR(VLOOKUP(CONCATENATE(INDIRECT(ADDRESS(3,COLUMN())),A78),DATA!C2:E1044,3,FALSE)),0,VLOOKUP(CONCATENATE(INDIRECT(ADDRESS(3,COLUMN())),A78),DATA!C2:E1044,3,FALSE))</f>
        <v>0</v>
      </c>
      <c r="P78" s="49">
        <f ca="1">IF(ISERROR(VLOOKUP(CONCATENATE(INDIRECT(ADDRESS(3,COLUMN())),A78),DATA!C2:E1044,3,FALSE)),0,VLOOKUP(CONCATENATE(INDIRECT(ADDRESS(3,COLUMN())),A78),DATA!C2:E1044,3,FALSE))</f>
        <v>0</v>
      </c>
      <c r="Q78" s="49">
        <f ca="1">IF(ISERROR(VLOOKUP(CONCATENATE(INDIRECT(ADDRESS(3,COLUMN())),A78),DATA!C2:E1044,3,FALSE)),0,VLOOKUP(CONCATENATE(INDIRECT(ADDRESS(3,COLUMN())),A78),DATA!C2:E1044,3,FALSE))</f>
        <v>0</v>
      </c>
      <c r="R78" s="49">
        <f ca="1">IF(ISERROR(VLOOKUP(CONCATENATE(INDIRECT(ADDRESS(3,COLUMN())),A78),DATA!C2:E1044,3,FALSE)),0,VLOOKUP(CONCATENATE(INDIRECT(ADDRESS(3,COLUMN())),A78),DATA!C2:E1044,3,FALSE))</f>
        <v>0</v>
      </c>
      <c r="S78" s="49">
        <f ca="1">IF(ISERROR(VLOOKUP(CONCATENATE(INDIRECT(ADDRESS(3,COLUMN())),A78),DATA!C2:E1044,3,FALSE)),0,VLOOKUP(CONCATENATE(INDIRECT(ADDRESS(3,COLUMN())),A78),DATA!C2:E1044,3,FALSE))</f>
        <v>0</v>
      </c>
      <c r="T78" s="49">
        <f ca="1">IF(ISERROR(VLOOKUP(CONCATENATE(INDIRECT(ADDRESS(3,COLUMN())),A78),DATA!C2:E1044,3,FALSE)),0,VLOOKUP(CONCATENATE(INDIRECT(ADDRESS(3,COLUMN())),A78),DATA!C2:E1044,3,FALSE))</f>
        <v>0</v>
      </c>
      <c r="U78" s="49">
        <f ca="1">IF(ISERROR(VLOOKUP(CONCATENATE(INDIRECT(ADDRESS(3,COLUMN())),A78),DATA!C2:E1044,3,FALSE)),0,VLOOKUP(CONCATENATE(INDIRECT(ADDRESS(3,COLUMN())),A78),DATA!C2:E1044,3,FALSE))</f>
        <v>7</v>
      </c>
      <c r="V78" s="49">
        <f ca="1">IF(ISERROR(VLOOKUP(CONCATENATE(INDIRECT(ADDRESS(3,COLUMN())),A78),DATA!C2:E1044,3,FALSE)),0,VLOOKUP(CONCATENATE(INDIRECT(ADDRESS(3,COLUMN())),A78),DATA!C2:E1044,3,FALSE))</f>
        <v>0</v>
      </c>
      <c r="W78" s="49">
        <f ca="1">IF(ISERROR(VLOOKUP(CONCATENATE(INDIRECT(ADDRESS(3,COLUMN())),A78),DATA!C2:E1044,3,FALSE)),0,VLOOKUP(CONCATENATE(INDIRECT(ADDRESS(3,COLUMN())),A78),DATA!C2:E1044,3,FALSE))</f>
        <v>0</v>
      </c>
      <c r="X78" s="49">
        <f ca="1">IF(ISERROR(VLOOKUP(CONCATENATE(INDIRECT(ADDRESS(3,COLUMN())),A78),DATA!C2:E1044,3,FALSE)),0,VLOOKUP(CONCATENATE(INDIRECT(ADDRESS(3,COLUMN())),A78),DATA!C2:E1044,3,FALSE))</f>
        <v>0</v>
      </c>
      <c r="Y78" s="49">
        <f ca="1">IF(ISERROR(VLOOKUP(CONCATENATE(INDIRECT(ADDRESS(3,COLUMN())),A78),DATA!C2:E1044,3,FALSE)),0,VLOOKUP(CONCATENATE(INDIRECT(ADDRESS(3,COLUMN())),A78),DATA!C2:E1044,3,FALSE))</f>
        <v>0</v>
      </c>
      <c r="Z78" s="49">
        <f ca="1">IF(ISERROR(VLOOKUP(CONCATENATE(INDIRECT(ADDRESS(3,COLUMN())),A78),DATA!C2:E1044,3,FALSE)),0,VLOOKUP(CONCATENATE(INDIRECT(ADDRESS(3,COLUMN())),A78),DATA!C2:E1044,3,FALSE))</f>
        <v>1</v>
      </c>
      <c r="AA78" s="49">
        <f ca="1">IF(ISERROR(VLOOKUP(CONCATENATE(INDIRECT(ADDRESS(3,COLUMN())),A78),DATA!C2:E1044,3,FALSE)),0,VLOOKUP(CONCATENATE(INDIRECT(ADDRESS(3,COLUMN())),A78),DATA!C2:E1044,3,FALSE))</f>
        <v>0</v>
      </c>
      <c r="AB78" s="49">
        <f ca="1">IF(ISERROR(VLOOKUP(CONCATENATE(INDIRECT(ADDRESS(3,COLUMN())),A78),DATA!C2:E1044,3,FALSE)),0,VLOOKUP(CONCATENATE(INDIRECT(ADDRESS(3,COLUMN())),A78),DATA!C2:E1044,3,FALSE))</f>
        <v>0</v>
      </c>
      <c r="AC78" s="49">
        <f ca="1">IF(ISERROR(VLOOKUP(CONCATENATE(INDIRECT(ADDRESS(3,COLUMN())),A78),DATA!C2:E1044,3,FALSE)),0,VLOOKUP(CONCATENATE(INDIRECT(ADDRESS(3,COLUMN())),A78),DATA!C2:E1044,3,FALSE))</f>
        <v>0</v>
      </c>
      <c r="AD78" s="49">
        <f ca="1">IF(ISERROR(VLOOKUP(CONCATENATE(INDIRECT(ADDRESS(3,COLUMN())),A78),DATA!C2:E1044,3,FALSE)),0,VLOOKUP(CONCATENATE(INDIRECT(ADDRESS(3,COLUMN())),A78),DATA!C2:E1044,3,FALSE))</f>
        <v>0</v>
      </c>
      <c r="AE78" s="49">
        <f ca="1">IF(ISERROR(VLOOKUP(CONCATENATE(INDIRECT(ADDRESS(3,COLUMN())),A78),DATA!C2:E1044,3,FALSE)),0,VLOOKUP(CONCATENATE(INDIRECT(ADDRESS(3,COLUMN())),A78),DATA!C2:E1044,3,FALSE))</f>
        <v>0</v>
      </c>
      <c r="AF78" s="49">
        <f ca="1">IF(ISERROR(VLOOKUP(CONCATENATE(INDIRECT(ADDRESS(3,COLUMN())),A78),DATA!C2:E1044,3,FALSE)),0,VLOOKUP(CONCATENATE(INDIRECT(ADDRESS(3,COLUMN())),A78),DATA!C2:E1044,3,FALSE))</f>
        <v>1</v>
      </c>
      <c r="AG78" s="49">
        <f ca="1">IF(ISERROR(VLOOKUP(CONCATENATE(INDIRECT(ADDRESS(3,COLUMN())),A78),DATA!C2:E1044,3,FALSE)),0,VLOOKUP(CONCATENATE(INDIRECT(ADDRESS(3,COLUMN())),A78),DATA!C2:E1044,3,FALSE))</f>
        <v>0</v>
      </c>
      <c r="AH78" s="49">
        <f ca="1">IF(ISERROR(VLOOKUP(CONCATENATE(INDIRECT(ADDRESS(3,COLUMN())),A78),DATA!C2:E1044,3,FALSE)),0,VLOOKUP(CONCATENATE(INDIRECT(ADDRESS(3,COLUMN())),A78),DATA!C2:E1044,3,FALSE))</f>
        <v>0</v>
      </c>
      <c r="AI78" s="49">
        <f ca="1">IF(ISERROR(VLOOKUP(CONCATENATE(INDIRECT(ADDRESS(3,COLUMN())),A78),DATA!C2:E1044,3,FALSE)),0,VLOOKUP(CONCATENATE(INDIRECT(ADDRESS(3,COLUMN())),A78),DATA!C2:E1044,3,FALSE))</f>
        <v>0</v>
      </c>
      <c r="AJ78" s="49">
        <f ca="1">IF(ISERROR(VLOOKUP(CONCATENATE(INDIRECT(ADDRESS(3,COLUMN())),A78),DATA!C2:E1044,3,FALSE)),0,VLOOKUP(CONCATENATE(INDIRECT(ADDRESS(3,COLUMN())),A78),DATA!C2:E1044,3,FALSE))</f>
        <v>0</v>
      </c>
      <c r="AK78" s="49">
        <f ca="1">IF(ISERROR(VLOOKUP(CONCATENATE(INDIRECT(ADDRESS(3,COLUMN())),A78),DATA!C2:E1044,3,FALSE)),0,VLOOKUP(CONCATENATE(INDIRECT(ADDRESS(3,COLUMN())),A78),DATA!C2:E1044,3,FALSE))</f>
        <v>0</v>
      </c>
      <c r="AL78" s="49">
        <f ca="1">IF(ISERROR(VLOOKUP(CONCATENATE(INDIRECT(ADDRESS(3,COLUMN())),A78),DATA!C2:E1044,3,FALSE)),0,VLOOKUP(CONCATENATE(INDIRECT(ADDRESS(3,COLUMN())),A78),DATA!C2:E1044,3,FALSE))</f>
        <v>0</v>
      </c>
      <c r="AM78" s="49">
        <f ca="1">IF(ISERROR(VLOOKUP(CONCATENATE(INDIRECT(ADDRESS(3,COLUMN())),A78),DATA!C2:E1044,3,FALSE)),0,VLOOKUP(CONCATENATE(INDIRECT(ADDRESS(3,COLUMN())),A78),DATA!C2:E1044,3,FALSE))</f>
        <v>0</v>
      </c>
      <c r="AN78" s="49">
        <f ca="1">SUM(B78:INDIRECT(CONCATENATE(SUBSTITUTE(ADDRESS(1,COLUMN()-1,4),"1",""),"$78")))</f>
        <v>44</v>
      </c>
    </row>
    <row r="79" spans="1:40" x14ac:dyDescent="0.25">
      <c r="A79" s="50" t="s">
        <v>79</v>
      </c>
      <c r="B79" s="50">
        <f ca="1">IF(ISERROR(VLOOKUP(CONCATENATE(INDIRECT(ADDRESS(3,COLUMN())),A79),DATA!C2:E1044,3,FALSE)),0,VLOOKUP(CONCATENATE(INDIRECT(ADDRESS(3,COLUMN())),A79),DATA!C2:E1044,3,FALSE))</f>
        <v>1</v>
      </c>
      <c r="C79" s="50">
        <f ca="1">IF(ISERROR(VLOOKUP(CONCATENATE(INDIRECT(ADDRESS(3,COLUMN())),A79),DATA!C2:E1044,3,FALSE)),0,VLOOKUP(CONCATENATE(INDIRECT(ADDRESS(3,COLUMN())),A79),DATA!C2:E1044,3,FALSE))</f>
        <v>4</v>
      </c>
      <c r="D79" s="50">
        <f ca="1">IF(ISERROR(VLOOKUP(CONCATENATE(INDIRECT(ADDRESS(3,COLUMN())),A79),DATA!C2:E1044,3,FALSE)),0,VLOOKUP(CONCATENATE(INDIRECT(ADDRESS(3,COLUMN())),A79),DATA!C2:E1044,3,FALSE))</f>
        <v>0</v>
      </c>
      <c r="E79" s="50">
        <f ca="1">IF(ISERROR(VLOOKUP(CONCATENATE(INDIRECT(ADDRESS(3,COLUMN())),A79),DATA!C2:E1044,3,FALSE)),0,VLOOKUP(CONCATENATE(INDIRECT(ADDRESS(3,COLUMN())),A79),DATA!C2:E1044,3,FALSE))</f>
        <v>0</v>
      </c>
      <c r="F79" s="50">
        <f ca="1">IF(ISERROR(VLOOKUP(CONCATENATE(INDIRECT(ADDRESS(3,COLUMN())),A79),DATA!C2:E1044,3,FALSE)),0,VLOOKUP(CONCATENATE(INDIRECT(ADDRESS(3,COLUMN())),A79),DATA!C2:E1044,3,FALSE))</f>
        <v>1</v>
      </c>
      <c r="G79" s="50">
        <f ca="1">IF(ISERROR(VLOOKUP(CONCATENATE(INDIRECT(ADDRESS(3,COLUMN())),A79),DATA!C2:E1044,3,FALSE)),0,VLOOKUP(CONCATENATE(INDIRECT(ADDRESS(3,COLUMN())),A79),DATA!C2:E1044,3,FALSE))</f>
        <v>0</v>
      </c>
      <c r="H79" s="50">
        <f ca="1">IF(ISERROR(VLOOKUP(CONCATENATE(INDIRECT(ADDRESS(3,COLUMN())),A79),DATA!C2:E1044,3,FALSE)),0,VLOOKUP(CONCATENATE(INDIRECT(ADDRESS(3,COLUMN())),A79),DATA!C2:E1044,3,FALSE))</f>
        <v>0</v>
      </c>
      <c r="I79" s="50">
        <f ca="1">IF(ISERROR(VLOOKUP(CONCATENATE(INDIRECT(ADDRESS(3,COLUMN())),A79),DATA!C2:E1044,3,FALSE)),0,VLOOKUP(CONCATENATE(INDIRECT(ADDRESS(3,COLUMN())),A79),DATA!C2:E1044,3,FALSE))</f>
        <v>0</v>
      </c>
      <c r="J79" s="50">
        <f ca="1">IF(ISERROR(VLOOKUP(CONCATENATE(INDIRECT(ADDRESS(3,COLUMN())),A79),DATA!C2:E1044,3,FALSE)),0,VLOOKUP(CONCATENATE(INDIRECT(ADDRESS(3,COLUMN())),A79),DATA!C2:E1044,3,FALSE))</f>
        <v>0</v>
      </c>
      <c r="K79" s="50">
        <f ca="1">IF(ISERROR(VLOOKUP(CONCATENATE(INDIRECT(ADDRESS(3,COLUMN())),A79),DATA!C2:E1044,3,FALSE)),0,VLOOKUP(CONCATENATE(INDIRECT(ADDRESS(3,COLUMN())),A79),DATA!C2:E1044,3,FALSE))</f>
        <v>0</v>
      </c>
      <c r="L79" s="50">
        <f ca="1">IF(ISERROR(VLOOKUP(CONCATENATE(INDIRECT(ADDRESS(3,COLUMN())),A79),DATA!C2:E1044,3,FALSE)),0,VLOOKUP(CONCATENATE(INDIRECT(ADDRESS(3,COLUMN())),A79),DATA!C2:E1044,3,FALSE))</f>
        <v>0</v>
      </c>
      <c r="M79" s="50">
        <f ca="1">IF(ISERROR(VLOOKUP(CONCATENATE(INDIRECT(ADDRESS(3,COLUMN())),A79),DATA!C2:E1044,3,FALSE)),0,VLOOKUP(CONCATENATE(INDIRECT(ADDRESS(3,COLUMN())),A79),DATA!C2:E1044,3,FALSE))</f>
        <v>0</v>
      </c>
      <c r="N79" s="50">
        <f ca="1">IF(ISERROR(VLOOKUP(CONCATENATE(INDIRECT(ADDRESS(3,COLUMN())),A79),DATA!C2:E1044,3,FALSE)),0,VLOOKUP(CONCATENATE(INDIRECT(ADDRESS(3,COLUMN())),A79),DATA!C2:E1044,3,FALSE))</f>
        <v>5</v>
      </c>
      <c r="O79" s="50">
        <f ca="1">IF(ISERROR(VLOOKUP(CONCATENATE(INDIRECT(ADDRESS(3,COLUMN())),A79),DATA!C2:E1044,3,FALSE)),0,VLOOKUP(CONCATENATE(INDIRECT(ADDRESS(3,COLUMN())),A79),DATA!C2:E1044,3,FALSE))</f>
        <v>0</v>
      </c>
      <c r="P79" s="50">
        <f ca="1">IF(ISERROR(VLOOKUP(CONCATENATE(INDIRECT(ADDRESS(3,COLUMN())),A79),DATA!C2:E1044,3,FALSE)),0,VLOOKUP(CONCATENATE(INDIRECT(ADDRESS(3,COLUMN())),A79),DATA!C2:E1044,3,FALSE))</f>
        <v>0</v>
      </c>
      <c r="Q79" s="50">
        <f ca="1">IF(ISERROR(VLOOKUP(CONCATENATE(INDIRECT(ADDRESS(3,COLUMN())),A79),DATA!C2:E1044,3,FALSE)),0,VLOOKUP(CONCATENATE(INDIRECT(ADDRESS(3,COLUMN())),A79),DATA!C2:E1044,3,FALSE))</f>
        <v>0</v>
      </c>
      <c r="R79" s="50">
        <f ca="1">IF(ISERROR(VLOOKUP(CONCATENATE(INDIRECT(ADDRESS(3,COLUMN())),A79),DATA!C2:E1044,3,FALSE)),0,VLOOKUP(CONCATENATE(INDIRECT(ADDRESS(3,COLUMN())),A79),DATA!C2:E1044,3,FALSE))</f>
        <v>0</v>
      </c>
      <c r="S79" s="50">
        <f ca="1">IF(ISERROR(VLOOKUP(CONCATENATE(INDIRECT(ADDRESS(3,COLUMN())),A79),DATA!C2:E1044,3,FALSE)),0,VLOOKUP(CONCATENATE(INDIRECT(ADDRESS(3,COLUMN())),A79),DATA!C2:E1044,3,FALSE))</f>
        <v>0</v>
      </c>
      <c r="T79" s="50">
        <f ca="1">IF(ISERROR(VLOOKUP(CONCATENATE(INDIRECT(ADDRESS(3,COLUMN())),A79),DATA!C2:E1044,3,FALSE)),0,VLOOKUP(CONCATENATE(INDIRECT(ADDRESS(3,COLUMN())),A79),DATA!C2:E1044,3,FALSE))</f>
        <v>0</v>
      </c>
      <c r="U79" s="50">
        <f ca="1">IF(ISERROR(VLOOKUP(CONCATENATE(INDIRECT(ADDRESS(3,COLUMN())),A79),DATA!C2:E1044,3,FALSE)),0,VLOOKUP(CONCATENATE(INDIRECT(ADDRESS(3,COLUMN())),A79),DATA!C2:E1044,3,FALSE))</f>
        <v>0</v>
      </c>
      <c r="V79" s="50">
        <f ca="1">IF(ISERROR(VLOOKUP(CONCATENATE(INDIRECT(ADDRESS(3,COLUMN())),A79),DATA!C2:E1044,3,FALSE)),0,VLOOKUP(CONCATENATE(INDIRECT(ADDRESS(3,COLUMN())),A79),DATA!C2:E1044,3,FALSE))</f>
        <v>0</v>
      </c>
      <c r="W79" s="50">
        <f ca="1">IF(ISERROR(VLOOKUP(CONCATENATE(INDIRECT(ADDRESS(3,COLUMN())),A79),DATA!C2:E1044,3,FALSE)),0,VLOOKUP(CONCATENATE(INDIRECT(ADDRESS(3,COLUMN())),A79),DATA!C2:E1044,3,FALSE))</f>
        <v>0</v>
      </c>
      <c r="X79" s="50">
        <f ca="1">IF(ISERROR(VLOOKUP(CONCATENATE(INDIRECT(ADDRESS(3,COLUMN())),A79),DATA!C2:E1044,3,FALSE)),0,VLOOKUP(CONCATENATE(INDIRECT(ADDRESS(3,COLUMN())),A79),DATA!C2:E1044,3,FALSE))</f>
        <v>0</v>
      </c>
      <c r="Y79" s="50">
        <f ca="1">IF(ISERROR(VLOOKUP(CONCATENATE(INDIRECT(ADDRESS(3,COLUMN())),A79),DATA!C2:E1044,3,FALSE)),0,VLOOKUP(CONCATENATE(INDIRECT(ADDRESS(3,COLUMN())),A79),DATA!C2:E1044,3,FALSE))</f>
        <v>0</v>
      </c>
      <c r="Z79" s="50">
        <f ca="1">IF(ISERROR(VLOOKUP(CONCATENATE(INDIRECT(ADDRESS(3,COLUMN())),A79),DATA!C2:E1044,3,FALSE)),0,VLOOKUP(CONCATENATE(INDIRECT(ADDRESS(3,COLUMN())),A79),DATA!C2:E1044,3,FALSE))</f>
        <v>2</v>
      </c>
      <c r="AA79" s="50">
        <f ca="1">IF(ISERROR(VLOOKUP(CONCATENATE(INDIRECT(ADDRESS(3,COLUMN())),A79),DATA!C2:E1044,3,FALSE)),0,VLOOKUP(CONCATENATE(INDIRECT(ADDRESS(3,COLUMN())),A79),DATA!C2:E1044,3,FALSE))</f>
        <v>0</v>
      </c>
      <c r="AB79" s="50">
        <f ca="1">IF(ISERROR(VLOOKUP(CONCATENATE(INDIRECT(ADDRESS(3,COLUMN())),A79),DATA!C2:E1044,3,FALSE)),0,VLOOKUP(CONCATENATE(INDIRECT(ADDRESS(3,COLUMN())),A79),DATA!C2:E1044,3,FALSE))</f>
        <v>0</v>
      </c>
      <c r="AC79" s="50">
        <f ca="1">IF(ISERROR(VLOOKUP(CONCATENATE(INDIRECT(ADDRESS(3,COLUMN())),A79),DATA!C2:E1044,3,FALSE)),0,VLOOKUP(CONCATENATE(INDIRECT(ADDRESS(3,COLUMN())),A79),DATA!C2:E1044,3,FALSE))</f>
        <v>0</v>
      </c>
      <c r="AD79" s="50">
        <f ca="1">IF(ISERROR(VLOOKUP(CONCATENATE(INDIRECT(ADDRESS(3,COLUMN())),A79),DATA!C2:E1044,3,FALSE)),0,VLOOKUP(CONCATENATE(INDIRECT(ADDRESS(3,COLUMN())),A79),DATA!C2:E1044,3,FALSE))</f>
        <v>0</v>
      </c>
      <c r="AE79" s="50">
        <f ca="1">IF(ISERROR(VLOOKUP(CONCATENATE(INDIRECT(ADDRESS(3,COLUMN())),A79),DATA!C2:E1044,3,FALSE)),0,VLOOKUP(CONCATENATE(INDIRECT(ADDRESS(3,COLUMN())),A79),DATA!C2:E1044,3,FALSE))</f>
        <v>0</v>
      </c>
      <c r="AF79" s="50">
        <f ca="1">IF(ISERROR(VLOOKUP(CONCATENATE(INDIRECT(ADDRESS(3,COLUMN())),A79),DATA!C2:E1044,3,FALSE)),0,VLOOKUP(CONCATENATE(INDIRECT(ADDRESS(3,COLUMN())),A79),DATA!C2:E1044,3,FALSE))</f>
        <v>0</v>
      </c>
      <c r="AG79" s="50">
        <f ca="1">IF(ISERROR(VLOOKUP(CONCATENATE(INDIRECT(ADDRESS(3,COLUMN())),A79),DATA!C2:E1044,3,FALSE)),0,VLOOKUP(CONCATENATE(INDIRECT(ADDRESS(3,COLUMN())),A79),DATA!C2:E1044,3,FALSE))</f>
        <v>0</v>
      </c>
      <c r="AH79" s="50">
        <f ca="1">IF(ISERROR(VLOOKUP(CONCATENATE(INDIRECT(ADDRESS(3,COLUMN())),A79),DATA!C2:E1044,3,FALSE)),0,VLOOKUP(CONCATENATE(INDIRECT(ADDRESS(3,COLUMN())),A79),DATA!C2:E1044,3,FALSE))</f>
        <v>0</v>
      </c>
      <c r="AI79" s="50">
        <f ca="1">IF(ISERROR(VLOOKUP(CONCATENATE(INDIRECT(ADDRESS(3,COLUMN())),A79),DATA!C2:E1044,3,FALSE)),0,VLOOKUP(CONCATENATE(INDIRECT(ADDRESS(3,COLUMN())),A79),DATA!C2:E1044,3,FALSE))</f>
        <v>0</v>
      </c>
      <c r="AJ79" s="50">
        <f ca="1">IF(ISERROR(VLOOKUP(CONCATENATE(INDIRECT(ADDRESS(3,COLUMN())),A79),DATA!C2:E1044,3,FALSE)),0,VLOOKUP(CONCATENATE(INDIRECT(ADDRESS(3,COLUMN())),A79),DATA!C2:E1044,3,FALSE))</f>
        <v>0</v>
      </c>
      <c r="AK79" s="50">
        <f ca="1">IF(ISERROR(VLOOKUP(CONCATENATE(INDIRECT(ADDRESS(3,COLUMN())),A79),DATA!C2:E1044,3,FALSE)),0,VLOOKUP(CONCATENATE(INDIRECT(ADDRESS(3,COLUMN())),A79),DATA!C2:E1044,3,FALSE))</f>
        <v>0</v>
      </c>
      <c r="AL79" s="50">
        <f ca="1">IF(ISERROR(VLOOKUP(CONCATENATE(INDIRECT(ADDRESS(3,COLUMN())),A79),DATA!C2:E1044,3,FALSE)),0,VLOOKUP(CONCATENATE(INDIRECT(ADDRESS(3,COLUMN())),A79),DATA!C2:E1044,3,FALSE))</f>
        <v>0</v>
      </c>
      <c r="AM79" s="50">
        <f ca="1">IF(ISERROR(VLOOKUP(CONCATENATE(INDIRECT(ADDRESS(3,COLUMN())),A79),DATA!C2:E1044,3,FALSE)),0,VLOOKUP(CONCATENATE(INDIRECT(ADDRESS(3,COLUMN())),A79),DATA!C2:E1044,3,FALSE))</f>
        <v>0</v>
      </c>
      <c r="AN79" s="50">
        <f ca="1">SUM(B79:INDIRECT(CONCATENATE(SUBSTITUTE(ADDRESS(1,COLUMN()-1,4),"1",""),"$79")))</f>
        <v>13</v>
      </c>
    </row>
    <row r="80" spans="1:40" x14ac:dyDescent="0.25">
      <c r="A80" s="49" t="s">
        <v>80</v>
      </c>
      <c r="B80" s="49">
        <f ca="1">IF(ISERROR(VLOOKUP(CONCATENATE(INDIRECT(ADDRESS(3,COLUMN())),A80),DATA!C2:E1044,3,FALSE)),0,VLOOKUP(CONCATENATE(INDIRECT(ADDRESS(3,COLUMN())),A80),DATA!C2:E1044,3,FALSE))</f>
        <v>4</v>
      </c>
      <c r="C80" s="49">
        <f ca="1">IF(ISERROR(VLOOKUP(CONCATENATE(INDIRECT(ADDRESS(3,COLUMN())),A80),DATA!C2:E1044,3,FALSE)),0,VLOOKUP(CONCATENATE(INDIRECT(ADDRESS(3,COLUMN())),A80),DATA!C2:E1044,3,FALSE))</f>
        <v>1</v>
      </c>
      <c r="D80" s="49">
        <f ca="1">IF(ISERROR(VLOOKUP(CONCATENATE(INDIRECT(ADDRESS(3,COLUMN())),A80),DATA!C2:E1044,3,FALSE)),0,VLOOKUP(CONCATENATE(INDIRECT(ADDRESS(3,COLUMN())),A80),DATA!C2:E1044,3,FALSE))</f>
        <v>1</v>
      </c>
      <c r="E80" s="49">
        <f ca="1">IF(ISERROR(VLOOKUP(CONCATENATE(INDIRECT(ADDRESS(3,COLUMN())),A80),DATA!C2:E1044,3,FALSE)),0,VLOOKUP(CONCATENATE(INDIRECT(ADDRESS(3,COLUMN())),A80),DATA!C2:E1044,3,FALSE))</f>
        <v>2</v>
      </c>
      <c r="F80" s="49">
        <f ca="1">IF(ISERROR(VLOOKUP(CONCATENATE(INDIRECT(ADDRESS(3,COLUMN())),A80),DATA!C2:E1044,3,FALSE)),0,VLOOKUP(CONCATENATE(INDIRECT(ADDRESS(3,COLUMN())),A80),DATA!C2:E1044,3,FALSE))</f>
        <v>0</v>
      </c>
      <c r="G80" s="49">
        <f ca="1">IF(ISERROR(VLOOKUP(CONCATENATE(INDIRECT(ADDRESS(3,COLUMN())),A80),DATA!C2:E1044,3,FALSE)),0,VLOOKUP(CONCATENATE(INDIRECT(ADDRESS(3,COLUMN())),A80),DATA!C2:E1044,3,FALSE))</f>
        <v>9</v>
      </c>
      <c r="H80" s="49">
        <f ca="1">IF(ISERROR(VLOOKUP(CONCATENATE(INDIRECT(ADDRESS(3,COLUMN())),A80),DATA!C2:E1044,3,FALSE)),0,VLOOKUP(CONCATENATE(INDIRECT(ADDRESS(3,COLUMN())),A80),DATA!C2:E1044,3,FALSE))</f>
        <v>1</v>
      </c>
      <c r="I80" s="49">
        <f ca="1">IF(ISERROR(VLOOKUP(CONCATENATE(INDIRECT(ADDRESS(3,COLUMN())),A80),DATA!C2:E1044,3,FALSE)),0,VLOOKUP(CONCATENATE(INDIRECT(ADDRESS(3,COLUMN())),A80),DATA!C2:E1044,3,FALSE))</f>
        <v>1</v>
      </c>
      <c r="J80" s="49">
        <f ca="1">IF(ISERROR(VLOOKUP(CONCATENATE(INDIRECT(ADDRESS(3,COLUMN())),A80),DATA!C2:E1044,3,FALSE)),0,VLOOKUP(CONCATENATE(INDIRECT(ADDRESS(3,COLUMN())),A80),DATA!C2:E1044,3,FALSE))</f>
        <v>3</v>
      </c>
      <c r="K80" s="49">
        <f ca="1">IF(ISERROR(VLOOKUP(CONCATENATE(INDIRECT(ADDRESS(3,COLUMN())),A80),DATA!C2:E1044,3,FALSE)),0,VLOOKUP(CONCATENATE(INDIRECT(ADDRESS(3,COLUMN())),A80),DATA!C2:E1044,3,FALSE))</f>
        <v>2</v>
      </c>
      <c r="L80" s="49">
        <f ca="1">IF(ISERROR(VLOOKUP(CONCATENATE(INDIRECT(ADDRESS(3,COLUMN())),A80),DATA!C2:E1044,3,FALSE)),0,VLOOKUP(CONCATENATE(INDIRECT(ADDRESS(3,COLUMN())),A80),DATA!C2:E1044,3,FALSE))</f>
        <v>0</v>
      </c>
      <c r="M80" s="49">
        <f ca="1">IF(ISERROR(VLOOKUP(CONCATENATE(INDIRECT(ADDRESS(3,COLUMN())),A80),DATA!C2:E1044,3,FALSE)),0,VLOOKUP(CONCATENATE(INDIRECT(ADDRESS(3,COLUMN())),A80),DATA!C2:E1044,3,FALSE))</f>
        <v>2</v>
      </c>
      <c r="N80" s="49">
        <f ca="1">IF(ISERROR(VLOOKUP(CONCATENATE(INDIRECT(ADDRESS(3,COLUMN())),A80),DATA!C2:E1044,3,FALSE)),0,VLOOKUP(CONCATENATE(INDIRECT(ADDRESS(3,COLUMN())),A80),DATA!C2:E1044,3,FALSE))</f>
        <v>2</v>
      </c>
      <c r="O80" s="49">
        <f ca="1">IF(ISERROR(VLOOKUP(CONCATENATE(INDIRECT(ADDRESS(3,COLUMN())),A80),DATA!C2:E1044,3,FALSE)),0,VLOOKUP(CONCATENATE(INDIRECT(ADDRESS(3,COLUMN())),A80),DATA!C2:E1044,3,FALSE))</f>
        <v>1</v>
      </c>
      <c r="P80" s="49">
        <f ca="1">IF(ISERROR(VLOOKUP(CONCATENATE(INDIRECT(ADDRESS(3,COLUMN())),A80),DATA!C2:E1044,3,FALSE)),0,VLOOKUP(CONCATENATE(INDIRECT(ADDRESS(3,COLUMN())),A80),DATA!C2:E1044,3,FALSE))</f>
        <v>0</v>
      </c>
      <c r="Q80" s="49">
        <f ca="1">IF(ISERROR(VLOOKUP(CONCATENATE(INDIRECT(ADDRESS(3,COLUMN())),A80),DATA!C2:E1044,3,FALSE)),0,VLOOKUP(CONCATENATE(INDIRECT(ADDRESS(3,COLUMN())),A80),DATA!C2:E1044,3,FALSE))</f>
        <v>0</v>
      </c>
      <c r="R80" s="49">
        <f ca="1">IF(ISERROR(VLOOKUP(CONCATENATE(INDIRECT(ADDRESS(3,COLUMN())),A80),DATA!C2:E1044,3,FALSE)),0,VLOOKUP(CONCATENATE(INDIRECT(ADDRESS(3,COLUMN())),A80),DATA!C2:E1044,3,FALSE))</f>
        <v>0</v>
      </c>
      <c r="S80" s="49">
        <f ca="1">IF(ISERROR(VLOOKUP(CONCATENATE(INDIRECT(ADDRESS(3,COLUMN())),A80),DATA!C2:E1044,3,FALSE)),0,VLOOKUP(CONCATENATE(INDIRECT(ADDRESS(3,COLUMN())),A80),DATA!C2:E1044,3,FALSE))</f>
        <v>0</v>
      </c>
      <c r="T80" s="49">
        <f ca="1">IF(ISERROR(VLOOKUP(CONCATENATE(INDIRECT(ADDRESS(3,COLUMN())),A80),DATA!C2:E1044,3,FALSE)),0,VLOOKUP(CONCATENATE(INDIRECT(ADDRESS(3,COLUMN())),A80),DATA!C2:E1044,3,FALSE))</f>
        <v>0</v>
      </c>
      <c r="U80" s="49">
        <f ca="1">IF(ISERROR(VLOOKUP(CONCATENATE(INDIRECT(ADDRESS(3,COLUMN())),A80),DATA!C2:E1044,3,FALSE)),0,VLOOKUP(CONCATENATE(INDIRECT(ADDRESS(3,COLUMN())),A80),DATA!C2:E1044,3,FALSE))</f>
        <v>13</v>
      </c>
      <c r="V80" s="49">
        <f ca="1">IF(ISERROR(VLOOKUP(CONCATENATE(INDIRECT(ADDRESS(3,COLUMN())),A80),DATA!C2:E1044,3,FALSE)),0,VLOOKUP(CONCATENATE(INDIRECT(ADDRESS(3,COLUMN())),A80),DATA!C2:E1044,3,FALSE))</f>
        <v>2</v>
      </c>
      <c r="W80" s="49">
        <f ca="1">IF(ISERROR(VLOOKUP(CONCATENATE(INDIRECT(ADDRESS(3,COLUMN())),A80),DATA!C2:E1044,3,FALSE)),0,VLOOKUP(CONCATENATE(INDIRECT(ADDRESS(3,COLUMN())),A80),DATA!C2:E1044,3,FALSE))</f>
        <v>0</v>
      </c>
      <c r="X80" s="49">
        <f ca="1">IF(ISERROR(VLOOKUP(CONCATENATE(INDIRECT(ADDRESS(3,COLUMN())),A80),DATA!C2:E1044,3,FALSE)),0,VLOOKUP(CONCATENATE(INDIRECT(ADDRESS(3,COLUMN())),A80),DATA!C2:E1044,3,FALSE))</f>
        <v>0</v>
      </c>
      <c r="Y80" s="49">
        <f ca="1">IF(ISERROR(VLOOKUP(CONCATENATE(INDIRECT(ADDRESS(3,COLUMN())),A80),DATA!C2:E1044,3,FALSE)),0,VLOOKUP(CONCATENATE(INDIRECT(ADDRESS(3,COLUMN())),A80),DATA!C2:E1044,3,FALSE))</f>
        <v>6</v>
      </c>
      <c r="Z80" s="49">
        <f ca="1">IF(ISERROR(VLOOKUP(CONCATENATE(INDIRECT(ADDRESS(3,COLUMN())),A80),DATA!C2:E1044,3,FALSE)),0,VLOOKUP(CONCATENATE(INDIRECT(ADDRESS(3,COLUMN())),A80),DATA!C2:E1044,3,FALSE))</f>
        <v>0</v>
      </c>
      <c r="AA80" s="49">
        <f ca="1">IF(ISERROR(VLOOKUP(CONCATENATE(INDIRECT(ADDRESS(3,COLUMN())),A80),DATA!C2:E1044,3,FALSE)),0,VLOOKUP(CONCATENATE(INDIRECT(ADDRESS(3,COLUMN())),A80),DATA!C2:E1044,3,FALSE))</f>
        <v>2</v>
      </c>
      <c r="AB80" s="49">
        <f ca="1">IF(ISERROR(VLOOKUP(CONCATENATE(INDIRECT(ADDRESS(3,COLUMN())),A80),DATA!C2:E1044,3,FALSE)),0,VLOOKUP(CONCATENATE(INDIRECT(ADDRESS(3,COLUMN())),A80),DATA!C2:E1044,3,FALSE))</f>
        <v>0</v>
      </c>
      <c r="AC80" s="49">
        <f ca="1">IF(ISERROR(VLOOKUP(CONCATENATE(INDIRECT(ADDRESS(3,COLUMN())),A80),DATA!C2:E1044,3,FALSE)),0,VLOOKUP(CONCATENATE(INDIRECT(ADDRESS(3,COLUMN())),A80),DATA!C2:E1044,3,FALSE))</f>
        <v>0</v>
      </c>
      <c r="AD80" s="49">
        <f ca="1">IF(ISERROR(VLOOKUP(CONCATENATE(INDIRECT(ADDRESS(3,COLUMN())),A80),DATA!C2:E1044,3,FALSE)),0,VLOOKUP(CONCATENATE(INDIRECT(ADDRESS(3,COLUMN())),A80),DATA!C2:E1044,3,FALSE))</f>
        <v>0</v>
      </c>
      <c r="AE80" s="49">
        <f ca="1">IF(ISERROR(VLOOKUP(CONCATENATE(INDIRECT(ADDRESS(3,COLUMN())),A80),DATA!C2:E1044,3,FALSE)),0,VLOOKUP(CONCATENATE(INDIRECT(ADDRESS(3,COLUMN())),A80),DATA!C2:E1044,3,FALSE))</f>
        <v>0</v>
      </c>
      <c r="AF80" s="49">
        <f ca="1">IF(ISERROR(VLOOKUP(CONCATENATE(INDIRECT(ADDRESS(3,COLUMN())),A80),DATA!C2:E1044,3,FALSE)),0,VLOOKUP(CONCATENATE(INDIRECT(ADDRESS(3,COLUMN())),A80),DATA!C2:E1044,3,FALSE))</f>
        <v>4</v>
      </c>
      <c r="AG80" s="49">
        <f ca="1">IF(ISERROR(VLOOKUP(CONCATENATE(INDIRECT(ADDRESS(3,COLUMN())),A80),DATA!C2:E1044,3,FALSE)),0,VLOOKUP(CONCATENATE(INDIRECT(ADDRESS(3,COLUMN())),A80),DATA!C2:E1044,3,FALSE))</f>
        <v>0</v>
      </c>
      <c r="AH80" s="49">
        <f ca="1">IF(ISERROR(VLOOKUP(CONCATENATE(INDIRECT(ADDRESS(3,COLUMN())),A80),DATA!C2:E1044,3,FALSE)),0,VLOOKUP(CONCATENATE(INDIRECT(ADDRESS(3,COLUMN())),A80),DATA!C2:E1044,3,FALSE))</f>
        <v>0</v>
      </c>
      <c r="AI80" s="49">
        <f ca="1">IF(ISERROR(VLOOKUP(CONCATENATE(INDIRECT(ADDRESS(3,COLUMN())),A80),DATA!C2:E1044,3,FALSE)),0,VLOOKUP(CONCATENATE(INDIRECT(ADDRESS(3,COLUMN())),A80),DATA!C2:E1044,3,FALSE))</f>
        <v>0</v>
      </c>
      <c r="AJ80" s="49">
        <f ca="1">IF(ISERROR(VLOOKUP(CONCATENATE(INDIRECT(ADDRESS(3,COLUMN())),A80),DATA!C2:E1044,3,FALSE)),0,VLOOKUP(CONCATENATE(INDIRECT(ADDRESS(3,COLUMN())),A80),DATA!C2:E1044,3,FALSE))</f>
        <v>0</v>
      </c>
      <c r="AK80" s="49">
        <f ca="1">IF(ISERROR(VLOOKUP(CONCATENATE(INDIRECT(ADDRESS(3,COLUMN())),A80),DATA!C2:E1044,3,FALSE)),0,VLOOKUP(CONCATENATE(INDIRECT(ADDRESS(3,COLUMN())),A80),DATA!C2:E1044,3,FALSE))</f>
        <v>0</v>
      </c>
      <c r="AL80" s="49">
        <f ca="1">IF(ISERROR(VLOOKUP(CONCATENATE(INDIRECT(ADDRESS(3,COLUMN())),A80),DATA!C2:E1044,3,FALSE)),0,VLOOKUP(CONCATENATE(INDIRECT(ADDRESS(3,COLUMN())),A80),DATA!C2:E1044,3,FALSE))</f>
        <v>0</v>
      </c>
      <c r="AM80" s="49">
        <f ca="1">IF(ISERROR(VLOOKUP(CONCATENATE(INDIRECT(ADDRESS(3,COLUMN())),A80),DATA!C2:E1044,3,FALSE)),0,VLOOKUP(CONCATENATE(INDIRECT(ADDRESS(3,COLUMN())),A80),DATA!C2:E1044,3,FALSE))</f>
        <v>0</v>
      </c>
      <c r="AN80" s="49">
        <f ca="1">SUM(B80:INDIRECT(CONCATENATE(SUBSTITUTE(ADDRESS(1,COLUMN()-1,4),"1",""),"$80")))</f>
        <v>56</v>
      </c>
    </row>
    <row r="81" spans="1:40" x14ac:dyDescent="0.25">
      <c r="A81" s="50" t="s">
        <v>103</v>
      </c>
      <c r="B81" s="50">
        <f ca="1">IF(ISERROR(VLOOKUP(CONCATENATE(INDIRECT(ADDRESS(3,COLUMN())),A81),DATA!C2:E1044,3,FALSE)),0,VLOOKUP(CONCATENATE(INDIRECT(ADDRESS(3,COLUMN())),A81),DATA!C2:E1044,3,FALSE))</f>
        <v>0</v>
      </c>
      <c r="C81" s="50">
        <f ca="1">IF(ISERROR(VLOOKUP(CONCATENATE(INDIRECT(ADDRESS(3,COLUMN())),A81),DATA!C2:E1044,3,FALSE)),0,VLOOKUP(CONCATENATE(INDIRECT(ADDRESS(3,COLUMN())),A81),DATA!C2:E1044,3,FALSE))</f>
        <v>0</v>
      </c>
      <c r="D81" s="50">
        <f ca="1">IF(ISERROR(VLOOKUP(CONCATENATE(INDIRECT(ADDRESS(3,COLUMN())),A81),DATA!C2:E1044,3,FALSE)),0,VLOOKUP(CONCATENATE(INDIRECT(ADDRESS(3,COLUMN())),A81),DATA!C2:E1044,3,FALSE))</f>
        <v>0</v>
      </c>
      <c r="E81" s="50">
        <f ca="1">IF(ISERROR(VLOOKUP(CONCATENATE(INDIRECT(ADDRESS(3,COLUMN())),A81),DATA!C2:E1044,3,FALSE)),0,VLOOKUP(CONCATENATE(INDIRECT(ADDRESS(3,COLUMN())),A81),DATA!C2:E1044,3,FALSE))</f>
        <v>0</v>
      </c>
      <c r="F81" s="50">
        <f ca="1">IF(ISERROR(VLOOKUP(CONCATENATE(INDIRECT(ADDRESS(3,COLUMN())),A81),DATA!C2:E1044,3,FALSE)),0,VLOOKUP(CONCATENATE(INDIRECT(ADDRESS(3,COLUMN())),A81),DATA!C2:E1044,3,FALSE))</f>
        <v>0</v>
      </c>
      <c r="G81" s="50">
        <f ca="1">IF(ISERROR(VLOOKUP(CONCATENATE(INDIRECT(ADDRESS(3,COLUMN())),A81),DATA!C2:E1044,3,FALSE)),0,VLOOKUP(CONCATENATE(INDIRECT(ADDRESS(3,COLUMN())),A81),DATA!C2:E1044,3,FALSE))</f>
        <v>0</v>
      </c>
      <c r="H81" s="50">
        <f ca="1">IF(ISERROR(VLOOKUP(CONCATENATE(INDIRECT(ADDRESS(3,COLUMN())),A81),DATA!C2:E1044,3,FALSE)),0,VLOOKUP(CONCATENATE(INDIRECT(ADDRESS(3,COLUMN())),A81),DATA!C2:E1044,3,FALSE))</f>
        <v>0</v>
      </c>
      <c r="I81" s="50">
        <f ca="1">IF(ISERROR(VLOOKUP(CONCATENATE(INDIRECT(ADDRESS(3,COLUMN())),A81),DATA!C2:E1044,3,FALSE)),0,VLOOKUP(CONCATENATE(INDIRECT(ADDRESS(3,COLUMN())),A81),DATA!C2:E1044,3,FALSE))</f>
        <v>0</v>
      </c>
      <c r="J81" s="50">
        <f ca="1">IF(ISERROR(VLOOKUP(CONCATENATE(INDIRECT(ADDRESS(3,COLUMN())),A81),DATA!C2:E1044,3,FALSE)),0,VLOOKUP(CONCATENATE(INDIRECT(ADDRESS(3,COLUMN())),A81),DATA!C2:E1044,3,FALSE))</f>
        <v>0</v>
      </c>
      <c r="K81" s="50">
        <f ca="1">IF(ISERROR(VLOOKUP(CONCATENATE(INDIRECT(ADDRESS(3,COLUMN())),A81),DATA!C2:E1044,3,FALSE)),0,VLOOKUP(CONCATENATE(INDIRECT(ADDRESS(3,COLUMN())),A81),DATA!C2:E1044,3,FALSE))</f>
        <v>0</v>
      </c>
      <c r="L81" s="50">
        <f ca="1">IF(ISERROR(VLOOKUP(CONCATENATE(INDIRECT(ADDRESS(3,COLUMN())),A81),DATA!C2:E1044,3,FALSE)),0,VLOOKUP(CONCATENATE(INDIRECT(ADDRESS(3,COLUMN())),A81),DATA!C2:E1044,3,FALSE))</f>
        <v>0</v>
      </c>
      <c r="M81" s="50">
        <f ca="1">IF(ISERROR(VLOOKUP(CONCATENATE(INDIRECT(ADDRESS(3,COLUMN())),A81),DATA!C2:E1044,3,FALSE)),0,VLOOKUP(CONCATENATE(INDIRECT(ADDRESS(3,COLUMN())),A81),DATA!C2:E1044,3,FALSE))</f>
        <v>0</v>
      </c>
      <c r="N81" s="50">
        <f ca="1">IF(ISERROR(VLOOKUP(CONCATENATE(INDIRECT(ADDRESS(3,COLUMN())),A81),DATA!C2:E1044,3,FALSE)),0,VLOOKUP(CONCATENATE(INDIRECT(ADDRESS(3,COLUMN())),A81),DATA!C2:E1044,3,FALSE))</f>
        <v>0</v>
      </c>
      <c r="O81" s="50">
        <f ca="1">IF(ISERROR(VLOOKUP(CONCATENATE(INDIRECT(ADDRESS(3,COLUMN())),A81),DATA!C2:E1044,3,FALSE)),0,VLOOKUP(CONCATENATE(INDIRECT(ADDRESS(3,COLUMN())),A81),DATA!C2:E1044,3,FALSE))</f>
        <v>0</v>
      </c>
      <c r="P81" s="50">
        <f ca="1">IF(ISERROR(VLOOKUP(CONCATENATE(INDIRECT(ADDRESS(3,COLUMN())),A81),DATA!C2:E1044,3,FALSE)),0,VLOOKUP(CONCATENATE(INDIRECT(ADDRESS(3,COLUMN())),A81),DATA!C2:E1044,3,FALSE))</f>
        <v>0</v>
      </c>
      <c r="Q81" s="50">
        <f ca="1">IF(ISERROR(VLOOKUP(CONCATENATE(INDIRECT(ADDRESS(3,COLUMN())),A81),DATA!C2:E1044,3,FALSE)),0,VLOOKUP(CONCATENATE(INDIRECT(ADDRESS(3,COLUMN())),A81),DATA!C2:E1044,3,FALSE))</f>
        <v>0</v>
      </c>
      <c r="R81" s="50">
        <f ca="1">IF(ISERROR(VLOOKUP(CONCATENATE(INDIRECT(ADDRESS(3,COLUMN())),A81),DATA!C2:E1044,3,FALSE)),0,VLOOKUP(CONCATENATE(INDIRECT(ADDRESS(3,COLUMN())),A81),DATA!C2:E1044,3,FALSE))</f>
        <v>0</v>
      </c>
      <c r="S81" s="50">
        <f ca="1">IF(ISERROR(VLOOKUP(CONCATENATE(INDIRECT(ADDRESS(3,COLUMN())),A81),DATA!C2:E1044,3,FALSE)),0,VLOOKUP(CONCATENATE(INDIRECT(ADDRESS(3,COLUMN())),A81),DATA!C2:E1044,3,FALSE))</f>
        <v>0</v>
      </c>
      <c r="T81" s="50">
        <f ca="1">IF(ISERROR(VLOOKUP(CONCATENATE(INDIRECT(ADDRESS(3,COLUMN())),A81),DATA!C2:E1044,3,FALSE)),0,VLOOKUP(CONCATENATE(INDIRECT(ADDRESS(3,COLUMN())),A81),DATA!C2:E1044,3,FALSE))</f>
        <v>0</v>
      </c>
      <c r="U81" s="50">
        <f ca="1">IF(ISERROR(VLOOKUP(CONCATENATE(INDIRECT(ADDRESS(3,COLUMN())),A81),DATA!C2:E1044,3,FALSE)),0,VLOOKUP(CONCATENATE(INDIRECT(ADDRESS(3,COLUMN())),A81),DATA!C2:E1044,3,FALSE))</f>
        <v>0</v>
      </c>
      <c r="V81" s="50">
        <f ca="1">IF(ISERROR(VLOOKUP(CONCATENATE(INDIRECT(ADDRESS(3,COLUMN())),A81),DATA!C2:E1044,3,FALSE)),0,VLOOKUP(CONCATENATE(INDIRECT(ADDRESS(3,COLUMN())),A81),DATA!C2:E1044,3,FALSE))</f>
        <v>0</v>
      </c>
      <c r="W81" s="50">
        <f ca="1">IF(ISERROR(VLOOKUP(CONCATENATE(INDIRECT(ADDRESS(3,COLUMN())),A81),DATA!C2:E1044,3,FALSE)),0,VLOOKUP(CONCATENATE(INDIRECT(ADDRESS(3,COLUMN())),A81),DATA!C2:E1044,3,FALSE))</f>
        <v>0</v>
      </c>
      <c r="X81" s="50">
        <f ca="1">IF(ISERROR(VLOOKUP(CONCATENATE(INDIRECT(ADDRESS(3,COLUMN())),A81),DATA!C2:E1044,3,FALSE)),0,VLOOKUP(CONCATENATE(INDIRECT(ADDRESS(3,COLUMN())),A81),DATA!C2:E1044,3,FALSE))</f>
        <v>0</v>
      </c>
      <c r="Y81" s="50">
        <f ca="1">IF(ISERROR(VLOOKUP(CONCATENATE(INDIRECT(ADDRESS(3,COLUMN())),A81),DATA!C2:E1044,3,FALSE)),0,VLOOKUP(CONCATENATE(INDIRECT(ADDRESS(3,COLUMN())),A81),DATA!C2:E1044,3,FALSE))</f>
        <v>0</v>
      </c>
      <c r="Z81" s="50">
        <f ca="1">IF(ISERROR(VLOOKUP(CONCATENATE(INDIRECT(ADDRESS(3,COLUMN())),A81),DATA!C2:E1044,3,FALSE)),0,VLOOKUP(CONCATENATE(INDIRECT(ADDRESS(3,COLUMN())),A81),DATA!C2:E1044,3,FALSE))</f>
        <v>0</v>
      </c>
      <c r="AA81" s="50">
        <f ca="1">IF(ISERROR(VLOOKUP(CONCATENATE(INDIRECT(ADDRESS(3,COLUMN())),A81),DATA!C2:E1044,3,FALSE)),0,VLOOKUP(CONCATENATE(INDIRECT(ADDRESS(3,COLUMN())),A81),DATA!C2:E1044,3,FALSE))</f>
        <v>0</v>
      </c>
      <c r="AB81" s="50">
        <f ca="1">IF(ISERROR(VLOOKUP(CONCATENATE(INDIRECT(ADDRESS(3,COLUMN())),A81),DATA!C2:E1044,3,FALSE)),0,VLOOKUP(CONCATENATE(INDIRECT(ADDRESS(3,COLUMN())),A81),DATA!C2:E1044,3,FALSE))</f>
        <v>0</v>
      </c>
      <c r="AC81" s="50">
        <f ca="1">IF(ISERROR(VLOOKUP(CONCATENATE(INDIRECT(ADDRESS(3,COLUMN())),A81),DATA!C2:E1044,3,FALSE)),0,VLOOKUP(CONCATENATE(INDIRECT(ADDRESS(3,COLUMN())),A81),DATA!C2:E1044,3,FALSE))</f>
        <v>0</v>
      </c>
      <c r="AD81" s="50">
        <f ca="1">IF(ISERROR(VLOOKUP(CONCATENATE(INDIRECT(ADDRESS(3,COLUMN())),A81),DATA!C2:E1044,3,FALSE)),0,VLOOKUP(CONCATENATE(INDIRECT(ADDRESS(3,COLUMN())),A81),DATA!C2:E1044,3,FALSE))</f>
        <v>0</v>
      </c>
      <c r="AE81" s="50">
        <f ca="1">IF(ISERROR(VLOOKUP(CONCATENATE(INDIRECT(ADDRESS(3,COLUMN())),A81),DATA!C2:E1044,3,FALSE)),0,VLOOKUP(CONCATENATE(INDIRECT(ADDRESS(3,COLUMN())),A81),DATA!C2:E1044,3,FALSE))</f>
        <v>0</v>
      </c>
      <c r="AF81" s="50">
        <f ca="1">IF(ISERROR(VLOOKUP(CONCATENATE(INDIRECT(ADDRESS(3,COLUMN())),A81),DATA!C2:E1044,3,FALSE)),0,VLOOKUP(CONCATENATE(INDIRECT(ADDRESS(3,COLUMN())),A81),DATA!C2:E1044,3,FALSE))</f>
        <v>0</v>
      </c>
      <c r="AG81" s="50">
        <f ca="1">IF(ISERROR(VLOOKUP(CONCATENATE(INDIRECT(ADDRESS(3,COLUMN())),A81),DATA!C2:E1044,3,FALSE)),0,VLOOKUP(CONCATENATE(INDIRECT(ADDRESS(3,COLUMN())),A81),DATA!C2:E1044,3,FALSE))</f>
        <v>0</v>
      </c>
      <c r="AH81" s="50">
        <f ca="1">IF(ISERROR(VLOOKUP(CONCATENATE(INDIRECT(ADDRESS(3,COLUMN())),A81),DATA!C2:E1044,3,FALSE)),0,VLOOKUP(CONCATENATE(INDIRECT(ADDRESS(3,COLUMN())),A81),DATA!C2:E1044,3,FALSE))</f>
        <v>0</v>
      </c>
      <c r="AI81" s="50">
        <f ca="1">IF(ISERROR(VLOOKUP(CONCATENATE(INDIRECT(ADDRESS(3,COLUMN())),A81),DATA!C2:E1044,3,FALSE)),0,VLOOKUP(CONCATENATE(INDIRECT(ADDRESS(3,COLUMN())),A81),DATA!C2:E1044,3,FALSE))</f>
        <v>0</v>
      </c>
      <c r="AJ81" s="50">
        <f ca="1">IF(ISERROR(VLOOKUP(CONCATENATE(INDIRECT(ADDRESS(3,COLUMN())),A81),DATA!C2:E1044,3,FALSE)),0,VLOOKUP(CONCATENATE(INDIRECT(ADDRESS(3,COLUMN())),A81),DATA!C2:E1044,3,FALSE))</f>
        <v>0</v>
      </c>
      <c r="AK81" s="50">
        <f ca="1">IF(ISERROR(VLOOKUP(CONCATENATE(INDIRECT(ADDRESS(3,COLUMN())),A81),DATA!C2:E1044,3,FALSE)),0,VLOOKUP(CONCATENATE(INDIRECT(ADDRESS(3,COLUMN())),A81),DATA!C2:E1044,3,FALSE))</f>
        <v>0</v>
      </c>
      <c r="AL81" s="50">
        <f ca="1">IF(ISERROR(VLOOKUP(CONCATENATE(INDIRECT(ADDRESS(3,COLUMN())),A81),DATA!C2:E1044,3,FALSE)),0,VLOOKUP(CONCATENATE(INDIRECT(ADDRESS(3,COLUMN())),A81),DATA!C2:E1044,3,FALSE))</f>
        <v>0</v>
      </c>
      <c r="AM81" s="50">
        <f ca="1">IF(ISERROR(VLOOKUP(CONCATENATE(INDIRECT(ADDRESS(3,COLUMN())),A81),DATA!C2:E1044,3,FALSE)),0,VLOOKUP(CONCATENATE(INDIRECT(ADDRESS(3,COLUMN())),A81),DATA!C2:E1044,3,FALSE))</f>
        <v>0</v>
      </c>
      <c r="AN81" s="50">
        <f ca="1">SUM(B81:INDIRECT(CONCATENATE(SUBSTITUTE(ADDRESS(1,COLUMN()-1,4),"1",""),"$81")))</f>
        <v>0</v>
      </c>
    </row>
    <row r="82" spans="1:40" x14ac:dyDescent="0.25">
      <c r="A82" s="49" t="s">
        <v>107</v>
      </c>
      <c r="B82" s="49">
        <f ca="1">IF(ISERROR(VLOOKUP(CONCATENATE(INDIRECT(ADDRESS(3,COLUMN())),A82),DATA!C2:E1044,3,FALSE)),0,VLOOKUP(CONCATENATE(INDIRECT(ADDRESS(3,COLUMN())),A82),DATA!C2:E1044,3,FALSE))</f>
        <v>0</v>
      </c>
      <c r="C82" s="49">
        <f ca="1">IF(ISERROR(VLOOKUP(CONCATENATE(INDIRECT(ADDRESS(3,COLUMN())),A82),DATA!C2:E1044,3,FALSE)),0,VLOOKUP(CONCATENATE(INDIRECT(ADDRESS(3,COLUMN())),A82),DATA!C2:E1044,3,FALSE))</f>
        <v>0</v>
      </c>
      <c r="D82" s="49">
        <f ca="1">IF(ISERROR(VLOOKUP(CONCATENATE(INDIRECT(ADDRESS(3,COLUMN())),A82),DATA!C2:E1044,3,FALSE)),0,VLOOKUP(CONCATENATE(INDIRECT(ADDRESS(3,COLUMN())),A82),DATA!C2:E1044,3,FALSE))</f>
        <v>0</v>
      </c>
      <c r="E82" s="49">
        <f ca="1">IF(ISERROR(VLOOKUP(CONCATENATE(INDIRECT(ADDRESS(3,COLUMN())),A82),DATA!C2:E1044,3,FALSE)),0,VLOOKUP(CONCATENATE(INDIRECT(ADDRESS(3,COLUMN())),A82),DATA!C2:E1044,3,FALSE))</f>
        <v>0</v>
      </c>
      <c r="F82" s="49">
        <f ca="1">IF(ISERROR(VLOOKUP(CONCATENATE(INDIRECT(ADDRESS(3,COLUMN())),A82),DATA!C2:E1044,3,FALSE)),0,VLOOKUP(CONCATENATE(INDIRECT(ADDRESS(3,COLUMN())),A82),DATA!C2:E1044,3,FALSE))</f>
        <v>0</v>
      </c>
      <c r="G82" s="49">
        <f ca="1">IF(ISERROR(VLOOKUP(CONCATENATE(INDIRECT(ADDRESS(3,COLUMN())),A82),DATA!C2:E1044,3,FALSE)),0,VLOOKUP(CONCATENATE(INDIRECT(ADDRESS(3,COLUMN())),A82),DATA!C2:E1044,3,FALSE))</f>
        <v>0</v>
      </c>
      <c r="H82" s="49">
        <f ca="1">IF(ISERROR(VLOOKUP(CONCATENATE(INDIRECT(ADDRESS(3,COLUMN())),A82),DATA!C2:E1044,3,FALSE)),0,VLOOKUP(CONCATENATE(INDIRECT(ADDRESS(3,COLUMN())),A82),DATA!C2:E1044,3,FALSE))</f>
        <v>0</v>
      </c>
      <c r="I82" s="49">
        <f ca="1">IF(ISERROR(VLOOKUP(CONCATENATE(INDIRECT(ADDRESS(3,COLUMN())),A82),DATA!C2:E1044,3,FALSE)),0,VLOOKUP(CONCATENATE(INDIRECT(ADDRESS(3,COLUMN())),A82),DATA!C2:E1044,3,FALSE))</f>
        <v>0</v>
      </c>
      <c r="J82" s="49">
        <f ca="1">IF(ISERROR(VLOOKUP(CONCATENATE(INDIRECT(ADDRESS(3,COLUMN())),A82),DATA!C2:E1044,3,FALSE)),0,VLOOKUP(CONCATENATE(INDIRECT(ADDRESS(3,COLUMN())),A82),DATA!C2:E1044,3,FALSE))</f>
        <v>0</v>
      </c>
      <c r="K82" s="49">
        <f ca="1">IF(ISERROR(VLOOKUP(CONCATENATE(INDIRECT(ADDRESS(3,COLUMN())),A82),DATA!C2:E1044,3,FALSE)),0,VLOOKUP(CONCATENATE(INDIRECT(ADDRESS(3,COLUMN())),A82),DATA!C2:E1044,3,FALSE))</f>
        <v>0</v>
      </c>
      <c r="L82" s="49">
        <f ca="1">IF(ISERROR(VLOOKUP(CONCATENATE(INDIRECT(ADDRESS(3,COLUMN())),A82),DATA!C2:E1044,3,FALSE)),0,VLOOKUP(CONCATENATE(INDIRECT(ADDRESS(3,COLUMN())),A82),DATA!C2:E1044,3,FALSE))</f>
        <v>0</v>
      </c>
      <c r="M82" s="49">
        <f ca="1">IF(ISERROR(VLOOKUP(CONCATENATE(INDIRECT(ADDRESS(3,COLUMN())),A82),DATA!C2:E1044,3,FALSE)),0,VLOOKUP(CONCATENATE(INDIRECT(ADDRESS(3,COLUMN())),A82),DATA!C2:E1044,3,FALSE))</f>
        <v>0</v>
      </c>
      <c r="N82" s="49">
        <f ca="1">IF(ISERROR(VLOOKUP(CONCATENATE(INDIRECT(ADDRESS(3,COLUMN())),A82),DATA!C2:E1044,3,FALSE)),0,VLOOKUP(CONCATENATE(INDIRECT(ADDRESS(3,COLUMN())),A82),DATA!C2:E1044,3,FALSE))</f>
        <v>0</v>
      </c>
      <c r="O82" s="49">
        <f ca="1">IF(ISERROR(VLOOKUP(CONCATENATE(INDIRECT(ADDRESS(3,COLUMN())),A82),DATA!C2:E1044,3,FALSE)),0,VLOOKUP(CONCATENATE(INDIRECT(ADDRESS(3,COLUMN())),A82),DATA!C2:E1044,3,FALSE))</f>
        <v>0</v>
      </c>
      <c r="P82" s="49">
        <f ca="1">IF(ISERROR(VLOOKUP(CONCATENATE(INDIRECT(ADDRESS(3,COLUMN())),A82),DATA!C2:E1044,3,FALSE)),0,VLOOKUP(CONCATENATE(INDIRECT(ADDRESS(3,COLUMN())),A82),DATA!C2:E1044,3,FALSE))</f>
        <v>0</v>
      </c>
      <c r="Q82" s="49">
        <f ca="1">IF(ISERROR(VLOOKUP(CONCATENATE(INDIRECT(ADDRESS(3,COLUMN())),A82),DATA!C2:E1044,3,FALSE)),0,VLOOKUP(CONCATENATE(INDIRECT(ADDRESS(3,COLUMN())),A82),DATA!C2:E1044,3,FALSE))</f>
        <v>0</v>
      </c>
      <c r="R82" s="49">
        <f ca="1">IF(ISERROR(VLOOKUP(CONCATENATE(INDIRECT(ADDRESS(3,COLUMN())),A82),DATA!C2:E1044,3,FALSE)),0,VLOOKUP(CONCATENATE(INDIRECT(ADDRESS(3,COLUMN())),A82),DATA!C2:E1044,3,FALSE))</f>
        <v>0</v>
      </c>
      <c r="S82" s="49">
        <f ca="1">IF(ISERROR(VLOOKUP(CONCATENATE(INDIRECT(ADDRESS(3,COLUMN())),A82),DATA!C2:E1044,3,FALSE)),0,VLOOKUP(CONCATENATE(INDIRECT(ADDRESS(3,COLUMN())),A82),DATA!C2:E1044,3,FALSE))</f>
        <v>0</v>
      </c>
      <c r="T82" s="49">
        <f ca="1">IF(ISERROR(VLOOKUP(CONCATENATE(INDIRECT(ADDRESS(3,COLUMN())),A82),DATA!C2:E1044,3,FALSE)),0,VLOOKUP(CONCATENATE(INDIRECT(ADDRESS(3,COLUMN())),A82),DATA!C2:E1044,3,FALSE))</f>
        <v>0</v>
      </c>
      <c r="U82" s="49">
        <f ca="1">IF(ISERROR(VLOOKUP(CONCATENATE(INDIRECT(ADDRESS(3,COLUMN())),A82),DATA!C2:E1044,3,FALSE)),0,VLOOKUP(CONCATENATE(INDIRECT(ADDRESS(3,COLUMN())),A82),DATA!C2:E1044,3,FALSE))</f>
        <v>0</v>
      </c>
      <c r="V82" s="49">
        <f ca="1">IF(ISERROR(VLOOKUP(CONCATENATE(INDIRECT(ADDRESS(3,COLUMN())),A82),DATA!C2:E1044,3,FALSE)),0,VLOOKUP(CONCATENATE(INDIRECT(ADDRESS(3,COLUMN())),A82),DATA!C2:E1044,3,FALSE))</f>
        <v>0</v>
      </c>
      <c r="W82" s="49">
        <f ca="1">IF(ISERROR(VLOOKUP(CONCATENATE(INDIRECT(ADDRESS(3,COLUMN())),A82),DATA!C2:E1044,3,FALSE)),0,VLOOKUP(CONCATENATE(INDIRECT(ADDRESS(3,COLUMN())),A82),DATA!C2:E1044,3,FALSE))</f>
        <v>0</v>
      </c>
      <c r="X82" s="49">
        <f ca="1">IF(ISERROR(VLOOKUP(CONCATENATE(INDIRECT(ADDRESS(3,COLUMN())),A82),DATA!C2:E1044,3,FALSE)),0,VLOOKUP(CONCATENATE(INDIRECT(ADDRESS(3,COLUMN())),A82),DATA!C2:E1044,3,FALSE))</f>
        <v>0</v>
      </c>
      <c r="Y82" s="49">
        <f ca="1">IF(ISERROR(VLOOKUP(CONCATENATE(INDIRECT(ADDRESS(3,COLUMN())),A82),DATA!C2:E1044,3,FALSE)),0,VLOOKUP(CONCATENATE(INDIRECT(ADDRESS(3,COLUMN())),A82),DATA!C2:E1044,3,FALSE))</f>
        <v>0</v>
      </c>
      <c r="Z82" s="49">
        <f ca="1">IF(ISERROR(VLOOKUP(CONCATENATE(INDIRECT(ADDRESS(3,COLUMN())),A82),DATA!C2:E1044,3,FALSE)),0,VLOOKUP(CONCATENATE(INDIRECT(ADDRESS(3,COLUMN())),A82),DATA!C2:E1044,3,FALSE))</f>
        <v>0</v>
      </c>
      <c r="AA82" s="49">
        <f ca="1">IF(ISERROR(VLOOKUP(CONCATENATE(INDIRECT(ADDRESS(3,COLUMN())),A82),DATA!C2:E1044,3,FALSE)),0,VLOOKUP(CONCATENATE(INDIRECT(ADDRESS(3,COLUMN())),A82),DATA!C2:E1044,3,FALSE))</f>
        <v>0</v>
      </c>
      <c r="AB82" s="49">
        <f ca="1">IF(ISERROR(VLOOKUP(CONCATENATE(INDIRECT(ADDRESS(3,COLUMN())),A82),DATA!C2:E1044,3,FALSE)),0,VLOOKUP(CONCATENATE(INDIRECT(ADDRESS(3,COLUMN())),A82),DATA!C2:E1044,3,FALSE))</f>
        <v>0</v>
      </c>
      <c r="AC82" s="49">
        <f ca="1">IF(ISERROR(VLOOKUP(CONCATENATE(INDIRECT(ADDRESS(3,COLUMN())),A82),DATA!C2:E1044,3,FALSE)),0,VLOOKUP(CONCATENATE(INDIRECT(ADDRESS(3,COLUMN())),A82),DATA!C2:E1044,3,FALSE))</f>
        <v>0</v>
      </c>
      <c r="AD82" s="49">
        <f ca="1">IF(ISERROR(VLOOKUP(CONCATENATE(INDIRECT(ADDRESS(3,COLUMN())),A82),DATA!C2:E1044,3,FALSE)),0,VLOOKUP(CONCATENATE(INDIRECT(ADDRESS(3,COLUMN())),A82),DATA!C2:E1044,3,FALSE))</f>
        <v>0</v>
      </c>
      <c r="AE82" s="49">
        <f ca="1">IF(ISERROR(VLOOKUP(CONCATENATE(INDIRECT(ADDRESS(3,COLUMN())),A82),DATA!C2:E1044,3,FALSE)),0,VLOOKUP(CONCATENATE(INDIRECT(ADDRESS(3,COLUMN())),A82),DATA!C2:E1044,3,FALSE))</f>
        <v>0</v>
      </c>
      <c r="AF82" s="49">
        <f ca="1">IF(ISERROR(VLOOKUP(CONCATENATE(INDIRECT(ADDRESS(3,COLUMN())),A82),DATA!C2:E1044,3,FALSE)),0,VLOOKUP(CONCATENATE(INDIRECT(ADDRESS(3,COLUMN())),A82),DATA!C2:E1044,3,FALSE))</f>
        <v>0</v>
      </c>
      <c r="AG82" s="49">
        <f ca="1">IF(ISERROR(VLOOKUP(CONCATENATE(INDIRECT(ADDRESS(3,COLUMN())),A82),DATA!C2:E1044,3,FALSE)),0,VLOOKUP(CONCATENATE(INDIRECT(ADDRESS(3,COLUMN())),A82),DATA!C2:E1044,3,FALSE))</f>
        <v>0</v>
      </c>
      <c r="AH82" s="49">
        <f ca="1">IF(ISERROR(VLOOKUP(CONCATENATE(INDIRECT(ADDRESS(3,COLUMN())),A82),DATA!C2:E1044,3,FALSE)),0,VLOOKUP(CONCATENATE(INDIRECT(ADDRESS(3,COLUMN())),A82),DATA!C2:E1044,3,FALSE))</f>
        <v>0</v>
      </c>
      <c r="AI82" s="49">
        <f ca="1">IF(ISERROR(VLOOKUP(CONCATENATE(INDIRECT(ADDRESS(3,COLUMN())),A82),DATA!C2:E1044,3,FALSE)),0,VLOOKUP(CONCATENATE(INDIRECT(ADDRESS(3,COLUMN())),A82),DATA!C2:E1044,3,FALSE))</f>
        <v>0</v>
      </c>
      <c r="AJ82" s="49">
        <f ca="1">IF(ISERROR(VLOOKUP(CONCATENATE(INDIRECT(ADDRESS(3,COLUMN())),A82),DATA!C2:E1044,3,FALSE)),0,VLOOKUP(CONCATENATE(INDIRECT(ADDRESS(3,COLUMN())),A82),DATA!C2:E1044,3,FALSE))</f>
        <v>0</v>
      </c>
      <c r="AK82" s="49">
        <f ca="1">IF(ISERROR(VLOOKUP(CONCATENATE(INDIRECT(ADDRESS(3,COLUMN())),A82),DATA!C2:E1044,3,FALSE)),0,VLOOKUP(CONCATENATE(INDIRECT(ADDRESS(3,COLUMN())),A82),DATA!C2:E1044,3,FALSE))</f>
        <v>0</v>
      </c>
      <c r="AL82" s="49">
        <f ca="1">IF(ISERROR(VLOOKUP(CONCATENATE(INDIRECT(ADDRESS(3,COLUMN())),A82),DATA!C2:E1044,3,FALSE)),0,VLOOKUP(CONCATENATE(INDIRECT(ADDRESS(3,COLUMN())),A82),DATA!C2:E1044,3,FALSE))</f>
        <v>0</v>
      </c>
      <c r="AM82" s="49">
        <f ca="1">IF(ISERROR(VLOOKUP(CONCATENATE(INDIRECT(ADDRESS(3,COLUMN())),A82),DATA!C2:E1044,3,FALSE)),0,VLOOKUP(CONCATENATE(INDIRECT(ADDRESS(3,COLUMN())),A82),DATA!C2:E1044,3,FALSE))</f>
        <v>0</v>
      </c>
      <c r="AN82" s="49">
        <f ca="1">SUM(B82:INDIRECT(CONCATENATE(SUBSTITUTE(ADDRESS(1,COLUMN()-1,4),"1",""),"$82")))</f>
        <v>0</v>
      </c>
    </row>
    <row r="83" spans="1:40" x14ac:dyDescent="0.25">
      <c r="A83" s="50" t="s">
        <v>108</v>
      </c>
      <c r="B83" s="50">
        <f ca="1">IF(ISERROR(VLOOKUP(CONCATENATE(INDIRECT(ADDRESS(3,COLUMN())),A83),DATA!C2:E1044,3,FALSE)),0,VLOOKUP(CONCATENATE(INDIRECT(ADDRESS(3,COLUMN())),A83),DATA!C2:E1044,3,FALSE))</f>
        <v>0</v>
      </c>
      <c r="C83" s="50">
        <f ca="1">IF(ISERROR(VLOOKUP(CONCATENATE(INDIRECT(ADDRESS(3,COLUMN())),A83),DATA!C2:E1044,3,FALSE)),0,VLOOKUP(CONCATENATE(INDIRECT(ADDRESS(3,COLUMN())),A83),DATA!C2:E1044,3,FALSE))</f>
        <v>0</v>
      </c>
      <c r="D83" s="50">
        <f ca="1">IF(ISERROR(VLOOKUP(CONCATENATE(INDIRECT(ADDRESS(3,COLUMN())),A83),DATA!C2:E1044,3,FALSE)),0,VLOOKUP(CONCATENATE(INDIRECT(ADDRESS(3,COLUMN())),A83),DATA!C2:E1044,3,FALSE))</f>
        <v>0</v>
      </c>
      <c r="E83" s="50">
        <f ca="1">IF(ISERROR(VLOOKUP(CONCATENATE(INDIRECT(ADDRESS(3,COLUMN())),A83),DATA!C2:E1044,3,FALSE)),0,VLOOKUP(CONCATENATE(INDIRECT(ADDRESS(3,COLUMN())),A83),DATA!C2:E1044,3,FALSE))</f>
        <v>0</v>
      </c>
      <c r="F83" s="50">
        <f ca="1">IF(ISERROR(VLOOKUP(CONCATENATE(INDIRECT(ADDRESS(3,COLUMN())),A83),DATA!C2:E1044,3,FALSE)),0,VLOOKUP(CONCATENATE(INDIRECT(ADDRESS(3,COLUMN())),A83),DATA!C2:E1044,3,FALSE))</f>
        <v>0</v>
      </c>
      <c r="G83" s="50">
        <f ca="1">IF(ISERROR(VLOOKUP(CONCATENATE(INDIRECT(ADDRESS(3,COLUMN())),A83),DATA!C2:E1044,3,FALSE)),0,VLOOKUP(CONCATENATE(INDIRECT(ADDRESS(3,COLUMN())),A83),DATA!C2:E1044,3,FALSE))</f>
        <v>0</v>
      </c>
      <c r="H83" s="50">
        <f ca="1">IF(ISERROR(VLOOKUP(CONCATENATE(INDIRECT(ADDRESS(3,COLUMN())),A83),DATA!C2:E1044,3,FALSE)),0,VLOOKUP(CONCATENATE(INDIRECT(ADDRESS(3,COLUMN())),A83),DATA!C2:E1044,3,FALSE))</f>
        <v>0</v>
      </c>
      <c r="I83" s="50">
        <f ca="1">IF(ISERROR(VLOOKUP(CONCATENATE(INDIRECT(ADDRESS(3,COLUMN())),A83),DATA!C2:E1044,3,FALSE)),0,VLOOKUP(CONCATENATE(INDIRECT(ADDRESS(3,COLUMN())),A83),DATA!C2:E1044,3,FALSE))</f>
        <v>0</v>
      </c>
      <c r="J83" s="50">
        <f ca="1">IF(ISERROR(VLOOKUP(CONCATENATE(INDIRECT(ADDRESS(3,COLUMN())),A83),DATA!C2:E1044,3,FALSE)),0,VLOOKUP(CONCATENATE(INDIRECT(ADDRESS(3,COLUMN())),A83),DATA!C2:E1044,3,FALSE))</f>
        <v>0</v>
      </c>
      <c r="K83" s="50">
        <f ca="1">IF(ISERROR(VLOOKUP(CONCATENATE(INDIRECT(ADDRESS(3,COLUMN())),A83),DATA!C2:E1044,3,FALSE)),0,VLOOKUP(CONCATENATE(INDIRECT(ADDRESS(3,COLUMN())),A83),DATA!C2:E1044,3,FALSE))</f>
        <v>0</v>
      </c>
      <c r="L83" s="50">
        <f ca="1">IF(ISERROR(VLOOKUP(CONCATENATE(INDIRECT(ADDRESS(3,COLUMN())),A83),DATA!C2:E1044,3,FALSE)),0,VLOOKUP(CONCATENATE(INDIRECT(ADDRESS(3,COLUMN())),A83),DATA!C2:E1044,3,FALSE))</f>
        <v>0</v>
      </c>
      <c r="M83" s="50">
        <f ca="1">IF(ISERROR(VLOOKUP(CONCATENATE(INDIRECT(ADDRESS(3,COLUMN())),A83),DATA!C2:E1044,3,FALSE)),0,VLOOKUP(CONCATENATE(INDIRECT(ADDRESS(3,COLUMN())),A83),DATA!C2:E1044,3,FALSE))</f>
        <v>0</v>
      </c>
      <c r="N83" s="50">
        <f ca="1">IF(ISERROR(VLOOKUP(CONCATENATE(INDIRECT(ADDRESS(3,COLUMN())),A83),DATA!C2:E1044,3,FALSE)),0,VLOOKUP(CONCATENATE(INDIRECT(ADDRESS(3,COLUMN())),A83),DATA!C2:E1044,3,FALSE))</f>
        <v>0</v>
      </c>
      <c r="O83" s="50">
        <f ca="1">IF(ISERROR(VLOOKUP(CONCATENATE(INDIRECT(ADDRESS(3,COLUMN())),A83),DATA!C2:E1044,3,FALSE)),0,VLOOKUP(CONCATENATE(INDIRECT(ADDRESS(3,COLUMN())),A83),DATA!C2:E1044,3,FALSE))</f>
        <v>0</v>
      </c>
      <c r="P83" s="50">
        <f ca="1">IF(ISERROR(VLOOKUP(CONCATENATE(INDIRECT(ADDRESS(3,COLUMN())),A83),DATA!C2:E1044,3,FALSE)),0,VLOOKUP(CONCATENATE(INDIRECT(ADDRESS(3,COLUMN())),A83),DATA!C2:E1044,3,FALSE))</f>
        <v>1</v>
      </c>
      <c r="Q83" s="50">
        <f ca="1">IF(ISERROR(VLOOKUP(CONCATENATE(INDIRECT(ADDRESS(3,COLUMN())),A83),DATA!C2:E1044,3,FALSE)),0,VLOOKUP(CONCATENATE(INDIRECT(ADDRESS(3,COLUMN())),A83),DATA!C2:E1044,3,FALSE))</f>
        <v>0</v>
      </c>
      <c r="R83" s="50">
        <f ca="1">IF(ISERROR(VLOOKUP(CONCATENATE(INDIRECT(ADDRESS(3,COLUMN())),A83),DATA!C2:E1044,3,FALSE)),0,VLOOKUP(CONCATENATE(INDIRECT(ADDRESS(3,COLUMN())),A83),DATA!C2:E1044,3,FALSE))</f>
        <v>0</v>
      </c>
      <c r="S83" s="50">
        <f ca="1">IF(ISERROR(VLOOKUP(CONCATENATE(INDIRECT(ADDRESS(3,COLUMN())),A83),DATA!C2:E1044,3,FALSE)),0,VLOOKUP(CONCATENATE(INDIRECT(ADDRESS(3,COLUMN())),A83),DATA!C2:E1044,3,FALSE))</f>
        <v>0</v>
      </c>
      <c r="T83" s="50">
        <f ca="1">IF(ISERROR(VLOOKUP(CONCATENATE(INDIRECT(ADDRESS(3,COLUMN())),A83),DATA!C2:E1044,3,FALSE)),0,VLOOKUP(CONCATENATE(INDIRECT(ADDRESS(3,COLUMN())),A83),DATA!C2:E1044,3,FALSE))</f>
        <v>0</v>
      </c>
      <c r="U83" s="50">
        <f ca="1">IF(ISERROR(VLOOKUP(CONCATENATE(INDIRECT(ADDRESS(3,COLUMN())),A83),DATA!C2:E1044,3,FALSE)),0,VLOOKUP(CONCATENATE(INDIRECT(ADDRESS(3,COLUMN())),A83),DATA!C2:E1044,3,FALSE))</f>
        <v>0</v>
      </c>
      <c r="V83" s="50">
        <f ca="1">IF(ISERROR(VLOOKUP(CONCATENATE(INDIRECT(ADDRESS(3,COLUMN())),A83),DATA!C2:E1044,3,FALSE)),0,VLOOKUP(CONCATENATE(INDIRECT(ADDRESS(3,COLUMN())),A83),DATA!C2:E1044,3,FALSE))</f>
        <v>0</v>
      </c>
      <c r="W83" s="50">
        <f ca="1">IF(ISERROR(VLOOKUP(CONCATENATE(INDIRECT(ADDRESS(3,COLUMN())),A83),DATA!C2:E1044,3,FALSE)),0,VLOOKUP(CONCATENATE(INDIRECT(ADDRESS(3,COLUMN())),A83),DATA!C2:E1044,3,FALSE))</f>
        <v>0</v>
      </c>
      <c r="X83" s="50">
        <f ca="1">IF(ISERROR(VLOOKUP(CONCATENATE(INDIRECT(ADDRESS(3,COLUMN())),A83),DATA!C2:E1044,3,FALSE)),0,VLOOKUP(CONCATENATE(INDIRECT(ADDRESS(3,COLUMN())),A83),DATA!C2:E1044,3,FALSE))</f>
        <v>0</v>
      </c>
      <c r="Y83" s="50">
        <f ca="1">IF(ISERROR(VLOOKUP(CONCATENATE(INDIRECT(ADDRESS(3,COLUMN())),A83),DATA!C2:E1044,3,FALSE)),0,VLOOKUP(CONCATENATE(INDIRECT(ADDRESS(3,COLUMN())),A83),DATA!C2:E1044,3,FALSE))</f>
        <v>0</v>
      </c>
      <c r="Z83" s="50">
        <f ca="1">IF(ISERROR(VLOOKUP(CONCATENATE(INDIRECT(ADDRESS(3,COLUMN())),A83),DATA!C2:E1044,3,FALSE)),0,VLOOKUP(CONCATENATE(INDIRECT(ADDRESS(3,COLUMN())),A83),DATA!C2:E1044,3,FALSE))</f>
        <v>0</v>
      </c>
      <c r="AA83" s="50">
        <f ca="1">IF(ISERROR(VLOOKUP(CONCATENATE(INDIRECT(ADDRESS(3,COLUMN())),A83),DATA!C2:E1044,3,FALSE)),0,VLOOKUP(CONCATENATE(INDIRECT(ADDRESS(3,COLUMN())),A83),DATA!C2:E1044,3,FALSE))</f>
        <v>0</v>
      </c>
      <c r="AB83" s="50">
        <f ca="1">IF(ISERROR(VLOOKUP(CONCATENATE(INDIRECT(ADDRESS(3,COLUMN())),A83),DATA!C2:E1044,3,FALSE)),0,VLOOKUP(CONCATENATE(INDIRECT(ADDRESS(3,COLUMN())),A83),DATA!C2:E1044,3,FALSE))</f>
        <v>0</v>
      </c>
      <c r="AC83" s="50">
        <f ca="1">IF(ISERROR(VLOOKUP(CONCATENATE(INDIRECT(ADDRESS(3,COLUMN())),A83),DATA!C2:E1044,3,FALSE)),0,VLOOKUP(CONCATENATE(INDIRECT(ADDRESS(3,COLUMN())),A83),DATA!C2:E1044,3,FALSE))</f>
        <v>0</v>
      </c>
      <c r="AD83" s="50">
        <f ca="1">IF(ISERROR(VLOOKUP(CONCATENATE(INDIRECT(ADDRESS(3,COLUMN())),A83),DATA!C2:E1044,3,FALSE)),0,VLOOKUP(CONCATENATE(INDIRECT(ADDRESS(3,COLUMN())),A83),DATA!C2:E1044,3,FALSE))</f>
        <v>0</v>
      </c>
      <c r="AE83" s="50">
        <f ca="1">IF(ISERROR(VLOOKUP(CONCATENATE(INDIRECT(ADDRESS(3,COLUMN())),A83),DATA!C2:E1044,3,FALSE)),0,VLOOKUP(CONCATENATE(INDIRECT(ADDRESS(3,COLUMN())),A83),DATA!C2:E1044,3,FALSE))</f>
        <v>0</v>
      </c>
      <c r="AF83" s="50">
        <f ca="1">IF(ISERROR(VLOOKUP(CONCATENATE(INDIRECT(ADDRESS(3,COLUMN())),A83),DATA!C2:E1044,3,FALSE)),0,VLOOKUP(CONCATENATE(INDIRECT(ADDRESS(3,COLUMN())),A83),DATA!C2:E1044,3,FALSE))</f>
        <v>0</v>
      </c>
      <c r="AG83" s="50">
        <f ca="1">IF(ISERROR(VLOOKUP(CONCATENATE(INDIRECT(ADDRESS(3,COLUMN())),A83),DATA!C2:E1044,3,FALSE)),0,VLOOKUP(CONCATENATE(INDIRECT(ADDRESS(3,COLUMN())),A83),DATA!C2:E1044,3,FALSE))</f>
        <v>0</v>
      </c>
      <c r="AH83" s="50">
        <f ca="1">IF(ISERROR(VLOOKUP(CONCATENATE(INDIRECT(ADDRESS(3,COLUMN())),A83),DATA!C2:E1044,3,FALSE)),0,VLOOKUP(CONCATENATE(INDIRECT(ADDRESS(3,COLUMN())),A83),DATA!C2:E1044,3,FALSE))</f>
        <v>0</v>
      </c>
      <c r="AI83" s="50">
        <f ca="1">IF(ISERROR(VLOOKUP(CONCATENATE(INDIRECT(ADDRESS(3,COLUMN())),A83),DATA!C2:E1044,3,FALSE)),0,VLOOKUP(CONCATENATE(INDIRECT(ADDRESS(3,COLUMN())),A83),DATA!C2:E1044,3,FALSE))</f>
        <v>0</v>
      </c>
      <c r="AJ83" s="50">
        <f ca="1">IF(ISERROR(VLOOKUP(CONCATENATE(INDIRECT(ADDRESS(3,COLUMN())),A83),DATA!C2:E1044,3,FALSE)),0,VLOOKUP(CONCATENATE(INDIRECT(ADDRESS(3,COLUMN())),A83),DATA!C2:E1044,3,FALSE))</f>
        <v>0</v>
      </c>
      <c r="AK83" s="50">
        <f ca="1">IF(ISERROR(VLOOKUP(CONCATENATE(INDIRECT(ADDRESS(3,COLUMN())),A83),DATA!C2:E1044,3,FALSE)),0,VLOOKUP(CONCATENATE(INDIRECT(ADDRESS(3,COLUMN())),A83),DATA!C2:E1044,3,FALSE))</f>
        <v>0</v>
      </c>
      <c r="AL83" s="50">
        <f ca="1">IF(ISERROR(VLOOKUP(CONCATENATE(INDIRECT(ADDRESS(3,COLUMN())),A83),DATA!C2:E1044,3,FALSE)),0,VLOOKUP(CONCATENATE(INDIRECT(ADDRESS(3,COLUMN())),A83),DATA!C2:E1044,3,FALSE))</f>
        <v>0</v>
      </c>
      <c r="AM83" s="50">
        <f ca="1">IF(ISERROR(VLOOKUP(CONCATENATE(INDIRECT(ADDRESS(3,COLUMN())),A83),DATA!C2:E1044,3,FALSE)),0,VLOOKUP(CONCATENATE(INDIRECT(ADDRESS(3,COLUMN())),A83),DATA!C2:E1044,3,FALSE))</f>
        <v>0</v>
      </c>
      <c r="AN83" s="50">
        <f ca="1">SUM(B83:INDIRECT(CONCATENATE(SUBSTITUTE(ADDRESS(1,COLUMN()-1,4),"1",""),"$83")))</f>
        <v>1</v>
      </c>
    </row>
    <row r="84" spans="1:40" x14ac:dyDescent="0.25">
      <c r="A84" s="49" t="s">
        <v>109</v>
      </c>
      <c r="B84" s="49">
        <f ca="1">IF(ISERROR(VLOOKUP(CONCATENATE(INDIRECT(ADDRESS(3,COLUMN())),A84),DATA!C2:E1044,3,FALSE)),0,VLOOKUP(CONCATENATE(INDIRECT(ADDRESS(3,COLUMN())),A84),DATA!C2:E1044,3,FALSE))</f>
        <v>0</v>
      </c>
      <c r="C84" s="49">
        <f ca="1">IF(ISERROR(VLOOKUP(CONCATENATE(INDIRECT(ADDRESS(3,COLUMN())),A84),DATA!C2:E1044,3,FALSE)),0,VLOOKUP(CONCATENATE(INDIRECT(ADDRESS(3,COLUMN())),A84),DATA!C2:E1044,3,FALSE))</f>
        <v>0</v>
      </c>
      <c r="D84" s="49">
        <f ca="1">IF(ISERROR(VLOOKUP(CONCATENATE(INDIRECT(ADDRESS(3,COLUMN())),A84),DATA!C2:E1044,3,FALSE)),0,VLOOKUP(CONCATENATE(INDIRECT(ADDRESS(3,COLUMN())),A84),DATA!C2:E1044,3,FALSE))</f>
        <v>0</v>
      </c>
      <c r="E84" s="49">
        <f ca="1">IF(ISERROR(VLOOKUP(CONCATENATE(INDIRECT(ADDRESS(3,COLUMN())),A84),DATA!C2:E1044,3,FALSE)),0,VLOOKUP(CONCATENATE(INDIRECT(ADDRESS(3,COLUMN())),A84),DATA!C2:E1044,3,FALSE))</f>
        <v>0</v>
      </c>
      <c r="F84" s="49">
        <f ca="1">IF(ISERROR(VLOOKUP(CONCATENATE(INDIRECT(ADDRESS(3,COLUMN())),A84),DATA!C2:E1044,3,FALSE)),0,VLOOKUP(CONCATENATE(INDIRECT(ADDRESS(3,COLUMN())),A84),DATA!C2:E1044,3,FALSE))</f>
        <v>0</v>
      </c>
      <c r="G84" s="49">
        <f ca="1">IF(ISERROR(VLOOKUP(CONCATENATE(INDIRECT(ADDRESS(3,COLUMN())),A84),DATA!C2:E1044,3,FALSE)),0,VLOOKUP(CONCATENATE(INDIRECT(ADDRESS(3,COLUMN())),A84),DATA!C2:E1044,3,FALSE))</f>
        <v>0</v>
      </c>
      <c r="H84" s="49">
        <f ca="1">IF(ISERROR(VLOOKUP(CONCATENATE(INDIRECT(ADDRESS(3,COLUMN())),A84),DATA!C2:E1044,3,FALSE)),0,VLOOKUP(CONCATENATE(INDIRECT(ADDRESS(3,COLUMN())),A84),DATA!C2:E1044,3,FALSE))</f>
        <v>0</v>
      </c>
      <c r="I84" s="49">
        <f ca="1">IF(ISERROR(VLOOKUP(CONCATENATE(INDIRECT(ADDRESS(3,COLUMN())),A84),DATA!C2:E1044,3,FALSE)),0,VLOOKUP(CONCATENATE(INDIRECT(ADDRESS(3,COLUMN())),A84),DATA!C2:E1044,3,FALSE))</f>
        <v>0</v>
      </c>
      <c r="J84" s="49">
        <f ca="1">IF(ISERROR(VLOOKUP(CONCATENATE(INDIRECT(ADDRESS(3,COLUMN())),A84),DATA!C2:E1044,3,FALSE)),0,VLOOKUP(CONCATENATE(INDIRECT(ADDRESS(3,COLUMN())),A84),DATA!C2:E1044,3,FALSE))</f>
        <v>0</v>
      </c>
      <c r="K84" s="49">
        <f ca="1">IF(ISERROR(VLOOKUP(CONCATENATE(INDIRECT(ADDRESS(3,COLUMN())),A84),DATA!C2:E1044,3,FALSE)),0,VLOOKUP(CONCATENATE(INDIRECT(ADDRESS(3,COLUMN())),A84),DATA!C2:E1044,3,FALSE))</f>
        <v>0</v>
      </c>
      <c r="L84" s="49">
        <f ca="1">IF(ISERROR(VLOOKUP(CONCATENATE(INDIRECT(ADDRESS(3,COLUMN())),A84),DATA!C2:E1044,3,FALSE)),0,VLOOKUP(CONCATENATE(INDIRECT(ADDRESS(3,COLUMN())),A84),DATA!C2:E1044,3,FALSE))</f>
        <v>0</v>
      </c>
      <c r="M84" s="49">
        <f ca="1">IF(ISERROR(VLOOKUP(CONCATENATE(INDIRECT(ADDRESS(3,COLUMN())),A84),DATA!C2:E1044,3,FALSE)),0,VLOOKUP(CONCATENATE(INDIRECT(ADDRESS(3,COLUMN())),A84),DATA!C2:E1044,3,FALSE))</f>
        <v>0</v>
      </c>
      <c r="N84" s="49">
        <f ca="1">IF(ISERROR(VLOOKUP(CONCATENATE(INDIRECT(ADDRESS(3,COLUMN())),A84),DATA!C2:E1044,3,FALSE)),0,VLOOKUP(CONCATENATE(INDIRECT(ADDRESS(3,COLUMN())),A84),DATA!C2:E1044,3,FALSE))</f>
        <v>0</v>
      </c>
      <c r="O84" s="49">
        <f ca="1">IF(ISERROR(VLOOKUP(CONCATENATE(INDIRECT(ADDRESS(3,COLUMN())),A84),DATA!C2:E1044,3,FALSE)),0,VLOOKUP(CONCATENATE(INDIRECT(ADDRESS(3,COLUMN())),A84),DATA!C2:E1044,3,FALSE))</f>
        <v>0</v>
      </c>
      <c r="P84" s="49">
        <f ca="1">IF(ISERROR(VLOOKUP(CONCATENATE(INDIRECT(ADDRESS(3,COLUMN())),A84),DATA!C2:E1044,3,FALSE)),0,VLOOKUP(CONCATENATE(INDIRECT(ADDRESS(3,COLUMN())),A84),DATA!C2:E1044,3,FALSE))</f>
        <v>2</v>
      </c>
      <c r="Q84" s="49">
        <f ca="1">IF(ISERROR(VLOOKUP(CONCATENATE(INDIRECT(ADDRESS(3,COLUMN())),A84),DATA!C2:E1044,3,FALSE)),0,VLOOKUP(CONCATENATE(INDIRECT(ADDRESS(3,COLUMN())),A84),DATA!C2:E1044,3,FALSE))</f>
        <v>0</v>
      </c>
      <c r="R84" s="49">
        <f ca="1">IF(ISERROR(VLOOKUP(CONCATENATE(INDIRECT(ADDRESS(3,COLUMN())),A84),DATA!C2:E1044,3,FALSE)),0,VLOOKUP(CONCATENATE(INDIRECT(ADDRESS(3,COLUMN())),A84),DATA!C2:E1044,3,FALSE))</f>
        <v>1</v>
      </c>
      <c r="S84" s="49">
        <f ca="1">IF(ISERROR(VLOOKUP(CONCATENATE(INDIRECT(ADDRESS(3,COLUMN())),A84),DATA!C2:E1044,3,FALSE)),0,VLOOKUP(CONCATENATE(INDIRECT(ADDRESS(3,COLUMN())),A84),DATA!C2:E1044,3,FALSE))</f>
        <v>1</v>
      </c>
      <c r="T84" s="49">
        <f ca="1">IF(ISERROR(VLOOKUP(CONCATENATE(INDIRECT(ADDRESS(3,COLUMN())),A84),DATA!C2:E1044,3,FALSE)),0,VLOOKUP(CONCATENATE(INDIRECT(ADDRESS(3,COLUMN())),A84),DATA!C2:E1044,3,FALSE))</f>
        <v>0</v>
      </c>
      <c r="U84" s="49">
        <f ca="1">IF(ISERROR(VLOOKUP(CONCATENATE(INDIRECT(ADDRESS(3,COLUMN())),A84),DATA!C2:E1044,3,FALSE)),0,VLOOKUP(CONCATENATE(INDIRECT(ADDRESS(3,COLUMN())),A84),DATA!C2:E1044,3,FALSE))</f>
        <v>0</v>
      </c>
      <c r="V84" s="49">
        <f ca="1">IF(ISERROR(VLOOKUP(CONCATENATE(INDIRECT(ADDRESS(3,COLUMN())),A84),DATA!C2:E1044,3,FALSE)),0,VLOOKUP(CONCATENATE(INDIRECT(ADDRESS(3,COLUMN())),A84),DATA!C2:E1044,3,FALSE))</f>
        <v>0</v>
      </c>
      <c r="W84" s="49">
        <f ca="1">IF(ISERROR(VLOOKUP(CONCATENATE(INDIRECT(ADDRESS(3,COLUMN())),A84),DATA!C2:E1044,3,FALSE)),0,VLOOKUP(CONCATENATE(INDIRECT(ADDRESS(3,COLUMN())),A84),DATA!C2:E1044,3,FALSE))</f>
        <v>0</v>
      </c>
      <c r="X84" s="49">
        <f ca="1">IF(ISERROR(VLOOKUP(CONCATENATE(INDIRECT(ADDRESS(3,COLUMN())),A84),DATA!C2:E1044,3,FALSE)),0,VLOOKUP(CONCATENATE(INDIRECT(ADDRESS(3,COLUMN())),A84),DATA!C2:E1044,3,FALSE))</f>
        <v>0</v>
      </c>
      <c r="Y84" s="49">
        <f ca="1">IF(ISERROR(VLOOKUP(CONCATENATE(INDIRECT(ADDRESS(3,COLUMN())),A84),DATA!C2:E1044,3,FALSE)),0,VLOOKUP(CONCATENATE(INDIRECT(ADDRESS(3,COLUMN())),A84),DATA!C2:E1044,3,FALSE))</f>
        <v>0</v>
      </c>
      <c r="Z84" s="49">
        <f ca="1">IF(ISERROR(VLOOKUP(CONCATENATE(INDIRECT(ADDRESS(3,COLUMN())),A84),DATA!C2:E1044,3,FALSE)),0,VLOOKUP(CONCATENATE(INDIRECT(ADDRESS(3,COLUMN())),A84),DATA!C2:E1044,3,FALSE))</f>
        <v>0</v>
      </c>
      <c r="AA84" s="49">
        <f ca="1">IF(ISERROR(VLOOKUP(CONCATENATE(INDIRECT(ADDRESS(3,COLUMN())),A84),DATA!C2:E1044,3,FALSE)),0,VLOOKUP(CONCATENATE(INDIRECT(ADDRESS(3,COLUMN())),A84),DATA!C2:E1044,3,FALSE))</f>
        <v>0</v>
      </c>
      <c r="AB84" s="49">
        <f ca="1">IF(ISERROR(VLOOKUP(CONCATENATE(INDIRECT(ADDRESS(3,COLUMN())),A84),DATA!C2:E1044,3,FALSE)),0,VLOOKUP(CONCATENATE(INDIRECT(ADDRESS(3,COLUMN())),A84),DATA!C2:E1044,3,FALSE))</f>
        <v>0</v>
      </c>
      <c r="AC84" s="49">
        <f ca="1">IF(ISERROR(VLOOKUP(CONCATENATE(INDIRECT(ADDRESS(3,COLUMN())),A84),DATA!C2:E1044,3,FALSE)),0,VLOOKUP(CONCATENATE(INDIRECT(ADDRESS(3,COLUMN())),A84),DATA!C2:E1044,3,FALSE))</f>
        <v>0</v>
      </c>
      <c r="AD84" s="49">
        <f ca="1">IF(ISERROR(VLOOKUP(CONCATENATE(INDIRECT(ADDRESS(3,COLUMN())),A84),DATA!C2:E1044,3,FALSE)),0,VLOOKUP(CONCATENATE(INDIRECT(ADDRESS(3,COLUMN())),A84),DATA!C2:E1044,3,FALSE))</f>
        <v>0</v>
      </c>
      <c r="AE84" s="49">
        <f ca="1">IF(ISERROR(VLOOKUP(CONCATENATE(INDIRECT(ADDRESS(3,COLUMN())),A84),DATA!C2:E1044,3,FALSE)),0,VLOOKUP(CONCATENATE(INDIRECT(ADDRESS(3,COLUMN())),A84),DATA!C2:E1044,3,FALSE))</f>
        <v>0</v>
      </c>
      <c r="AF84" s="49">
        <f ca="1">IF(ISERROR(VLOOKUP(CONCATENATE(INDIRECT(ADDRESS(3,COLUMN())),A84),DATA!C2:E1044,3,FALSE)),0,VLOOKUP(CONCATENATE(INDIRECT(ADDRESS(3,COLUMN())),A84),DATA!C2:E1044,3,FALSE))</f>
        <v>0</v>
      </c>
      <c r="AG84" s="49">
        <f ca="1">IF(ISERROR(VLOOKUP(CONCATENATE(INDIRECT(ADDRESS(3,COLUMN())),A84),DATA!C2:E1044,3,FALSE)),0,VLOOKUP(CONCATENATE(INDIRECT(ADDRESS(3,COLUMN())),A84),DATA!C2:E1044,3,FALSE))</f>
        <v>0</v>
      </c>
      <c r="AH84" s="49">
        <f ca="1">IF(ISERROR(VLOOKUP(CONCATENATE(INDIRECT(ADDRESS(3,COLUMN())),A84),DATA!C2:E1044,3,FALSE)),0,VLOOKUP(CONCATENATE(INDIRECT(ADDRESS(3,COLUMN())),A84),DATA!C2:E1044,3,FALSE))</f>
        <v>0</v>
      </c>
      <c r="AI84" s="49">
        <f ca="1">IF(ISERROR(VLOOKUP(CONCATENATE(INDIRECT(ADDRESS(3,COLUMN())),A84),DATA!C2:E1044,3,FALSE)),0,VLOOKUP(CONCATENATE(INDIRECT(ADDRESS(3,COLUMN())),A84),DATA!C2:E1044,3,FALSE))</f>
        <v>0</v>
      </c>
      <c r="AJ84" s="49">
        <f ca="1">IF(ISERROR(VLOOKUP(CONCATENATE(INDIRECT(ADDRESS(3,COLUMN())),A84),DATA!C2:E1044,3,FALSE)),0,VLOOKUP(CONCATENATE(INDIRECT(ADDRESS(3,COLUMN())),A84),DATA!C2:E1044,3,FALSE))</f>
        <v>0</v>
      </c>
      <c r="AK84" s="49">
        <f ca="1">IF(ISERROR(VLOOKUP(CONCATENATE(INDIRECT(ADDRESS(3,COLUMN())),A84),DATA!C2:E1044,3,FALSE)),0,VLOOKUP(CONCATENATE(INDIRECT(ADDRESS(3,COLUMN())),A84),DATA!C2:E1044,3,FALSE))</f>
        <v>0</v>
      </c>
      <c r="AL84" s="49">
        <f ca="1">IF(ISERROR(VLOOKUP(CONCATENATE(INDIRECT(ADDRESS(3,COLUMN())),A84),DATA!C2:E1044,3,FALSE)),0,VLOOKUP(CONCATENATE(INDIRECT(ADDRESS(3,COLUMN())),A84),DATA!C2:E1044,3,FALSE))</f>
        <v>0</v>
      </c>
      <c r="AM84" s="49">
        <f ca="1">IF(ISERROR(VLOOKUP(CONCATENATE(INDIRECT(ADDRESS(3,COLUMN())),A84),DATA!C2:E1044,3,FALSE)),0,VLOOKUP(CONCATENATE(INDIRECT(ADDRESS(3,COLUMN())),A84),DATA!C2:E1044,3,FALSE))</f>
        <v>0</v>
      </c>
      <c r="AN84" s="49">
        <f ca="1">SUM(B84:INDIRECT(CONCATENATE(SUBSTITUTE(ADDRESS(1,COLUMN()-1,4),"1",""),"$84")))</f>
        <v>4</v>
      </c>
    </row>
    <row r="85" spans="1:40" x14ac:dyDescent="0.25">
      <c r="A85" s="50" t="s">
        <v>116</v>
      </c>
      <c r="B85" s="50">
        <f ca="1">IF(ISERROR(VLOOKUP(CONCATENATE(INDIRECT(ADDRESS(3,COLUMN())),A85),DATA!C2:E1044,3,FALSE)),0,VLOOKUP(CONCATENATE(INDIRECT(ADDRESS(3,COLUMN())),A85),DATA!C2:E1044,3,FALSE))</f>
        <v>7</v>
      </c>
      <c r="C85" s="50">
        <f ca="1">IF(ISERROR(VLOOKUP(CONCATENATE(INDIRECT(ADDRESS(3,COLUMN())),A85),DATA!C2:E1044,3,FALSE)),0,VLOOKUP(CONCATENATE(INDIRECT(ADDRESS(3,COLUMN())),A85),DATA!C2:E1044,3,FALSE))</f>
        <v>0</v>
      </c>
      <c r="D85" s="50">
        <f ca="1">IF(ISERROR(VLOOKUP(CONCATENATE(INDIRECT(ADDRESS(3,COLUMN())),A85),DATA!C2:E1044,3,FALSE)),0,VLOOKUP(CONCATENATE(INDIRECT(ADDRESS(3,COLUMN())),A85),DATA!C2:E1044,3,FALSE))</f>
        <v>1</v>
      </c>
      <c r="E85" s="50">
        <f ca="1">IF(ISERROR(VLOOKUP(CONCATENATE(INDIRECT(ADDRESS(3,COLUMN())),A85),DATA!C2:E1044,3,FALSE)),0,VLOOKUP(CONCATENATE(INDIRECT(ADDRESS(3,COLUMN())),A85),DATA!C2:E1044,3,FALSE))</f>
        <v>0</v>
      </c>
      <c r="F85" s="50">
        <f ca="1">IF(ISERROR(VLOOKUP(CONCATENATE(INDIRECT(ADDRESS(3,COLUMN())),A85),DATA!C2:E1044,3,FALSE)),0,VLOOKUP(CONCATENATE(INDIRECT(ADDRESS(3,COLUMN())),A85),DATA!C2:E1044,3,FALSE))</f>
        <v>0</v>
      </c>
      <c r="G85" s="50">
        <f ca="1">IF(ISERROR(VLOOKUP(CONCATENATE(INDIRECT(ADDRESS(3,COLUMN())),A85),DATA!C2:E1044,3,FALSE)),0,VLOOKUP(CONCATENATE(INDIRECT(ADDRESS(3,COLUMN())),A85),DATA!C2:E1044,3,FALSE))</f>
        <v>0</v>
      </c>
      <c r="H85" s="50">
        <f ca="1">IF(ISERROR(VLOOKUP(CONCATENATE(INDIRECT(ADDRESS(3,COLUMN())),A85),DATA!C2:E1044,3,FALSE)),0,VLOOKUP(CONCATENATE(INDIRECT(ADDRESS(3,COLUMN())),A85),DATA!C2:E1044,3,FALSE))</f>
        <v>3</v>
      </c>
      <c r="I85" s="50">
        <f ca="1">IF(ISERROR(VLOOKUP(CONCATENATE(INDIRECT(ADDRESS(3,COLUMN())),A85),DATA!C2:E1044,3,FALSE)),0,VLOOKUP(CONCATENATE(INDIRECT(ADDRESS(3,COLUMN())),A85),DATA!C2:E1044,3,FALSE))</f>
        <v>0</v>
      </c>
      <c r="J85" s="50">
        <f ca="1">IF(ISERROR(VLOOKUP(CONCATENATE(INDIRECT(ADDRESS(3,COLUMN())),A85),DATA!C2:E1044,3,FALSE)),0,VLOOKUP(CONCATENATE(INDIRECT(ADDRESS(3,COLUMN())),A85),DATA!C2:E1044,3,FALSE))</f>
        <v>0</v>
      </c>
      <c r="K85" s="50">
        <f ca="1">IF(ISERROR(VLOOKUP(CONCATENATE(INDIRECT(ADDRESS(3,COLUMN())),A85),DATA!C2:E1044,3,FALSE)),0,VLOOKUP(CONCATENATE(INDIRECT(ADDRESS(3,COLUMN())),A85),DATA!C2:E1044,3,FALSE))</f>
        <v>0</v>
      </c>
      <c r="L85" s="50">
        <f ca="1">IF(ISERROR(VLOOKUP(CONCATENATE(INDIRECT(ADDRESS(3,COLUMN())),A85),DATA!C2:E1044,3,FALSE)),0,VLOOKUP(CONCATENATE(INDIRECT(ADDRESS(3,COLUMN())),A85),DATA!C2:E1044,3,FALSE))</f>
        <v>0</v>
      </c>
      <c r="M85" s="50">
        <f ca="1">IF(ISERROR(VLOOKUP(CONCATENATE(INDIRECT(ADDRESS(3,COLUMN())),A85),DATA!C2:E1044,3,FALSE)),0,VLOOKUP(CONCATENATE(INDIRECT(ADDRESS(3,COLUMN())),A85),DATA!C2:E1044,3,FALSE))</f>
        <v>0</v>
      </c>
      <c r="N85" s="50">
        <f ca="1">IF(ISERROR(VLOOKUP(CONCATENATE(INDIRECT(ADDRESS(3,COLUMN())),A85),DATA!C2:E1044,3,FALSE)),0,VLOOKUP(CONCATENATE(INDIRECT(ADDRESS(3,COLUMN())),A85),DATA!C2:E1044,3,FALSE))</f>
        <v>0</v>
      </c>
      <c r="O85" s="50">
        <f ca="1">IF(ISERROR(VLOOKUP(CONCATENATE(INDIRECT(ADDRESS(3,COLUMN())),A85),DATA!C2:E1044,3,FALSE)),0,VLOOKUP(CONCATENATE(INDIRECT(ADDRESS(3,COLUMN())),A85),DATA!C2:E1044,3,FALSE))</f>
        <v>0</v>
      </c>
      <c r="P85" s="50">
        <f ca="1">IF(ISERROR(VLOOKUP(CONCATENATE(INDIRECT(ADDRESS(3,COLUMN())),A85),DATA!C2:E1044,3,FALSE)),0,VLOOKUP(CONCATENATE(INDIRECT(ADDRESS(3,COLUMN())),A85),DATA!C2:E1044,3,FALSE))</f>
        <v>0</v>
      </c>
      <c r="Q85" s="50">
        <f ca="1">IF(ISERROR(VLOOKUP(CONCATENATE(INDIRECT(ADDRESS(3,COLUMN())),A85),DATA!C2:E1044,3,FALSE)),0,VLOOKUP(CONCATENATE(INDIRECT(ADDRESS(3,COLUMN())),A85),DATA!C2:E1044,3,FALSE))</f>
        <v>13</v>
      </c>
      <c r="R85" s="50">
        <f ca="1">IF(ISERROR(VLOOKUP(CONCATENATE(INDIRECT(ADDRESS(3,COLUMN())),A85),DATA!C2:E1044,3,FALSE)),0,VLOOKUP(CONCATENATE(INDIRECT(ADDRESS(3,COLUMN())),A85),DATA!C2:E1044,3,FALSE))</f>
        <v>0</v>
      </c>
      <c r="S85" s="50">
        <f ca="1">IF(ISERROR(VLOOKUP(CONCATENATE(INDIRECT(ADDRESS(3,COLUMN())),A85),DATA!C2:E1044,3,FALSE)),0,VLOOKUP(CONCATENATE(INDIRECT(ADDRESS(3,COLUMN())),A85),DATA!C2:E1044,3,FALSE))</f>
        <v>0</v>
      </c>
      <c r="T85" s="50">
        <f ca="1">IF(ISERROR(VLOOKUP(CONCATENATE(INDIRECT(ADDRESS(3,COLUMN())),A85),DATA!C2:E1044,3,FALSE)),0,VLOOKUP(CONCATENATE(INDIRECT(ADDRESS(3,COLUMN())),A85),DATA!C2:E1044,3,FALSE))</f>
        <v>0</v>
      </c>
      <c r="U85" s="50">
        <f ca="1">IF(ISERROR(VLOOKUP(CONCATENATE(INDIRECT(ADDRESS(3,COLUMN())),A85),DATA!C2:E1044,3,FALSE)),0,VLOOKUP(CONCATENATE(INDIRECT(ADDRESS(3,COLUMN())),A85),DATA!C2:E1044,3,FALSE))</f>
        <v>0</v>
      </c>
      <c r="V85" s="50">
        <f ca="1">IF(ISERROR(VLOOKUP(CONCATENATE(INDIRECT(ADDRESS(3,COLUMN())),A85),DATA!C2:E1044,3,FALSE)),0,VLOOKUP(CONCATENATE(INDIRECT(ADDRESS(3,COLUMN())),A85),DATA!C2:E1044,3,FALSE))</f>
        <v>0</v>
      </c>
      <c r="W85" s="50">
        <f ca="1">IF(ISERROR(VLOOKUP(CONCATENATE(INDIRECT(ADDRESS(3,COLUMN())),A85),DATA!C2:E1044,3,FALSE)),0,VLOOKUP(CONCATENATE(INDIRECT(ADDRESS(3,COLUMN())),A85),DATA!C2:E1044,3,FALSE))</f>
        <v>0</v>
      </c>
      <c r="X85" s="50">
        <f ca="1">IF(ISERROR(VLOOKUP(CONCATENATE(INDIRECT(ADDRESS(3,COLUMN())),A85),DATA!C2:E1044,3,FALSE)),0,VLOOKUP(CONCATENATE(INDIRECT(ADDRESS(3,COLUMN())),A85),DATA!C2:E1044,3,FALSE))</f>
        <v>0</v>
      </c>
      <c r="Y85" s="50">
        <f ca="1">IF(ISERROR(VLOOKUP(CONCATENATE(INDIRECT(ADDRESS(3,COLUMN())),A85),DATA!C2:E1044,3,FALSE)),0,VLOOKUP(CONCATENATE(INDIRECT(ADDRESS(3,COLUMN())),A85),DATA!C2:E1044,3,FALSE))</f>
        <v>0</v>
      </c>
      <c r="Z85" s="50">
        <f ca="1">IF(ISERROR(VLOOKUP(CONCATENATE(INDIRECT(ADDRESS(3,COLUMN())),A85),DATA!C2:E1044,3,FALSE)),0,VLOOKUP(CONCATENATE(INDIRECT(ADDRESS(3,COLUMN())),A85),DATA!C2:E1044,3,FALSE))</f>
        <v>0</v>
      </c>
      <c r="AA85" s="50">
        <f ca="1">IF(ISERROR(VLOOKUP(CONCATENATE(INDIRECT(ADDRESS(3,COLUMN())),A85),DATA!C2:E1044,3,FALSE)),0,VLOOKUP(CONCATENATE(INDIRECT(ADDRESS(3,COLUMN())),A85),DATA!C2:E1044,3,FALSE))</f>
        <v>0</v>
      </c>
      <c r="AB85" s="50">
        <f ca="1">IF(ISERROR(VLOOKUP(CONCATENATE(INDIRECT(ADDRESS(3,COLUMN())),A85),DATA!C2:E1044,3,FALSE)),0,VLOOKUP(CONCATENATE(INDIRECT(ADDRESS(3,COLUMN())),A85),DATA!C2:E1044,3,FALSE))</f>
        <v>0</v>
      </c>
      <c r="AC85" s="50">
        <f ca="1">IF(ISERROR(VLOOKUP(CONCATENATE(INDIRECT(ADDRESS(3,COLUMN())),A85),DATA!C2:E1044,3,FALSE)),0,VLOOKUP(CONCATENATE(INDIRECT(ADDRESS(3,COLUMN())),A85),DATA!C2:E1044,3,FALSE))</f>
        <v>0</v>
      </c>
      <c r="AD85" s="50">
        <f ca="1">IF(ISERROR(VLOOKUP(CONCATENATE(INDIRECT(ADDRESS(3,COLUMN())),A85),DATA!C2:E1044,3,FALSE)),0,VLOOKUP(CONCATENATE(INDIRECT(ADDRESS(3,COLUMN())),A85),DATA!C2:E1044,3,FALSE))</f>
        <v>0</v>
      </c>
      <c r="AE85" s="50">
        <f ca="1">IF(ISERROR(VLOOKUP(CONCATENATE(INDIRECT(ADDRESS(3,COLUMN())),A85),DATA!C2:E1044,3,FALSE)),0,VLOOKUP(CONCATENATE(INDIRECT(ADDRESS(3,COLUMN())),A85),DATA!C2:E1044,3,FALSE))</f>
        <v>0</v>
      </c>
      <c r="AF85" s="50">
        <f ca="1">IF(ISERROR(VLOOKUP(CONCATENATE(INDIRECT(ADDRESS(3,COLUMN())),A85),DATA!C2:E1044,3,FALSE)),0,VLOOKUP(CONCATENATE(INDIRECT(ADDRESS(3,COLUMN())),A85),DATA!C2:E1044,3,FALSE))</f>
        <v>0</v>
      </c>
      <c r="AG85" s="50">
        <f ca="1">IF(ISERROR(VLOOKUP(CONCATENATE(INDIRECT(ADDRESS(3,COLUMN())),A85),DATA!C2:E1044,3,FALSE)),0,VLOOKUP(CONCATENATE(INDIRECT(ADDRESS(3,COLUMN())),A85),DATA!C2:E1044,3,FALSE))</f>
        <v>0</v>
      </c>
      <c r="AH85" s="50">
        <f ca="1">IF(ISERROR(VLOOKUP(CONCATENATE(INDIRECT(ADDRESS(3,COLUMN())),A85),DATA!C2:E1044,3,FALSE)),0,VLOOKUP(CONCATENATE(INDIRECT(ADDRESS(3,COLUMN())),A85),DATA!C2:E1044,3,FALSE))</f>
        <v>0</v>
      </c>
      <c r="AI85" s="50">
        <f ca="1">IF(ISERROR(VLOOKUP(CONCATENATE(INDIRECT(ADDRESS(3,COLUMN())),A85),DATA!C2:E1044,3,FALSE)),0,VLOOKUP(CONCATENATE(INDIRECT(ADDRESS(3,COLUMN())),A85),DATA!C2:E1044,3,FALSE))</f>
        <v>0</v>
      </c>
      <c r="AJ85" s="50">
        <f ca="1">IF(ISERROR(VLOOKUP(CONCATENATE(INDIRECT(ADDRESS(3,COLUMN())),A85),DATA!C2:E1044,3,FALSE)),0,VLOOKUP(CONCATENATE(INDIRECT(ADDRESS(3,COLUMN())),A85),DATA!C2:E1044,3,FALSE))</f>
        <v>0</v>
      </c>
      <c r="AK85" s="50">
        <f ca="1">IF(ISERROR(VLOOKUP(CONCATENATE(INDIRECT(ADDRESS(3,COLUMN())),A85),DATA!C2:E1044,3,FALSE)),0,VLOOKUP(CONCATENATE(INDIRECT(ADDRESS(3,COLUMN())),A85),DATA!C2:E1044,3,FALSE))</f>
        <v>0</v>
      </c>
      <c r="AL85" s="50">
        <f ca="1">IF(ISERROR(VLOOKUP(CONCATENATE(INDIRECT(ADDRESS(3,COLUMN())),A85),DATA!C2:E1044,3,FALSE)),0,VLOOKUP(CONCATENATE(INDIRECT(ADDRESS(3,COLUMN())),A85),DATA!C2:E1044,3,FALSE))</f>
        <v>0</v>
      </c>
      <c r="AM85" s="50">
        <f ca="1">IF(ISERROR(VLOOKUP(CONCATENATE(INDIRECT(ADDRESS(3,COLUMN())),A85),DATA!C2:E1044,3,FALSE)),0,VLOOKUP(CONCATENATE(INDIRECT(ADDRESS(3,COLUMN())),A85),DATA!C2:E1044,3,FALSE))</f>
        <v>0</v>
      </c>
      <c r="AN85" s="50">
        <f ca="1">SUM(B85:INDIRECT(CONCATENATE(SUBSTITUTE(ADDRESS(1,COLUMN()-1,4),"1",""),"$85")))</f>
        <v>24</v>
      </c>
    </row>
    <row r="86" spans="1:40" x14ac:dyDescent="0.25">
      <c r="A86" s="49" t="s">
        <v>117</v>
      </c>
      <c r="B86" s="49">
        <f ca="1">IF(ISERROR(VLOOKUP(CONCATENATE(INDIRECT(ADDRESS(3,COLUMN())),A86),DATA!C2:E1044,3,FALSE)),0,VLOOKUP(CONCATENATE(INDIRECT(ADDRESS(3,COLUMN())),A86),DATA!C2:E1044,3,FALSE))</f>
        <v>3</v>
      </c>
      <c r="C86" s="49">
        <f ca="1">IF(ISERROR(VLOOKUP(CONCATENATE(INDIRECT(ADDRESS(3,COLUMN())),A86),DATA!C2:E1044,3,FALSE)),0,VLOOKUP(CONCATENATE(INDIRECT(ADDRESS(3,COLUMN())),A86),DATA!C2:E1044,3,FALSE))</f>
        <v>0</v>
      </c>
      <c r="D86" s="49">
        <f ca="1">IF(ISERROR(VLOOKUP(CONCATENATE(INDIRECT(ADDRESS(3,COLUMN())),A86),DATA!C2:E1044,3,FALSE)),0,VLOOKUP(CONCATENATE(INDIRECT(ADDRESS(3,COLUMN())),A86),DATA!C2:E1044,3,FALSE))</f>
        <v>4</v>
      </c>
      <c r="E86" s="49">
        <f ca="1">IF(ISERROR(VLOOKUP(CONCATENATE(INDIRECT(ADDRESS(3,COLUMN())),A86),DATA!C2:E1044,3,FALSE)),0,VLOOKUP(CONCATENATE(INDIRECT(ADDRESS(3,COLUMN())),A86),DATA!C2:E1044,3,FALSE))</f>
        <v>0</v>
      </c>
      <c r="F86" s="49">
        <f ca="1">IF(ISERROR(VLOOKUP(CONCATENATE(INDIRECT(ADDRESS(3,COLUMN())),A86),DATA!C2:E1044,3,FALSE)),0,VLOOKUP(CONCATENATE(INDIRECT(ADDRESS(3,COLUMN())),A86),DATA!C2:E1044,3,FALSE))</f>
        <v>0</v>
      </c>
      <c r="G86" s="49">
        <f ca="1">IF(ISERROR(VLOOKUP(CONCATENATE(INDIRECT(ADDRESS(3,COLUMN())),A86),DATA!C2:E1044,3,FALSE)),0,VLOOKUP(CONCATENATE(INDIRECT(ADDRESS(3,COLUMN())),A86),DATA!C2:E1044,3,FALSE))</f>
        <v>0</v>
      </c>
      <c r="H86" s="49">
        <f ca="1">IF(ISERROR(VLOOKUP(CONCATENATE(INDIRECT(ADDRESS(3,COLUMN())),A86),DATA!C2:E1044,3,FALSE)),0,VLOOKUP(CONCATENATE(INDIRECT(ADDRESS(3,COLUMN())),A86),DATA!C2:E1044,3,FALSE))</f>
        <v>1</v>
      </c>
      <c r="I86" s="49">
        <f ca="1">IF(ISERROR(VLOOKUP(CONCATENATE(INDIRECT(ADDRESS(3,COLUMN())),A86),DATA!C2:E1044,3,FALSE)),0,VLOOKUP(CONCATENATE(INDIRECT(ADDRESS(3,COLUMN())),A86),DATA!C2:E1044,3,FALSE))</f>
        <v>0</v>
      </c>
      <c r="J86" s="49">
        <f ca="1">IF(ISERROR(VLOOKUP(CONCATENATE(INDIRECT(ADDRESS(3,COLUMN())),A86),DATA!C2:E1044,3,FALSE)),0,VLOOKUP(CONCATENATE(INDIRECT(ADDRESS(3,COLUMN())),A86),DATA!C2:E1044,3,FALSE))</f>
        <v>1</v>
      </c>
      <c r="K86" s="49">
        <f ca="1">IF(ISERROR(VLOOKUP(CONCATENATE(INDIRECT(ADDRESS(3,COLUMN())),A86),DATA!C2:E1044,3,FALSE)),0,VLOOKUP(CONCATENATE(INDIRECT(ADDRESS(3,COLUMN())),A86),DATA!C2:E1044,3,FALSE))</f>
        <v>0</v>
      </c>
      <c r="L86" s="49">
        <f ca="1">IF(ISERROR(VLOOKUP(CONCATENATE(INDIRECT(ADDRESS(3,COLUMN())),A86),DATA!C2:E1044,3,FALSE)),0,VLOOKUP(CONCATENATE(INDIRECT(ADDRESS(3,COLUMN())),A86),DATA!C2:E1044,3,FALSE))</f>
        <v>0</v>
      </c>
      <c r="M86" s="49">
        <f ca="1">IF(ISERROR(VLOOKUP(CONCATENATE(INDIRECT(ADDRESS(3,COLUMN())),A86),DATA!C2:E1044,3,FALSE)),0,VLOOKUP(CONCATENATE(INDIRECT(ADDRESS(3,COLUMN())),A86),DATA!C2:E1044,3,FALSE))</f>
        <v>0</v>
      </c>
      <c r="N86" s="49">
        <f ca="1">IF(ISERROR(VLOOKUP(CONCATENATE(INDIRECT(ADDRESS(3,COLUMN())),A86),DATA!C2:E1044,3,FALSE)),0,VLOOKUP(CONCATENATE(INDIRECT(ADDRESS(3,COLUMN())),A86),DATA!C2:E1044,3,FALSE))</f>
        <v>0</v>
      </c>
      <c r="O86" s="49">
        <f ca="1">IF(ISERROR(VLOOKUP(CONCATENATE(INDIRECT(ADDRESS(3,COLUMN())),A86),DATA!C2:E1044,3,FALSE)),0,VLOOKUP(CONCATENATE(INDIRECT(ADDRESS(3,COLUMN())),A86),DATA!C2:E1044,3,FALSE))</f>
        <v>0</v>
      </c>
      <c r="P86" s="49">
        <f ca="1">IF(ISERROR(VLOOKUP(CONCATENATE(INDIRECT(ADDRESS(3,COLUMN())),A86),DATA!C2:E1044,3,FALSE)),0,VLOOKUP(CONCATENATE(INDIRECT(ADDRESS(3,COLUMN())),A86),DATA!C2:E1044,3,FALSE))</f>
        <v>1</v>
      </c>
      <c r="Q86" s="49">
        <f ca="1">IF(ISERROR(VLOOKUP(CONCATENATE(INDIRECT(ADDRESS(3,COLUMN())),A86),DATA!C2:E1044,3,FALSE)),0,VLOOKUP(CONCATENATE(INDIRECT(ADDRESS(3,COLUMN())),A86),DATA!C2:E1044,3,FALSE))</f>
        <v>9</v>
      </c>
      <c r="R86" s="49">
        <f ca="1">IF(ISERROR(VLOOKUP(CONCATENATE(INDIRECT(ADDRESS(3,COLUMN())),A86),DATA!C2:E1044,3,FALSE)),0,VLOOKUP(CONCATENATE(INDIRECT(ADDRESS(3,COLUMN())),A86),DATA!C2:E1044,3,FALSE))</f>
        <v>5</v>
      </c>
      <c r="S86" s="49">
        <f ca="1">IF(ISERROR(VLOOKUP(CONCATENATE(INDIRECT(ADDRESS(3,COLUMN())),A86),DATA!C2:E1044,3,FALSE)),0,VLOOKUP(CONCATENATE(INDIRECT(ADDRESS(3,COLUMN())),A86),DATA!C2:E1044,3,FALSE))</f>
        <v>1</v>
      </c>
      <c r="T86" s="49">
        <f ca="1">IF(ISERROR(VLOOKUP(CONCATENATE(INDIRECT(ADDRESS(3,COLUMN())),A86),DATA!C2:E1044,3,FALSE)),0,VLOOKUP(CONCATENATE(INDIRECT(ADDRESS(3,COLUMN())),A86),DATA!C2:E1044,3,FALSE))</f>
        <v>0</v>
      </c>
      <c r="U86" s="49">
        <f ca="1">IF(ISERROR(VLOOKUP(CONCATENATE(INDIRECT(ADDRESS(3,COLUMN())),A86),DATA!C2:E1044,3,FALSE)),0,VLOOKUP(CONCATENATE(INDIRECT(ADDRESS(3,COLUMN())),A86),DATA!C2:E1044,3,FALSE))</f>
        <v>1</v>
      </c>
      <c r="V86" s="49">
        <f ca="1">IF(ISERROR(VLOOKUP(CONCATENATE(INDIRECT(ADDRESS(3,COLUMN())),A86),DATA!C2:E1044,3,FALSE)),0,VLOOKUP(CONCATENATE(INDIRECT(ADDRESS(3,COLUMN())),A86),DATA!C2:E1044,3,FALSE))</f>
        <v>0</v>
      </c>
      <c r="W86" s="49">
        <f ca="1">IF(ISERROR(VLOOKUP(CONCATENATE(INDIRECT(ADDRESS(3,COLUMN())),A86),DATA!C2:E1044,3,FALSE)),0,VLOOKUP(CONCATENATE(INDIRECT(ADDRESS(3,COLUMN())),A86),DATA!C2:E1044,3,FALSE))</f>
        <v>0</v>
      </c>
      <c r="X86" s="49">
        <f ca="1">IF(ISERROR(VLOOKUP(CONCATENATE(INDIRECT(ADDRESS(3,COLUMN())),A86),DATA!C2:E1044,3,FALSE)),0,VLOOKUP(CONCATENATE(INDIRECT(ADDRESS(3,COLUMN())),A86),DATA!C2:E1044,3,FALSE))</f>
        <v>0</v>
      </c>
      <c r="Y86" s="49">
        <f ca="1">IF(ISERROR(VLOOKUP(CONCATENATE(INDIRECT(ADDRESS(3,COLUMN())),A86),DATA!C2:E1044,3,FALSE)),0,VLOOKUP(CONCATENATE(INDIRECT(ADDRESS(3,COLUMN())),A86),DATA!C2:E1044,3,FALSE))</f>
        <v>0</v>
      </c>
      <c r="Z86" s="49">
        <f ca="1">IF(ISERROR(VLOOKUP(CONCATENATE(INDIRECT(ADDRESS(3,COLUMN())),A86),DATA!C2:E1044,3,FALSE)),0,VLOOKUP(CONCATENATE(INDIRECT(ADDRESS(3,COLUMN())),A86),DATA!C2:E1044,3,FALSE))</f>
        <v>0</v>
      </c>
      <c r="AA86" s="49">
        <f ca="1">IF(ISERROR(VLOOKUP(CONCATENATE(INDIRECT(ADDRESS(3,COLUMN())),A86),DATA!C2:E1044,3,FALSE)),0,VLOOKUP(CONCATENATE(INDIRECT(ADDRESS(3,COLUMN())),A86),DATA!C2:E1044,3,FALSE))</f>
        <v>0</v>
      </c>
      <c r="AB86" s="49">
        <f ca="1">IF(ISERROR(VLOOKUP(CONCATENATE(INDIRECT(ADDRESS(3,COLUMN())),A86),DATA!C2:E1044,3,FALSE)),0,VLOOKUP(CONCATENATE(INDIRECT(ADDRESS(3,COLUMN())),A86),DATA!C2:E1044,3,FALSE))</f>
        <v>0</v>
      </c>
      <c r="AC86" s="49">
        <f ca="1">IF(ISERROR(VLOOKUP(CONCATENATE(INDIRECT(ADDRESS(3,COLUMN())),A86),DATA!C2:E1044,3,FALSE)),0,VLOOKUP(CONCATENATE(INDIRECT(ADDRESS(3,COLUMN())),A86),DATA!C2:E1044,3,FALSE))</f>
        <v>0</v>
      </c>
      <c r="AD86" s="49">
        <f ca="1">IF(ISERROR(VLOOKUP(CONCATENATE(INDIRECT(ADDRESS(3,COLUMN())),A86),DATA!C2:E1044,3,FALSE)),0,VLOOKUP(CONCATENATE(INDIRECT(ADDRESS(3,COLUMN())),A86),DATA!C2:E1044,3,FALSE))</f>
        <v>0</v>
      </c>
      <c r="AE86" s="49">
        <f ca="1">IF(ISERROR(VLOOKUP(CONCATENATE(INDIRECT(ADDRESS(3,COLUMN())),A86),DATA!C2:E1044,3,FALSE)),0,VLOOKUP(CONCATENATE(INDIRECT(ADDRESS(3,COLUMN())),A86),DATA!C2:E1044,3,FALSE))</f>
        <v>0</v>
      </c>
      <c r="AF86" s="49">
        <f ca="1">IF(ISERROR(VLOOKUP(CONCATENATE(INDIRECT(ADDRESS(3,COLUMN())),A86),DATA!C2:E1044,3,FALSE)),0,VLOOKUP(CONCATENATE(INDIRECT(ADDRESS(3,COLUMN())),A86),DATA!C2:E1044,3,FALSE))</f>
        <v>0</v>
      </c>
      <c r="AG86" s="49">
        <f ca="1">IF(ISERROR(VLOOKUP(CONCATENATE(INDIRECT(ADDRESS(3,COLUMN())),A86),DATA!C2:E1044,3,FALSE)),0,VLOOKUP(CONCATENATE(INDIRECT(ADDRESS(3,COLUMN())),A86),DATA!C2:E1044,3,FALSE))</f>
        <v>0</v>
      </c>
      <c r="AH86" s="49">
        <f ca="1">IF(ISERROR(VLOOKUP(CONCATENATE(INDIRECT(ADDRESS(3,COLUMN())),A86),DATA!C2:E1044,3,FALSE)),0,VLOOKUP(CONCATENATE(INDIRECT(ADDRESS(3,COLUMN())),A86),DATA!C2:E1044,3,FALSE))</f>
        <v>0</v>
      </c>
      <c r="AI86" s="49">
        <f ca="1">IF(ISERROR(VLOOKUP(CONCATENATE(INDIRECT(ADDRESS(3,COLUMN())),A86),DATA!C2:E1044,3,FALSE)),0,VLOOKUP(CONCATENATE(INDIRECT(ADDRESS(3,COLUMN())),A86),DATA!C2:E1044,3,FALSE))</f>
        <v>0</v>
      </c>
      <c r="AJ86" s="49">
        <f ca="1">IF(ISERROR(VLOOKUP(CONCATENATE(INDIRECT(ADDRESS(3,COLUMN())),A86),DATA!C2:E1044,3,FALSE)),0,VLOOKUP(CONCATENATE(INDIRECT(ADDRESS(3,COLUMN())),A86),DATA!C2:E1044,3,FALSE))</f>
        <v>0</v>
      </c>
      <c r="AK86" s="49">
        <f ca="1">IF(ISERROR(VLOOKUP(CONCATENATE(INDIRECT(ADDRESS(3,COLUMN())),A86),DATA!C2:E1044,3,FALSE)),0,VLOOKUP(CONCATENATE(INDIRECT(ADDRESS(3,COLUMN())),A86),DATA!C2:E1044,3,FALSE))</f>
        <v>0</v>
      </c>
      <c r="AL86" s="49">
        <f ca="1">IF(ISERROR(VLOOKUP(CONCATENATE(INDIRECT(ADDRESS(3,COLUMN())),A86),DATA!C2:E1044,3,FALSE)),0,VLOOKUP(CONCATENATE(INDIRECT(ADDRESS(3,COLUMN())),A86),DATA!C2:E1044,3,FALSE))</f>
        <v>0</v>
      </c>
      <c r="AM86" s="49">
        <f ca="1">IF(ISERROR(VLOOKUP(CONCATENATE(INDIRECT(ADDRESS(3,COLUMN())),A86),DATA!C2:E1044,3,FALSE)),0,VLOOKUP(CONCATENATE(INDIRECT(ADDRESS(3,COLUMN())),A86),DATA!C2:E1044,3,FALSE))</f>
        <v>0</v>
      </c>
      <c r="AN86" s="49">
        <f ca="1">SUM(B86:INDIRECT(CONCATENATE(SUBSTITUTE(ADDRESS(1,COLUMN()-1,4),"1",""),"$86")))</f>
        <v>26</v>
      </c>
    </row>
    <row r="87" spans="1:40" x14ac:dyDescent="0.25">
      <c r="A87" s="50" t="s">
        <v>118</v>
      </c>
      <c r="B87" s="50">
        <f ca="1">IF(ISERROR(VLOOKUP(CONCATENATE(INDIRECT(ADDRESS(3,COLUMN())),A87),DATA!C2:E1044,3,FALSE)),0,VLOOKUP(CONCATENATE(INDIRECT(ADDRESS(3,COLUMN())),A87),DATA!C2:E1044,3,FALSE))</f>
        <v>0</v>
      </c>
      <c r="C87" s="50">
        <f ca="1">IF(ISERROR(VLOOKUP(CONCATENATE(INDIRECT(ADDRESS(3,COLUMN())),A87),DATA!C2:E1044,3,FALSE)),0,VLOOKUP(CONCATENATE(INDIRECT(ADDRESS(3,COLUMN())),A87),DATA!C2:E1044,3,FALSE))</f>
        <v>0</v>
      </c>
      <c r="D87" s="50">
        <f ca="1">IF(ISERROR(VLOOKUP(CONCATENATE(INDIRECT(ADDRESS(3,COLUMN())),A87),DATA!C2:E1044,3,FALSE)),0,VLOOKUP(CONCATENATE(INDIRECT(ADDRESS(3,COLUMN())),A87),DATA!C2:E1044,3,FALSE))</f>
        <v>0</v>
      </c>
      <c r="E87" s="50">
        <f ca="1">IF(ISERROR(VLOOKUP(CONCATENATE(INDIRECT(ADDRESS(3,COLUMN())),A87),DATA!C2:E1044,3,FALSE)),0,VLOOKUP(CONCATENATE(INDIRECT(ADDRESS(3,COLUMN())),A87),DATA!C2:E1044,3,FALSE))</f>
        <v>0</v>
      </c>
      <c r="F87" s="50">
        <f ca="1">IF(ISERROR(VLOOKUP(CONCATENATE(INDIRECT(ADDRESS(3,COLUMN())),A87),DATA!C2:E1044,3,FALSE)),0,VLOOKUP(CONCATENATE(INDIRECT(ADDRESS(3,COLUMN())),A87),DATA!C2:E1044,3,FALSE))</f>
        <v>0</v>
      </c>
      <c r="G87" s="50">
        <f ca="1">IF(ISERROR(VLOOKUP(CONCATENATE(INDIRECT(ADDRESS(3,COLUMN())),A87),DATA!C2:E1044,3,FALSE)),0,VLOOKUP(CONCATENATE(INDIRECT(ADDRESS(3,COLUMN())),A87),DATA!C2:E1044,3,FALSE))</f>
        <v>0</v>
      </c>
      <c r="H87" s="50">
        <f ca="1">IF(ISERROR(VLOOKUP(CONCATENATE(INDIRECT(ADDRESS(3,COLUMN())),A87),DATA!C2:E1044,3,FALSE)),0,VLOOKUP(CONCATENATE(INDIRECT(ADDRESS(3,COLUMN())),A87),DATA!C2:E1044,3,FALSE))</f>
        <v>0</v>
      </c>
      <c r="I87" s="50">
        <f ca="1">IF(ISERROR(VLOOKUP(CONCATENATE(INDIRECT(ADDRESS(3,COLUMN())),A87),DATA!C2:E1044,3,FALSE)),0,VLOOKUP(CONCATENATE(INDIRECT(ADDRESS(3,COLUMN())),A87),DATA!C2:E1044,3,FALSE))</f>
        <v>0</v>
      </c>
      <c r="J87" s="50">
        <f ca="1">IF(ISERROR(VLOOKUP(CONCATENATE(INDIRECT(ADDRESS(3,COLUMN())),A87),DATA!C2:E1044,3,FALSE)),0,VLOOKUP(CONCATENATE(INDIRECT(ADDRESS(3,COLUMN())),A87),DATA!C2:E1044,3,FALSE))</f>
        <v>0</v>
      </c>
      <c r="K87" s="50">
        <f ca="1">IF(ISERROR(VLOOKUP(CONCATENATE(INDIRECT(ADDRESS(3,COLUMN())),A87),DATA!C2:E1044,3,FALSE)),0,VLOOKUP(CONCATENATE(INDIRECT(ADDRESS(3,COLUMN())),A87),DATA!C2:E1044,3,FALSE))</f>
        <v>0</v>
      </c>
      <c r="L87" s="50">
        <f ca="1">IF(ISERROR(VLOOKUP(CONCATENATE(INDIRECT(ADDRESS(3,COLUMN())),A87),DATA!C2:E1044,3,FALSE)),0,VLOOKUP(CONCATENATE(INDIRECT(ADDRESS(3,COLUMN())),A87),DATA!C2:E1044,3,FALSE))</f>
        <v>0</v>
      </c>
      <c r="M87" s="50">
        <f ca="1">IF(ISERROR(VLOOKUP(CONCATENATE(INDIRECT(ADDRESS(3,COLUMN())),A87),DATA!C2:E1044,3,FALSE)),0,VLOOKUP(CONCATENATE(INDIRECT(ADDRESS(3,COLUMN())),A87),DATA!C2:E1044,3,FALSE))</f>
        <v>0</v>
      </c>
      <c r="N87" s="50">
        <f ca="1">IF(ISERROR(VLOOKUP(CONCATENATE(INDIRECT(ADDRESS(3,COLUMN())),A87),DATA!C2:E1044,3,FALSE)),0,VLOOKUP(CONCATENATE(INDIRECT(ADDRESS(3,COLUMN())),A87),DATA!C2:E1044,3,FALSE))</f>
        <v>0</v>
      </c>
      <c r="O87" s="50">
        <f ca="1">IF(ISERROR(VLOOKUP(CONCATENATE(INDIRECT(ADDRESS(3,COLUMN())),A87),DATA!C2:E1044,3,FALSE)),0,VLOOKUP(CONCATENATE(INDIRECT(ADDRESS(3,COLUMN())),A87),DATA!C2:E1044,3,FALSE))</f>
        <v>0</v>
      </c>
      <c r="P87" s="50">
        <f ca="1">IF(ISERROR(VLOOKUP(CONCATENATE(INDIRECT(ADDRESS(3,COLUMN())),A87),DATA!C2:E1044,3,FALSE)),0,VLOOKUP(CONCATENATE(INDIRECT(ADDRESS(3,COLUMN())),A87),DATA!C2:E1044,3,FALSE))</f>
        <v>0</v>
      </c>
      <c r="Q87" s="50">
        <f ca="1">IF(ISERROR(VLOOKUP(CONCATENATE(INDIRECT(ADDRESS(3,COLUMN())),A87),DATA!C2:E1044,3,FALSE)),0,VLOOKUP(CONCATENATE(INDIRECT(ADDRESS(3,COLUMN())),A87),DATA!C2:E1044,3,FALSE))</f>
        <v>0</v>
      </c>
      <c r="R87" s="50">
        <f ca="1">IF(ISERROR(VLOOKUP(CONCATENATE(INDIRECT(ADDRESS(3,COLUMN())),A87),DATA!C2:E1044,3,FALSE)),0,VLOOKUP(CONCATENATE(INDIRECT(ADDRESS(3,COLUMN())),A87),DATA!C2:E1044,3,FALSE))</f>
        <v>0</v>
      </c>
      <c r="S87" s="50">
        <f ca="1">IF(ISERROR(VLOOKUP(CONCATENATE(INDIRECT(ADDRESS(3,COLUMN())),A87),DATA!C2:E1044,3,FALSE)),0,VLOOKUP(CONCATENATE(INDIRECT(ADDRESS(3,COLUMN())),A87),DATA!C2:E1044,3,FALSE))</f>
        <v>0</v>
      </c>
      <c r="T87" s="50">
        <f ca="1">IF(ISERROR(VLOOKUP(CONCATENATE(INDIRECT(ADDRESS(3,COLUMN())),A87),DATA!C2:E1044,3,FALSE)),0,VLOOKUP(CONCATENATE(INDIRECT(ADDRESS(3,COLUMN())),A87),DATA!C2:E1044,3,FALSE))</f>
        <v>0</v>
      </c>
      <c r="U87" s="50">
        <f ca="1">IF(ISERROR(VLOOKUP(CONCATENATE(INDIRECT(ADDRESS(3,COLUMN())),A87),DATA!C2:E1044,3,FALSE)),0,VLOOKUP(CONCATENATE(INDIRECT(ADDRESS(3,COLUMN())),A87),DATA!C2:E1044,3,FALSE))</f>
        <v>0</v>
      </c>
      <c r="V87" s="50">
        <f ca="1">IF(ISERROR(VLOOKUP(CONCATENATE(INDIRECT(ADDRESS(3,COLUMN())),A87),DATA!C2:E1044,3,FALSE)),0,VLOOKUP(CONCATENATE(INDIRECT(ADDRESS(3,COLUMN())),A87),DATA!C2:E1044,3,FALSE))</f>
        <v>0</v>
      </c>
      <c r="W87" s="50">
        <f ca="1">IF(ISERROR(VLOOKUP(CONCATENATE(INDIRECT(ADDRESS(3,COLUMN())),A87),DATA!C2:E1044,3,FALSE)),0,VLOOKUP(CONCATENATE(INDIRECT(ADDRESS(3,COLUMN())),A87),DATA!C2:E1044,3,FALSE))</f>
        <v>0</v>
      </c>
      <c r="X87" s="50">
        <f ca="1">IF(ISERROR(VLOOKUP(CONCATENATE(INDIRECT(ADDRESS(3,COLUMN())),A87),DATA!C2:E1044,3,FALSE)),0,VLOOKUP(CONCATENATE(INDIRECT(ADDRESS(3,COLUMN())),A87),DATA!C2:E1044,3,FALSE))</f>
        <v>0</v>
      </c>
      <c r="Y87" s="50">
        <f ca="1">IF(ISERROR(VLOOKUP(CONCATENATE(INDIRECT(ADDRESS(3,COLUMN())),A87),DATA!C2:E1044,3,FALSE)),0,VLOOKUP(CONCATENATE(INDIRECT(ADDRESS(3,COLUMN())),A87),DATA!C2:E1044,3,FALSE))</f>
        <v>0</v>
      </c>
      <c r="Z87" s="50">
        <f ca="1">IF(ISERROR(VLOOKUP(CONCATENATE(INDIRECT(ADDRESS(3,COLUMN())),A87),DATA!C2:E1044,3,FALSE)),0,VLOOKUP(CONCATENATE(INDIRECT(ADDRESS(3,COLUMN())),A87),DATA!C2:E1044,3,FALSE))</f>
        <v>0</v>
      </c>
      <c r="AA87" s="50">
        <f ca="1">IF(ISERROR(VLOOKUP(CONCATENATE(INDIRECT(ADDRESS(3,COLUMN())),A87),DATA!C2:E1044,3,FALSE)),0,VLOOKUP(CONCATENATE(INDIRECT(ADDRESS(3,COLUMN())),A87),DATA!C2:E1044,3,FALSE))</f>
        <v>0</v>
      </c>
      <c r="AB87" s="50">
        <f ca="1">IF(ISERROR(VLOOKUP(CONCATENATE(INDIRECT(ADDRESS(3,COLUMN())),A87),DATA!C2:E1044,3,FALSE)),0,VLOOKUP(CONCATENATE(INDIRECT(ADDRESS(3,COLUMN())),A87),DATA!C2:E1044,3,FALSE))</f>
        <v>0</v>
      </c>
      <c r="AC87" s="50">
        <f ca="1">IF(ISERROR(VLOOKUP(CONCATENATE(INDIRECT(ADDRESS(3,COLUMN())),A87),DATA!C2:E1044,3,FALSE)),0,VLOOKUP(CONCATENATE(INDIRECT(ADDRESS(3,COLUMN())),A87),DATA!C2:E1044,3,FALSE))</f>
        <v>0</v>
      </c>
      <c r="AD87" s="50">
        <f ca="1">IF(ISERROR(VLOOKUP(CONCATENATE(INDIRECT(ADDRESS(3,COLUMN())),A87),DATA!C2:E1044,3,FALSE)),0,VLOOKUP(CONCATENATE(INDIRECT(ADDRESS(3,COLUMN())),A87),DATA!C2:E1044,3,FALSE))</f>
        <v>0</v>
      </c>
      <c r="AE87" s="50">
        <f ca="1">IF(ISERROR(VLOOKUP(CONCATENATE(INDIRECT(ADDRESS(3,COLUMN())),A87),DATA!C2:E1044,3,FALSE)),0,VLOOKUP(CONCATENATE(INDIRECT(ADDRESS(3,COLUMN())),A87),DATA!C2:E1044,3,FALSE))</f>
        <v>0</v>
      </c>
      <c r="AF87" s="50">
        <f ca="1">IF(ISERROR(VLOOKUP(CONCATENATE(INDIRECT(ADDRESS(3,COLUMN())),A87),DATA!C2:E1044,3,FALSE)),0,VLOOKUP(CONCATENATE(INDIRECT(ADDRESS(3,COLUMN())),A87),DATA!C2:E1044,3,FALSE))</f>
        <v>0</v>
      </c>
      <c r="AG87" s="50">
        <f ca="1">IF(ISERROR(VLOOKUP(CONCATENATE(INDIRECT(ADDRESS(3,COLUMN())),A87),DATA!C2:E1044,3,FALSE)),0,VLOOKUP(CONCATENATE(INDIRECT(ADDRESS(3,COLUMN())),A87),DATA!C2:E1044,3,FALSE))</f>
        <v>0</v>
      </c>
      <c r="AH87" s="50">
        <f ca="1">IF(ISERROR(VLOOKUP(CONCATENATE(INDIRECT(ADDRESS(3,COLUMN())),A87),DATA!C2:E1044,3,FALSE)),0,VLOOKUP(CONCATENATE(INDIRECT(ADDRESS(3,COLUMN())),A87),DATA!C2:E1044,3,FALSE))</f>
        <v>0</v>
      </c>
      <c r="AI87" s="50">
        <f ca="1">IF(ISERROR(VLOOKUP(CONCATENATE(INDIRECT(ADDRESS(3,COLUMN())),A87),DATA!C2:E1044,3,FALSE)),0,VLOOKUP(CONCATENATE(INDIRECT(ADDRESS(3,COLUMN())),A87),DATA!C2:E1044,3,FALSE))</f>
        <v>0</v>
      </c>
      <c r="AJ87" s="50">
        <f ca="1">IF(ISERROR(VLOOKUP(CONCATENATE(INDIRECT(ADDRESS(3,COLUMN())),A87),DATA!C2:E1044,3,FALSE)),0,VLOOKUP(CONCATENATE(INDIRECT(ADDRESS(3,COLUMN())),A87),DATA!C2:E1044,3,FALSE))</f>
        <v>0</v>
      </c>
      <c r="AK87" s="50">
        <f ca="1">IF(ISERROR(VLOOKUP(CONCATENATE(INDIRECT(ADDRESS(3,COLUMN())),A87),DATA!C2:E1044,3,FALSE)),0,VLOOKUP(CONCATENATE(INDIRECT(ADDRESS(3,COLUMN())),A87),DATA!C2:E1044,3,FALSE))</f>
        <v>0</v>
      </c>
      <c r="AL87" s="50">
        <f ca="1">IF(ISERROR(VLOOKUP(CONCATENATE(INDIRECT(ADDRESS(3,COLUMN())),A87),DATA!C2:E1044,3,FALSE)),0,VLOOKUP(CONCATENATE(INDIRECT(ADDRESS(3,COLUMN())),A87),DATA!C2:E1044,3,FALSE))</f>
        <v>0</v>
      </c>
      <c r="AM87" s="50">
        <f ca="1">IF(ISERROR(VLOOKUP(CONCATENATE(INDIRECT(ADDRESS(3,COLUMN())),A87),DATA!C2:E1044,3,FALSE)),0,VLOOKUP(CONCATENATE(INDIRECT(ADDRESS(3,COLUMN())),A87),DATA!C2:E1044,3,FALSE))</f>
        <v>0</v>
      </c>
      <c r="AN87" s="50">
        <f ca="1">SUM(B87:INDIRECT(CONCATENATE(SUBSTITUTE(ADDRESS(1,COLUMN()-1,4),"1",""),"$87")))</f>
        <v>0</v>
      </c>
    </row>
    <row r="88" spans="1:40" x14ac:dyDescent="0.25">
      <c r="A88" s="49" t="s">
        <v>119</v>
      </c>
      <c r="B88" s="49">
        <f ca="1">IF(ISERROR(VLOOKUP(CONCATENATE(INDIRECT(ADDRESS(3,COLUMN())),A88),DATA!C2:E1044,3,FALSE)),0,VLOOKUP(CONCATENATE(INDIRECT(ADDRESS(3,COLUMN())),A88),DATA!C2:E1044,3,FALSE))</f>
        <v>0</v>
      </c>
      <c r="C88" s="49">
        <f ca="1">IF(ISERROR(VLOOKUP(CONCATENATE(INDIRECT(ADDRESS(3,COLUMN())),A88),DATA!C2:E1044,3,FALSE)),0,VLOOKUP(CONCATENATE(INDIRECT(ADDRESS(3,COLUMN())),A88),DATA!C2:E1044,3,FALSE))</f>
        <v>0</v>
      </c>
      <c r="D88" s="49">
        <f ca="1">IF(ISERROR(VLOOKUP(CONCATENATE(INDIRECT(ADDRESS(3,COLUMN())),A88),DATA!C2:E1044,3,FALSE)),0,VLOOKUP(CONCATENATE(INDIRECT(ADDRESS(3,COLUMN())),A88),DATA!C2:E1044,3,FALSE))</f>
        <v>0</v>
      </c>
      <c r="E88" s="49">
        <f ca="1">IF(ISERROR(VLOOKUP(CONCATENATE(INDIRECT(ADDRESS(3,COLUMN())),A88),DATA!C2:E1044,3,FALSE)),0,VLOOKUP(CONCATENATE(INDIRECT(ADDRESS(3,COLUMN())),A88),DATA!C2:E1044,3,FALSE))</f>
        <v>0</v>
      </c>
      <c r="F88" s="49">
        <f ca="1">IF(ISERROR(VLOOKUP(CONCATENATE(INDIRECT(ADDRESS(3,COLUMN())),A88),DATA!C2:E1044,3,FALSE)),0,VLOOKUP(CONCATENATE(INDIRECT(ADDRESS(3,COLUMN())),A88),DATA!C2:E1044,3,FALSE))</f>
        <v>0</v>
      </c>
      <c r="G88" s="49">
        <f ca="1">IF(ISERROR(VLOOKUP(CONCATENATE(INDIRECT(ADDRESS(3,COLUMN())),A88),DATA!C2:E1044,3,FALSE)),0,VLOOKUP(CONCATENATE(INDIRECT(ADDRESS(3,COLUMN())),A88),DATA!C2:E1044,3,FALSE))</f>
        <v>0</v>
      </c>
      <c r="H88" s="49">
        <f ca="1">IF(ISERROR(VLOOKUP(CONCATENATE(INDIRECT(ADDRESS(3,COLUMN())),A88),DATA!C2:E1044,3,FALSE)),0,VLOOKUP(CONCATENATE(INDIRECT(ADDRESS(3,COLUMN())),A88),DATA!C2:E1044,3,FALSE))</f>
        <v>0</v>
      </c>
      <c r="I88" s="49">
        <f ca="1">IF(ISERROR(VLOOKUP(CONCATENATE(INDIRECT(ADDRESS(3,COLUMN())),A88),DATA!C2:E1044,3,FALSE)),0,VLOOKUP(CONCATENATE(INDIRECT(ADDRESS(3,COLUMN())),A88),DATA!C2:E1044,3,FALSE))</f>
        <v>0</v>
      </c>
      <c r="J88" s="49">
        <f ca="1">IF(ISERROR(VLOOKUP(CONCATENATE(INDIRECT(ADDRESS(3,COLUMN())),A88),DATA!C2:E1044,3,FALSE)),0,VLOOKUP(CONCATENATE(INDIRECT(ADDRESS(3,COLUMN())),A88),DATA!C2:E1044,3,FALSE))</f>
        <v>0</v>
      </c>
      <c r="K88" s="49">
        <f ca="1">IF(ISERROR(VLOOKUP(CONCATENATE(INDIRECT(ADDRESS(3,COLUMN())),A88),DATA!C2:E1044,3,FALSE)),0,VLOOKUP(CONCATENATE(INDIRECT(ADDRESS(3,COLUMN())),A88),DATA!C2:E1044,3,FALSE))</f>
        <v>0</v>
      </c>
      <c r="L88" s="49">
        <f ca="1">IF(ISERROR(VLOOKUP(CONCATENATE(INDIRECT(ADDRESS(3,COLUMN())),A88),DATA!C2:E1044,3,FALSE)),0,VLOOKUP(CONCATENATE(INDIRECT(ADDRESS(3,COLUMN())),A88),DATA!C2:E1044,3,FALSE))</f>
        <v>0</v>
      </c>
      <c r="M88" s="49">
        <f ca="1">IF(ISERROR(VLOOKUP(CONCATENATE(INDIRECT(ADDRESS(3,COLUMN())),A88),DATA!C2:E1044,3,FALSE)),0,VLOOKUP(CONCATENATE(INDIRECT(ADDRESS(3,COLUMN())),A88),DATA!C2:E1044,3,FALSE))</f>
        <v>0</v>
      </c>
      <c r="N88" s="49">
        <f ca="1">IF(ISERROR(VLOOKUP(CONCATENATE(INDIRECT(ADDRESS(3,COLUMN())),A88),DATA!C2:E1044,3,FALSE)),0,VLOOKUP(CONCATENATE(INDIRECT(ADDRESS(3,COLUMN())),A88),DATA!C2:E1044,3,FALSE))</f>
        <v>0</v>
      </c>
      <c r="O88" s="49">
        <f ca="1">IF(ISERROR(VLOOKUP(CONCATENATE(INDIRECT(ADDRESS(3,COLUMN())),A88),DATA!C2:E1044,3,FALSE)),0,VLOOKUP(CONCATENATE(INDIRECT(ADDRESS(3,COLUMN())),A88),DATA!C2:E1044,3,FALSE))</f>
        <v>0</v>
      </c>
      <c r="P88" s="49">
        <f ca="1">IF(ISERROR(VLOOKUP(CONCATENATE(INDIRECT(ADDRESS(3,COLUMN())),A88),DATA!C2:E1044,3,FALSE)),0,VLOOKUP(CONCATENATE(INDIRECT(ADDRESS(3,COLUMN())),A88),DATA!C2:E1044,3,FALSE))</f>
        <v>0</v>
      </c>
      <c r="Q88" s="49">
        <f ca="1">IF(ISERROR(VLOOKUP(CONCATENATE(INDIRECT(ADDRESS(3,COLUMN())),A88),DATA!C2:E1044,3,FALSE)),0,VLOOKUP(CONCATENATE(INDIRECT(ADDRESS(3,COLUMN())),A88),DATA!C2:E1044,3,FALSE))</f>
        <v>0</v>
      </c>
      <c r="R88" s="49">
        <f ca="1">IF(ISERROR(VLOOKUP(CONCATENATE(INDIRECT(ADDRESS(3,COLUMN())),A88),DATA!C2:E1044,3,FALSE)),0,VLOOKUP(CONCATENATE(INDIRECT(ADDRESS(3,COLUMN())),A88),DATA!C2:E1044,3,FALSE))</f>
        <v>0</v>
      </c>
      <c r="S88" s="49">
        <f ca="1">IF(ISERROR(VLOOKUP(CONCATENATE(INDIRECT(ADDRESS(3,COLUMN())),A88),DATA!C2:E1044,3,FALSE)),0,VLOOKUP(CONCATENATE(INDIRECT(ADDRESS(3,COLUMN())),A88),DATA!C2:E1044,3,FALSE))</f>
        <v>0</v>
      </c>
      <c r="T88" s="49">
        <f ca="1">IF(ISERROR(VLOOKUP(CONCATENATE(INDIRECT(ADDRESS(3,COLUMN())),A88),DATA!C2:E1044,3,FALSE)),0,VLOOKUP(CONCATENATE(INDIRECT(ADDRESS(3,COLUMN())),A88),DATA!C2:E1044,3,FALSE))</f>
        <v>0</v>
      </c>
      <c r="U88" s="49">
        <f ca="1">IF(ISERROR(VLOOKUP(CONCATENATE(INDIRECT(ADDRESS(3,COLUMN())),A88),DATA!C2:E1044,3,FALSE)),0,VLOOKUP(CONCATENATE(INDIRECT(ADDRESS(3,COLUMN())),A88),DATA!C2:E1044,3,FALSE))</f>
        <v>0</v>
      </c>
      <c r="V88" s="49">
        <f ca="1">IF(ISERROR(VLOOKUP(CONCATENATE(INDIRECT(ADDRESS(3,COLUMN())),A88),DATA!C2:E1044,3,FALSE)),0,VLOOKUP(CONCATENATE(INDIRECT(ADDRESS(3,COLUMN())),A88),DATA!C2:E1044,3,FALSE))</f>
        <v>0</v>
      </c>
      <c r="W88" s="49">
        <f ca="1">IF(ISERROR(VLOOKUP(CONCATENATE(INDIRECT(ADDRESS(3,COLUMN())),A88),DATA!C2:E1044,3,FALSE)),0,VLOOKUP(CONCATENATE(INDIRECT(ADDRESS(3,COLUMN())),A88),DATA!C2:E1044,3,FALSE))</f>
        <v>0</v>
      </c>
      <c r="X88" s="49">
        <f ca="1">IF(ISERROR(VLOOKUP(CONCATENATE(INDIRECT(ADDRESS(3,COLUMN())),A88),DATA!C2:E1044,3,FALSE)),0,VLOOKUP(CONCATENATE(INDIRECT(ADDRESS(3,COLUMN())),A88),DATA!C2:E1044,3,FALSE))</f>
        <v>0</v>
      </c>
      <c r="Y88" s="49">
        <f ca="1">IF(ISERROR(VLOOKUP(CONCATENATE(INDIRECT(ADDRESS(3,COLUMN())),A88),DATA!C2:E1044,3,FALSE)),0,VLOOKUP(CONCATENATE(INDIRECT(ADDRESS(3,COLUMN())),A88),DATA!C2:E1044,3,FALSE))</f>
        <v>0</v>
      </c>
      <c r="Z88" s="49">
        <f ca="1">IF(ISERROR(VLOOKUP(CONCATENATE(INDIRECT(ADDRESS(3,COLUMN())),A88),DATA!C2:E1044,3,FALSE)),0,VLOOKUP(CONCATENATE(INDIRECT(ADDRESS(3,COLUMN())),A88),DATA!C2:E1044,3,FALSE))</f>
        <v>0</v>
      </c>
      <c r="AA88" s="49">
        <f ca="1">IF(ISERROR(VLOOKUP(CONCATENATE(INDIRECT(ADDRESS(3,COLUMN())),A88),DATA!C2:E1044,3,FALSE)),0,VLOOKUP(CONCATENATE(INDIRECT(ADDRESS(3,COLUMN())),A88),DATA!C2:E1044,3,FALSE))</f>
        <v>0</v>
      </c>
      <c r="AB88" s="49">
        <f ca="1">IF(ISERROR(VLOOKUP(CONCATENATE(INDIRECT(ADDRESS(3,COLUMN())),A88),DATA!C2:E1044,3,FALSE)),0,VLOOKUP(CONCATENATE(INDIRECT(ADDRESS(3,COLUMN())),A88),DATA!C2:E1044,3,FALSE))</f>
        <v>0</v>
      </c>
      <c r="AC88" s="49">
        <f ca="1">IF(ISERROR(VLOOKUP(CONCATENATE(INDIRECT(ADDRESS(3,COLUMN())),A88),DATA!C2:E1044,3,FALSE)),0,VLOOKUP(CONCATENATE(INDIRECT(ADDRESS(3,COLUMN())),A88),DATA!C2:E1044,3,FALSE))</f>
        <v>0</v>
      </c>
      <c r="AD88" s="49">
        <f ca="1">IF(ISERROR(VLOOKUP(CONCATENATE(INDIRECT(ADDRESS(3,COLUMN())),A88),DATA!C2:E1044,3,FALSE)),0,VLOOKUP(CONCATENATE(INDIRECT(ADDRESS(3,COLUMN())),A88),DATA!C2:E1044,3,FALSE))</f>
        <v>0</v>
      </c>
      <c r="AE88" s="49">
        <f ca="1">IF(ISERROR(VLOOKUP(CONCATENATE(INDIRECT(ADDRESS(3,COLUMN())),A88),DATA!C2:E1044,3,FALSE)),0,VLOOKUP(CONCATENATE(INDIRECT(ADDRESS(3,COLUMN())),A88),DATA!C2:E1044,3,FALSE))</f>
        <v>0</v>
      </c>
      <c r="AF88" s="49">
        <f ca="1">IF(ISERROR(VLOOKUP(CONCATENATE(INDIRECT(ADDRESS(3,COLUMN())),A88),DATA!C2:E1044,3,FALSE)),0,VLOOKUP(CONCATENATE(INDIRECT(ADDRESS(3,COLUMN())),A88),DATA!C2:E1044,3,FALSE))</f>
        <v>0</v>
      </c>
      <c r="AG88" s="49">
        <f ca="1">IF(ISERROR(VLOOKUP(CONCATENATE(INDIRECT(ADDRESS(3,COLUMN())),A88),DATA!C2:E1044,3,FALSE)),0,VLOOKUP(CONCATENATE(INDIRECT(ADDRESS(3,COLUMN())),A88),DATA!C2:E1044,3,FALSE))</f>
        <v>0</v>
      </c>
      <c r="AH88" s="49">
        <f ca="1">IF(ISERROR(VLOOKUP(CONCATENATE(INDIRECT(ADDRESS(3,COLUMN())),A88),DATA!C2:E1044,3,FALSE)),0,VLOOKUP(CONCATENATE(INDIRECT(ADDRESS(3,COLUMN())),A88),DATA!C2:E1044,3,FALSE))</f>
        <v>0</v>
      </c>
      <c r="AI88" s="49">
        <f ca="1">IF(ISERROR(VLOOKUP(CONCATENATE(INDIRECT(ADDRESS(3,COLUMN())),A88),DATA!C2:E1044,3,FALSE)),0,VLOOKUP(CONCATENATE(INDIRECT(ADDRESS(3,COLUMN())),A88),DATA!C2:E1044,3,FALSE))</f>
        <v>0</v>
      </c>
      <c r="AJ88" s="49">
        <f ca="1">IF(ISERROR(VLOOKUP(CONCATENATE(INDIRECT(ADDRESS(3,COLUMN())),A88),DATA!C2:E1044,3,FALSE)),0,VLOOKUP(CONCATENATE(INDIRECT(ADDRESS(3,COLUMN())),A88),DATA!C2:E1044,3,FALSE))</f>
        <v>0</v>
      </c>
      <c r="AK88" s="49">
        <f ca="1">IF(ISERROR(VLOOKUP(CONCATENATE(INDIRECT(ADDRESS(3,COLUMN())),A88),DATA!C2:E1044,3,FALSE)),0,VLOOKUP(CONCATENATE(INDIRECT(ADDRESS(3,COLUMN())),A88),DATA!C2:E1044,3,FALSE))</f>
        <v>0</v>
      </c>
      <c r="AL88" s="49">
        <f ca="1">IF(ISERROR(VLOOKUP(CONCATENATE(INDIRECT(ADDRESS(3,COLUMN())),A88),DATA!C2:E1044,3,FALSE)),0,VLOOKUP(CONCATENATE(INDIRECT(ADDRESS(3,COLUMN())),A88),DATA!C2:E1044,3,FALSE))</f>
        <v>0</v>
      </c>
      <c r="AM88" s="49">
        <f ca="1">IF(ISERROR(VLOOKUP(CONCATENATE(INDIRECT(ADDRESS(3,COLUMN())),A88),DATA!C2:E1044,3,FALSE)),0,VLOOKUP(CONCATENATE(INDIRECT(ADDRESS(3,COLUMN())),A88),DATA!C2:E1044,3,FALSE))</f>
        <v>0</v>
      </c>
      <c r="AN88" s="49">
        <f ca="1">SUM(B88:INDIRECT(CONCATENATE(SUBSTITUTE(ADDRESS(1,COLUMN()-1,4),"1",""),"$88")))</f>
        <v>0</v>
      </c>
    </row>
    <row r="89" spans="1:40" x14ac:dyDescent="0.25">
      <c r="A89" s="50" t="s">
        <v>120</v>
      </c>
      <c r="B89" s="50">
        <f ca="1">IF(ISERROR(VLOOKUP(CONCATENATE(INDIRECT(ADDRESS(3,COLUMN())),A89),DATA!C2:E1044,3,FALSE)),0,VLOOKUP(CONCATENATE(INDIRECT(ADDRESS(3,COLUMN())),A89),DATA!C2:E1044,3,FALSE))</f>
        <v>0</v>
      </c>
      <c r="C89" s="50">
        <f ca="1">IF(ISERROR(VLOOKUP(CONCATENATE(INDIRECT(ADDRESS(3,COLUMN())),A89),DATA!C2:E1044,3,FALSE)),0,VLOOKUP(CONCATENATE(INDIRECT(ADDRESS(3,COLUMN())),A89),DATA!C2:E1044,3,FALSE))</f>
        <v>0</v>
      </c>
      <c r="D89" s="50">
        <f ca="1">IF(ISERROR(VLOOKUP(CONCATENATE(INDIRECT(ADDRESS(3,COLUMN())),A89),DATA!C2:E1044,3,FALSE)),0,VLOOKUP(CONCATENATE(INDIRECT(ADDRESS(3,COLUMN())),A89),DATA!C2:E1044,3,FALSE))</f>
        <v>0</v>
      </c>
      <c r="E89" s="50">
        <f ca="1">IF(ISERROR(VLOOKUP(CONCATENATE(INDIRECT(ADDRESS(3,COLUMN())),A89),DATA!C2:E1044,3,FALSE)),0,VLOOKUP(CONCATENATE(INDIRECT(ADDRESS(3,COLUMN())),A89),DATA!C2:E1044,3,FALSE))</f>
        <v>0</v>
      </c>
      <c r="F89" s="50">
        <f ca="1">IF(ISERROR(VLOOKUP(CONCATENATE(INDIRECT(ADDRESS(3,COLUMN())),A89),DATA!C2:E1044,3,FALSE)),0,VLOOKUP(CONCATENATE(INDIRECT(ADDRESS(3,COLUMN())),A89),DATA!C2:E1044,3,FALSE))</f>
        <v>0</v>
      </c>
      <c r="G89" s="50">
        <f ca="1">IF(ISERROR(VLOOKUP(CONCATENATE(INDIRECT(ADDRESS(3,COLUMN())),A89),DATA!C2:E1044,3,FALSE)),0,VLOOKUP(CONCATENATE(INDIRECT(ADDRESS(3,COLUMN())),A89),DATA!C2:E1044,3,FALSE))</f>
        <v>0</v>
      </c>
      <c r="H89" s="50">
        <f ca="1">IF(ISERROR(VLOOKUP(CONCATENATE(INDIRECT(ADDRESS(3,COLUMN())),A89),DATA!C2:E1044,3,FALSE)),0,VLOOKUP(CONCATENATE(INDIRECT(ADDRESS(3,COLUMN())),A89),DATA!C2:E1044,3,FALSE))</f>
        <v>0</v>
      </c>
      <c r="I89" s="50">
        <f ca="1">IF(ISERROR(VLOOKUP(CONCATENATE(INDIRECT(ADDRESS(3,COLUMN())),A89),DATA!C2:E1044,3,FALSE)),0,VLOOKUP(CONCATENATE(INDIRECT(ADDRESS(3,COLUMN())),A89),DATA!C2:E1044,3,FALSE))</f>
        <v>1</v>
      </c>
      <c r="J89" s="50">
        <f ca="1">IF(ISERROR(VLOOKUP(CONCATENATE(INDIRECT(ADDRESS(3,COLUMN())),A89),DATA!C2:E1044,3,FALSE)),0,VLOOKUP(CONCATENATE(INDIRECT(ADDRESS(3,COLUMN())),A89),DATA!C2:E1044,3,FALSE))</f>
        <v>0</v>
      </c>
      <c r="K89" s="50">
        <f ca="1">IF(ISERROR(VLOOKUP(CONCATENATE(INDIRECT(ADDRESS(3,COLUMN())),A89),DATA!C2:E1044,3,FALSE)),0,VLOOKUP(CONCATENATE(INDIRECT(ADDRESS(3,COLUMN())),A89),DATA!C2:E1044,3,FALSE))</f>
        <v>0</v>
      </c>
      <c r="L89" s="50">
        <f ca="1">IF(ISERROR(VLOOKUP(CONCATENATE(INDIRECT(ADDRESS(3,COLUMN())),A89),DATA!C2:E1044,3,FALSE)),0,VLOOKUP(CONCATENATE(INDIRECT(ADDRESS(3,COLUMN())),A89),DATA!C2:E1044,3,FALSE))</f>
        <v>0</v>
      </c>
      <c r="M89" s="50">
        <f ca="1">IF(ISERROR(VLOOKUP(CONCATENATE(INDIRECT(ADDRESS(3,COLUMN())),A89),DATA!C2:E1044,3,FALSE)),0,VLOOKUP(CONCATENATE(INDIRECT(ADDRESS(3,COLUMN())),A89),DATA!C2:E1044,3,FALSE))</f>
        <v>0</v>
      </c>
      <c r="N89" s="50">
        <f ca="1">IF(ISERROR(VLOOKUP(CONCATENATE(INDIRECT(ADDRESS(3,COLUMN())),A89),DATA!C2:E1044,3,FALSE)),0,VLOOKUP(CONCATENATE(INDIRECT(ADDRESS(3,COLUMN())),A89),DATA!C2:E1044,3,FALSE))</f>
        <v>0</v>
      </c>
      <c r="O89" s="50">
        <f ca="1">IF(ISERROR(VLOOKUP(CONCATENATE(INDIRECT(ADDRESS(3,COLUMN())),A89),DATA!C2:E1044,3,FALSE)),0,VLOOKUP(CONCATENATE(INDIRECT(ADDRESS(3,COLUMN())),A89),DATA!C2:E1044,3,FALSE))</f>
        <v>0</v>
      </c>
      <c r="P89" s="50">
        <f ca="1">IF(ISERROR(VLOOKUP(CONCATENATE(INDIRECT(ADDRESS(3,COLUMN())),A89),DATA!C2:E1044,3,FALSE)),0,VLOOKUP(CONCATENATE(INDIRECT(ADDRESS(3,COLUMN())),A89),DATA!C2:E1044,3,FALSE))</f>
        <v>0</v>
      </c>
      <c r="Q89" s="50">
        <f ca="1">IF(ISERROR(VLOOKUP(CONCATENATE(INDIRECT(ADDRESS(3,COLUMN())),A89),DATA!C2:E1044,3,FALSE)),0,VLOOKUP(CONCATENATE(INDIRECT(ADDRESS(3,COLUMN())),A89),DATA!C2:E1044,3,FALSE))</f>
        <v>0</v>
      </c>
      <c r="R89" s="50">
        <f ca="1">IF(ISERROR(VLOOKUP(CONCATENATE(INDIRECT(ADDRESS(3,COLUMN())),A89),DATA!C2:E1044,3,FALSE)),0,VLOOKUP(CONCATENATE(INDIRECT(ADDRESS(3,COLUMN())),A89),DATA!C2:E1044,3,FALSE))</f>
        <v>0</v>
      </c>
      <c r="S89" s="50">
        <f ca="1">IF(ISERROR(VLOOKUP(CONCATENATE(INDIRECT(ADDRESS(3,COLUMN())),A89),DATA!C2:E1044,3,FALSE)),0,VLOOKUP(CONCATENATE(INDIRECT(ADDRESS(3,COLUMN())),A89),DATA!C2:E1044,3,FALSE))</f>
        <v>0</v>
      </c>
      <c r="T89" s="50">
        <f ca="1">IF(ISERROR(VLOOKUP(CONCATENATE(INDIRECT(ADDRESS(3,COLUMN())),A89),DATA!C2:E1044,3,FALSE)),0,VLOOKUP(CONCATENATE(INDIRECT(ADDRESS(3,COLUMN())),A89),DATA!C2:E1044,3,FALSE))</f>
        <v>0</v>
      </c>
      <c r="U89" s="50">
        <f ca="1">IF(ISERROR(VLOOKUP(CONCATENATE(INDIRECT(ADDRESS(3,COLUMN())),A89),DATA!C2:E1044,3,FALSE)),0,VLOOKUP(CONCATENATE(INDIRECT(ADDRESS(3,COLUMN())),A89),DATA!C2:E1044,3,FALSE))</f>
        <v>0</v>
      </c>
      <c r="V89" s="50">
        <f ca="1">IF(ISERROR(VLOOKUP(CONCATENATE(INDIRECT(ADDRESS(3,COLUMN())),A89),DATA!C2:E1044,3,FALSE)),0,VLOOKUP(CONCATENATE(INDIRECT(ADDRESS(3,COLUMN())),A89),DATA!C2:E1044,3,FALSE))</f>
        <v>0</v>
      </c>
      <c r="W89" s="50">
        <f ca="1">IF(ISERROR(VLOOKUP(CONCATENATE(INDIRECT(ADDRESS(3,COLUMN())),A89),DATA!C2:E1044,3,FALSE)),0,VLOOKUP(CONCATENATE(INDIRECT(ADDRESS(3,COLUMN())),A89),DATA!C2:E1044,3,FALSE))</f>
        <v>0</v>
      </c>
      <c r="X89" s="50">
        <f ca="1">IF(ISERROR(VLOOKUP(CONCATENATE(INDIRECT(ADDRESS(3,COLUMN())),A89),DATA!C2:E1044,3,FALSE)),0,VLOOKUP(CONCATENATE(INDIRECT(ADDRESS(3,COLUMN())),A89),DATA!C2:E1044,3,FALSE))</f>
        <v>0</v>
      </c>
      <c r="Y89" s="50">
        <f ca="1">IF(ISERROR(VLOOKUP(CONCATENATE(INDIRECT(ADDRESS(3,COLUMN())),A89),DATA!C2:E1044,3,FALSE)),0,VLOOKUP(CONCATENATE(INDIRECT(ADDRESS(3,COLUMN())),A89),DATA!C2:E1044,3,FALSE))</f>
        <v>0</v>
      </c>
      <c r="Z89" s="50">
        <f ca="1">IF(ISERROR(VLOOKUP(CONCATENATE(INDIRECT(ADDRESS(3,COLUMN())),A89),DATA!C2:E1044,3,FALSE)),0,VLOOKUP(CONCATENATE(INDIRECT(ADDRESS(3,COLUMN())),A89),DATA!C2:E1044,3,FALSE))</f>
        <v>0</v>
      </c>
      <c r="AA89" s="50">
        <f ca="1">IF(ISERROR(VLOOKUP(CONCATENATE(INDIRECT(ADDRESS(3,COLUMN())),A89),DATA!C2:E1044,3,FALSE)),0,VLOOKUP(CONCATENATE(INDIRECT(ADDRESS(3,COLUMN())),A89),DATA!C2:E1044,3,FALSE))</f>
        <v>0</v>
      </c>
      <c r="AB89" s="50">
        <f ca="1">IF(ISERROR(VLOOKUP(CONCATENATE(INDIRECT(ADDRESS(3,COLUMN())),A89),DATA!C2:E1044,3,FALSE)),0,VLOOKUP(CONCATENATE(INDIRECT(ADDRESS(3,COLUMN())),A89),DATA!C2:E1044,3,FALSE))</f>
        <v>0</v>
      </c>
      <c r="AC89" s="50">
        <f ca="1">IF(ISERROR(VLOOKUP(CONCATENATE(INDIRECT(ADDRESS(3,COLUMN())),A89),DATA!C2:E1044,3,FALSE)),0,VLOOKUP(CONCATENATE(INDIRECT(ADDRESS(3,COLUMN())),A89),DATA!C2:E1044,3,FALSE))</f>
        <v>0</v>
      </c>
      <c r="AD89" s="50">
        <f ca="1">IF(ISERROR(VLOOKUP(CONCATENATE(INDIRECT(ADDRESS(3,COLUMN())),A89),DATA!C2:E1044,3,FALSE)),0,VLOOKUP(CONCATENATE(INDIRECT(ADDRESS(3,COLUMN())),A89),DATA!C2:E1044,3,FALSE))</f>
        <v>0</v>
      </c>
      <c r="AE89" s="50">
        <f ca="1">IF(ISERROR(VLOOKUP(CONCATENATE(INDIRECT(ADDRESS(3,COLUMN())),A89),DATA!C2:E1044,3,FALSE)),0,VLOOKUP(CONCATENATE(INDIRECT(ADDRESS(3,COLUMN())),A89),DATA!C2:E1044,3,FALSE))</f>
        <v>0</v>
      </c>
      <c r="AF89" s="50">
        <f ca="1">IF(ISERROR(VLOOKUP(CONCATENATE(INDIRECT(ADDRESS(3,COLUMN())),A89),DATA!C2:E1044,3,FALSE)),0,VLOOKUP(CONCATENATE(INDIRECT(ADDRESS(3,COLUMN())),A89),DATA!C2:E1044,3,FALSE))</f>
        <v>0</v>
      </c>
      <c r="AG89" s="50">
        <f ca="1">IF(ISERROR(VLOOKUP(CONCATENATE(INDIRECT(ADDRESS(3,COLUMN())),A89),DATA!C2:E1044,3,FALSE)),0,VLOOKUP(CONCATENATE(INDIRECT(ADDRESS(3,COLUMN())),A89),DATA!C2:E1044,3,FALSE))</f>
        <v>0</v>
      </c>
      <c r="AH89" s="50">
        <f ca="1">IF(ISERROR(VLOOKUP(CONCATENATE(INDIRECT(ADDRESS(3,COLUMN())),A89),DATA!C2:E1044,3,FALSE)),0,VLOOKUP(CONCATENATE(INDIRECT(ADDRESS(3,COLUMN())),A89),DATA!C2:E1044,3,FALSE))</f>
        <v>0</v>
      </c>
      <c r="AI89" s="50">
        <f ca="1">IF(ISERROR(VLOOKUP(CONCATENATE(INDIRECT(ADDRESS(3,COLUMN())),A89),DATA!C2:E1044,3,FALSE)),0,VLOOKUP(CONCATENATE(INDIRECT(ADDRESS(3,COLUMN())),A89),DATA!C2:E1044,3,FALSE))</f>
        <v>0</v>
      </c>
      <c r="AJ89" s="50">
        <f ca="1">IF(ISERROR(VLOOKUP(CONCATENATE(INDIRECT(ADDRESS(3,COLUMN())),A89),DATA!C2:E1044,3,FALSE)),0,VLOOKUP(CONCATENATE(INDIRECT(ADDRESS(3,COLUMN())),A89),DATA!C2:E1044,3,FALSE))</f>
        <v>0</v>
      </c>
      <c r="AK89" s="50">
        <f ca="1">IF(ISERROR(VLOOKUP(CONCATENATE(INDIRECT(ADDRESS(3,COLUMN())),A89),DATA!C2:E1044,3,FALSE)),0,VLOOKUP(CONCATENATE(INDIRECT(ADDRESS(3,COLUMN())),A89),DATA!C2:E1044,3,FALSE))</f>
        <v>0</v>
      </c>
      <c r="AL89" s="50">
        <f ca="1">IF(ISERROR(VLOOKUP(CONCATENATE(INDIRECT(ADDRESS(3,COLUMN())),A89),DATA!C2:E1044,3,FALSE)),0,VLOOKUP(CONCATENATE(INDIRECT(ADDRESS(3,COLUMN())),A89),DATA!C2:E1044,3,FALSE))</f>
        <v>0</v>
      </c>
      <c r="AM89" s="50">
        <f ca="1">IF(ISERROR(VLOOKUP(CONCATENATE(INDIRECT(ADDRESS(3,COLUMN())),A89),DATA!C2:E1044,3,FALSE)),0,VLOOKUP(CONCATENATE(INDIRECT(ADDRESS(3,COLUMN())),A89),DATA!C2:E1044,3,FALSE))</f>
        <v>0</v>
      </c>
      <c r="AN89" s="50">
        <f ca="1">SUM(B89:INDIRECT(CONCATENATE(SUBSTITUTE(ADDRESS(1,COLUMN()-1,4),"1",""),"$89")))</f>
        <v>1</v>
      </c>
    </row>
    <row r="90" spans="1:40" x14ac:dyDescent="0.25">
      <c r="A90" s="49" t="s">
        <v>121</v>
      </c>
      <c r="B90" s="49">
        <f ca="1">IF(ISERROR(VLOOKUP(CONCATENATE(INDIRECT(ADDRESS(3,COLUMN())),A90),DATA!C2:E1044,3,FALSE)),0,VLOOKUP(CONCATENATE(INDIRECT(ADDRESS(3,COLUMN())),A90),DATA!C2:E1044,3,FALSE))</f>
        <v>0</v>
      </c>
      <c r="C90" s="49">
        <f ca="1">IF(ISERROR(VLOOKUP(CONCATENATE(INDIRECT(ADDRESS(3,COLUMN())),A90),DATA!C2:E1044,3,FALSE)),0,VLOOKUP(CONCATENATE(INDIRECT(ADDRESS(3,COLUMN())),A90),DATA!C2:E1044,3,FALSE))</f>
        <v>0</v>
      </c>
      <c r="D90" s="49">
        <f ca="1">IF(ISERROR(VLOOKUP(CONCATENATE(INDIRECT(ADDRESS(3,COLUMN())),A90),DATA!C2:E1044,3,FALSE)),0,VLOOKUP(CONCATENATE(INDIRECT(ADDRESS(3,COLUMN())),A90),DATA!C2:E1044,3,FALSE))</f>
        <v>0</v>
      </c>
      <c r="E90" s="49">
        <f ca="1">IF(ISERROR(VLOOKUP(CONCATENATE(INDIRECT(ADDRESS(3,COLUMN())),A90),DATA!C2:E1044,3,FALSE)),0,VLOOKUP(CONCATENATE(INDIRECT(ADDRESS(3,COLUMN())),A90),DATA!C2:E1044,3,FALSE))</f>
        <v>0</v>
      </c>
      <c r="F90" s="49">
        <f ca="1">IF(ISERROR(VLOOKUP(CONCATENATE(INDIRECT(ADDRESS(3,COLUMN())),A90),DATA!C2:E1044,3,FALSE)),0,VLOOKUP(CONCATENATE(INDIRECT(ADDRESS(3,COLUMN())),A90),DATA!C2:E1044,3,FALSE))</f>
        <v>0</v>
      </c>
      <c r="G90" s="49">
        <f ca="1">IF(ISERROR(VLOOKUP(CONCATENATE(INDIRECT(ADDRESS(3,COLUMN())),A90),DATA!C2:E1044,3,FALSE)),0,VLOOKUP(CONCATENATE(INDIRECT(ADDRESS(3,COLUMN())),A90),DATA!C2:E1044,3,FALSE))</f>
        <v>0</v>
      </c>
      <c r="H90" s="49">
        <f ca="1">IF(ISERROR(VLOOKUP(CONCATENATE(INDIRECT(ADDRESS(3,COLUMN())),A90),DATA!C2:E1044,3,FALSE)),0,VLOOKUP(CONCATENATE(INDIRECT(ADDRESS(3,COLUMN())),A90),DATA!C2:E1044,3,FALSE))</f>
        <v>0</v>
      </c>
      <c r="I90" s="49">
        <f ca="1">IF(ISERROR(VLOOKUP(CONCATENATE(INDIRECT(ADDRESS(3,COLUMN())),A90),DATA!C2:E1044,3,FALSE)),0,VLOOKUP(CONCATENATE(INDIRECT(ADDRESS(3,COLUMN())),A90),DATA!C2:E1044,3,FALSE))</f>
        <v>0</v>
      </c>
      <c r="J90" s="49">
        <f ca="1">IF(ISERROR(VLOOKUP(CONCATENATE(INDIRECT(ADDRESS(3,COLUMN())),A90),DATA!C2:E1044,3,FALSE)),0,VLOOKUP(CONCATENATE(INDIRECT(ADDRESS(3,COLUMN())),A90),DATA!C2:E1044,3,FALSE))</f>
        <v>0</v>
      </c>
      <c r="K90" s="49">
        <f ca="1">IF(ISERROR(VLOOKUP(CONCATENATE(INDIRECT(ADDRESS(3,COLUMN())),A90),DATA!C2:E1044,3,FALSE)),0,VLOOKUP(CONCATENATE(INDIRECT(ADDRESS(3,COLUMN())),A90),DATA!C2:E1044,3,FALSE))</f>
        <v>0</v>
      </c>
      <c r="L90" s="49">
        <f ca="1">IF(ISERROR(VLOOKUP(CONCATENATE(INDIRECT(ADDRESS(3,COLUMN())),A90),DATA!C2:E1044,3,FALSE)),0,VLOOKUP(CONCATENATE(INDIRECT(ADDRESS(3,COLUMN())),A90),DATA!C2:E1044,3,FALSE))</f>
        <v>0</v>
      </c>
      <c r="M90" s="49">
        <f ca="1">IF(ISERROR(VLOOKUP(CONCATENATE(INDIRECT(ADDRESS(3,COLUMN())),A90),DATA!C2:E1044,3,FALSE)),0,VLOOKUP(CONCATENATE(INDIRECT(ADDRESS(3,COLUMN())),A90),DATA!C2:E1044,3,FALSE))</f>
        <v>0</v>
      </c>
      <c r="N90" s="49">
        <f ca="1">IF(ISERROR(VLOOKUP(CONCATENATE(INDIRECT(ADDRESS(3,COLUMN())),A90),DATA!C2:E1044,3,FALSE)),0,VLOOKUP(CONCATENATE(INDIRECT(ADDRESS(3,COLUMN())),A90),DATA!C2:E1044,3,FALSE))</f>
        <v>0</v>
      </c>
      <c r="O90" s="49">
        <f ca="1">IF(ISERROR(VLOOKUP(CONCATENATE(INDIRECT(ADDRESS(3,COLUMN())),A90),DATA!C2:E1044,3,FALSE)),0,VLOOKUP(CONCATENATE(INDIRECT(ADDRESS(3,COLUMN())),A90),DATA!C2:E1044,3,FALSE))</f>
        <v>0</v>
      </c>
      <c r="P90" s="49">
        <f ca="1">IF(ISERROR(VLOOKUP(CONCATENATE(INDIRECT(ADDRESS(3,COLUMN())),A90),DATA!C2:E1044,3,FALSE)),0,VLOOKUP(CONCATENATE(INDIRECT(ADDRESS(3,COLUMN())),A90),DATA!C2:E1044,3,FALSE))</f>
        <v>0</v>
      </c>
      <c r="Q90" s="49">
        <f ca="1">IF(ISERROR(VLOOKUP(CONCATENATE(INDIRECT(ADDRESS(3,COLUMN())),A90),DATA!C2:E1044,3,FALSE)),0,VLOOKUP(CONCATENATE(INDIRECT(ADDRESS(3,COLUMN())),A90),DATA!C2:E1044,3,FALSE))</f>
        <v>0</v>
      </c>
      <c r="R90" s="49">
        <f ca="1">IF(ISERROR(VLOOKUP(CONCATENATE(INDIRECT(ADDRESS(3,COLUMN())),A90),DATA!C2:E1044,3,FALSE)),0,VLOOKUP(CONCATENATE(INDIRECT(ADDRESS(3,COLUMN())),A90),DATA!C2:E1044,3,FALSE))</f>
        <v>0</v>
      </c>
      <c r="S90" s="49">
        <f ca="1">IF(ISERROR(VLOOKUP(CONCATENATE(INDIRECT(ADDRESS(3,COLUMN())),A90),DATA!C2:E1044,3,FALSE)),0,VLOOKUP(CONCATENATE(INDIRECT(ADDRESS(3,COLUMN())),A90),DATA!C2:E1044,3,FALSE))</f>
        <v>0</v>
      </c>
      <c r="T90" s="49">
        <f ca="1">IF(ISERROR(VLOOKUP(CONCATENATE(INDIRECT(ADDRESS(3,COLUMN())),A90),DATA!C2:E1044,3,FALSE)),0,VLOOKUP(CONCATENATE(INDIRECT(ADDRESS(3,COLUMN())),A90),DATA!C2:E1044,3,FALSE))</f>
        <v>0</v>
      </c>
      <c r="U90" s="49">
        <f ca="1">IF(ISERROR(VLOOKUP(CONCATENATE(INDIRECT(ADDRESS(3,COLUMN())),A90),DATA!C2:E1044,3,FALSE)),0,VLOOKUP(CONCATENATE(INDIRECT(ADDRESS(3,COLUMN())),A90),DATA!C2:E1044,3,FALSE))</f>
        <v>0</v>
      </c>
      <c r="V90" s="49">
        <f ca="1">IF(ISERROR(VLOOKUP(CONCATENATE(INDIRECT(ADDRESS(3,COLUMN())),A90),DATA!C2:E1044,3,FALSE)),0,VLOOKUP(CONCATENATE(INDIRECT(ADDRESS(3,COLUMN())),A90),DATA!C2:E1044,3,FALSE))</f>
        <v>0</v>
      </c>
      <c r="W90" s="49">
        <f ca="1">IF(ISERROR(VLOOKUP(CONCATENATE(INDIRECT(ADDRESS(3,COLUMN())),A90),DATA!C2:E1044,3,FALSE)),0,VLOOKUP(CONCATENATE(INDIRECT(ADDRESS(3,COLUMN())),A90),DATA!C2:E1044,3,FALSE))</f>
        <v>0</v>
      </c>
      <c r="X90" s="49">
        <f ca="1">IF(ISERROR(VLOOKUP(CONCATENATE(INDIRECT(ADDRESS(3,COLUMN())),A90),DATA!C2:E1044,3,FALSE)),0,VLOOKUP(CONCATENATE(INDIRECT(ADDRESS(3,COLUMN())),A90),DATA!C2:E1044,3,FALSE))</f>
        <v>0</v>
      </c>
      <c r="Y90" s="49">
        <f ca="1">IF(ISERROR(VLOOKUP(CONCATENATE(INDIRECT(ADDRESS(3,COLUMN())),A90),DATA!C2:E1044,3,FALSE)),0,VLOOKUP(CONCATENATE(INDIRECT(ADDRESS(3,COLUMN())),A90),DATA!C2:E1044,3,FALSE))</f>
        <v>0</v>
      </c>
      <c r="Z90" s="49">
        <f ca="1">IF(ISERROR(VLOOKUP(CONCATENATE(INDIRECT(ADDRESS(3,COLUMN())),A90),DATA!C2:E1044,3,FALSE)),0,VLOOKUP(CONCATENATE(INDIRECT(ADDRESS(3,COLUMN())),A90),DATA!C2:E1044,3,FALSE))</f>
        <v>0</v>
      </c>
      <c r="AA90" s="49">
        <f ca="1">IF(ISERROR(VLOOKUP(CONCATENATE(INDIRECT(ADDRESS(3,COLUMN())),A90),DATA!C2:E1044,3,FALSE)),0,VLOOKUP(CONCATENATE(INDIRECT(ADDRESS(3,COLUMN())),A90),DATA!C2:E1044,3,FALSE))</f>
        <v>0</v>
      </c>
      <c r="AB90" s="49">
        <f ca="1">IF(ISERROR(VLOOKUP(CONCATENATE(INDIRECT(ADDRESS(3,COLUMN())),A90),DATA!C2:E1044,3,FALSE)),0,VLOOKUP(CONCATENATE(INDIRECT(ADDRESS(3,COLUMN())),A90),DATA!C2:E1044,3,FALSE))</f>
        <v>0</v>
      </c>
      <c r="AC90" s="49">
        <f ca="1">IF(ISERROR(VLOOKUP(CONCATENATE(INDIRECT(ADDRESS(3,COLUMN())),A90),DATA!C2:E1044,3,FALSE)),0,VLOOKUP(CONCATENATE(INDIRECT(ADDRESS(3,COLUMN())),A90),DATA!C2:E1044,3,FALSE))</f>
        <v>0</v>
      </c>
      <c r="AD90" s="49">
        <f ca="1">IF(ISERROR(VLOOKUP(CONCATENATE(INDIRECT(ADDRESS(3,COLUMN())),A90),DATA!C2:E1044,3,FALSE)),0,VLOOKUP(CONCATENATE(INDIRECT(ADDRESS(3,COLUMN())),A90),DATA!C2:E1044,3,FALSE))</f>
        <v>0</v>
      </c>
      <c r="AE90" s="49">
        <f ca="1">IF(ISERROR(VLOOKUP(CONCATENATE(INDIRECT(ADDRESS(3,COLUMN())),A90),DATA!C2:E1044,3,FALSE)),0,VLOOKUP(CONCATENATE(INDIRECT(ADDRESS(3,COLUMN())),A90),DATA!C2:E1044,3,FALSE))</f>
        <v>0</v>
      </c>
      <c r="AF90" s="49">
        <f ca="1">IF(ISERROR(VLOOKUP(CONCATENATE(INDIRECT(ADDRESS(3,COLUMN())),A90),DATA!C2:E1044,3,FALSE)),0,VLOOKUP(CONCATENATE(INDIRECT(ADDRESS(3,COLUMN())),A90),DATA!C2:E1044,3,FALSE))</f>
        <v>0</v>
      </c>
      <c r="AG90" s="49">
        <f ca="1">IF(ISERROR(VLOOKUP(CONCATENATE(INDIRECT(ADDRESS(3,COLUMN())),A90),DATA!C2:E1044,3,FALSE)),0,VLOOKUP(CONCATENATE(INDIRECT(ADDRESS(3,COLUMN())),A90),DATA!C2:E1044,3,FALSE))</f>
        <v>0</v>
      </c>
      <c r="AH90" s="49">
        <f ca="1">IF(ISERROR(VLOOKUP(CONCATENATE(INDIRECT(ADDRESS(3,COLUMN())),A90),DATA!C2:E1044,3,FALSE)),0,VLOOKUP(CONCATENATE(INDIRECT(ADDRESS(3,COLUMN())),A90),DATA!C2:E1044,3,FALSE))</f>
        <v>0</v>
      </c>
      <c r="AI90" s="49">
        <f ca="1">IF(ISERROR(VLOOKUP(CONCATENATE(INDIRECT(ADDRESS(3,COLUMN())),A90),DATA!C2:E1044,3,FALSE)),0,VLOOKUP(CONCATENATE(INDIRECT(ADDRESS(3,COLUMN())),A90),DATA!C2:E1044,3,FALSE))</f>
        <v>0</v>
      </c>
      <c r="AJ90" s="49">
        <f ca="1">IF(ISERROR(VLOOKUP(CONCATENATE(INDIRECT(ADDRESS(3,COLUMN())),A90),DATA!C2:E1044,3,FALSE)),0,VLOOKUP(CONCATENATE(INDIRECT(ADDRESS(3,COLUMN())),A90),DATA!C2:E1044,3,FALSE))</f>
        <v>0</v>
      </c>
      <c r="AK90" s="49">
        <f ca="1">IF(ISERROR(VLOOKUP(CONCATENATE(INDIRECT(ADDRESS(3,COLUMN())),A90),DATA!C2:E1044,3,FALSE)),0,VLOOKUP(CONCATENATE(INDIRECT(ADDRESS(3,COLUMN())),A90),DATA!C2:E1044,3,FALSE))</f>
        <v>0</v>
      </c>
      <c r="AL90" s="49">
        <f ca="1">IF(ISERROR(VLOOKUP(CONCATENATE(INDIRECT(ADDRESS(3,COLUMN())),A90),DATA!C2:E1044,3,FALSE)),0,VLOOKUP(CONCATENATE(INDIRECT(ADDRESS(3,COLUMN())),A90),DATA!C2:E1044,3,FALSE))</f>
        <v>0</v>
      </c>
      <c r="AM90" s="49">
        <f ca="1">IF(ISERROR(VLOOKUP(CONCATENATE(INDIRECT(ADDRESS(3,COLUMN())),A90),DATA!C2:E1044,3,FALSE)),0,VLOOKUP(CONCATENATE(INDIRECT(ADDRESS(3,COLUMN())),A90),DATA!C2:E1044,3,FALSE))</f>
        <v>0</v>
      </c>
      <c r="AN90" s="49">
        <f ca="1">SUM(B90:INDIRECT(CONCATENATE(SUBSTITUTE(ADDRESS(1,COLUMN()-1,4),"1",""),"$90")))</f>
        <v>0</v>
      </c>
    </row>
    <row r="91" spans="1:40" x14ac:dyDescent="0.25">
      <c r="A91" s="50" t="s">
        <v>122</v>
      </c>
      <c r="B91" s="50">
        <f ca="1">IF(ISERROR(VLOOKUP(CONCATENATE(INDIRECT(ADDRESS(3,COLUMN())),A91),DATA!C2:E1044,3,FALSE)),0,VLOOKUP(CONCATENATE(INDIRECT(ADDRESS(3,COLUMN())),A91),DATA!C2:E1044,3,FALSE))</f>
        <v>0</v>
      </c>
      <c r="C91" s="50">
        <f ca="1">IF(ISERROR(VLOOKUP(CONCATENATE(INDIRECT(ADDRESS(3,COLUMN())),A91),DATA!C2:E1044,3,FALSE)),0,VLOOKUP(CONCATENATE(INDIRECT(ADDRESS(3,COLUMN())),A91),DATA!C2:E1044,3,FALSE))</f>
        <v>0</v>
      </c>
      <c r="D91" s="50">
        <f ca="1">IF(ISERROR(VLOOKUP(CONCATENATE(INDIRECT(ADDRESS(3,COLUMN())),A91),DATA!C2:E1044,3,FALSE)),0,VLOOKUP(CONCATENATE(INDIRECT(ADDRESS(3,COLUMN())),A91),DATA!C2:E1044,3,FALSE))</f>
        <v>0</v>
      </c>
      <c r="E91" s="50">
        <f ca="1">IF(ISERROR(VLOOKUP(CONCATENATE(INDIRECT(ADDRESS(3,COLUMN())),A91),DATA!C2:E1044,3,FALSE)),0,VLOOKUP(CONCATENATE(INDIRECT(ADDRESS(3,COLUMN())),A91),DATA!C2:E1044,3,FALSE))</f>
        <v>0</v>
      </c>
      <c r="F91" s="50">
        <f ca="1">IF(ISERROR(VLOOKUP(CONCATENATE(INDIRECT(ADDRESS(3,COLUMN())),A91),DATA!C2:E1044,3,FALSE)),0,VLOOKUP(CONCATENATE(INDIRECT(ADDRESS(3,COLUMN())),A91),DATA!C2:E1044,3,FALSE))</f>
        <v>0</v>
      </c>
      <c r="G91" s="50">
        <f ca="1">IF(ISERROR(VLOOKUP(CONCATENATE(INDIRECT(ADDRESS(3,COLUMN())),A91),DATA!C2:E1044,3,FALSE)),0,VLOOKUP(CONCATENATE(INDIRECT(ADDRESS(3,COLUMN())),A91),DATA!C2:E1044,3,FALSE))</f>
        <v>0</v>
      </c>
      <c r="H91" s="50">
        <f ca="1">IF(ISERROR(VLOOKUP(CONCATENATE(INDIRECT(ADDRESS(3,COLUMN())),A91),DATA!C2:E1044,3,FALSE)),0,VLOOKUP(CONCATENATE(INDIRECT(ADDRESS(3,COLUMN())),A91),DATA!C2:E1044,3,FALSE))</f>
        <v>0</v>
      </c>
      <c r="I91" s="50">
        <f ca="1">IF(ISERROR(VLOOKUP(CONCATENATE(INDIRECT(ADDRESS(3,COLUMN())),A91),DATA!C2:E1044,3,FALSE)),0,VLOOKUP(CONCATENATE(INDIRECT(ADDRESS(3,COLUMN())),A91),DATA!C2:E1044,3,FALSE))</f>
        <v>1</v>
      </c>
      <c r="J91" s="50">
        <f ca="1">IF(ISERROR(VLOOKUP(CONCATENATE(INDIRECT(ADDRESS(3,COLUMN())),A91),DATA!C2:E1044,3,FALSE)),0,VLOOKUP(CONCATENATE(INDIRECT(ADDRESS(3,COLUMN())),A91),DATA!C2:E1044,3,FALSE))</f>
        <v>0</v>
      </c>
      <c r="K91" s="50">
        <f ca="1">IF(ISERROR(VLOOKUP(CONCATENATE(INDIRECT(ADDRESS(3,COLUMN())),A91),DATA!C2:E1044,3,FALSE)),0,VLOOKUP(CONCATENATE(INDIRECT(ADDRESS(3,COLUMN())),A91),DATA!C2:E1044,3,FALSE))</f>
        <v>0</v>
      </c>
      <c r="L91" s="50">
        <f ca="1">IF(ISERROR(VLOOKUP(CONCATENATE(INDIRECT(ADDRESS(3,COLUMN())),A91),DATA!C2:E1044,3,FALSE)),0,VLOOKUP(CONCATENATE(INDIRECT(ADDRESS(3,COLUMN())),A91),DATA!C2:E1044,3,FALSE))</f>
        <v>0</v>
      </c>
      <c r="M91" s="50">
        <f ca="1">IF(ISERROR(VLOOKUP(CONCATENATE(INDIRECT(ADDRESS(3,COLUMN())),A91),DATA!C2:E1044,3,FALSE)),0,VLOOKUP(CONCATENATE(INDIRECT(ADDRESS(3,COLUMN())),A91),DATA!C2:E1044,3,FALSE))</f>
        <v>0</v>
      </c>
      <c r="N91" s="50">
        <f ca="1">IF(ISERROR(VLOOKUP(CONCATENATE(INDIRECT(ADDRESS(3,COLUMN())),A91),DATA!C2:E1044,3,FALSE)),0,VLOOKUP(CONCATENATE(INDIRECT(ADDRESS(3,COLUMN())),A91),DATA!C2:E1044,3,FALSE))</f>
        <v>0</v>
      </c>
      <c r="O91" s="50">
        <f ca="1">IF(ISERROR(VLOOKUP(CONCATENATE(INDIRECT(ADDRESS(3,COLUMN())),A91),DATA!C2:E1044,3,FALSE)),0,VLOOKUP(CONCATENATE(INDIRECT(ADDRESS(3,COLUMN())),A91),DATA!C2:E1044,3,FALSE))</f>
        <v>0</v>
      </c>
      <c r="P91" s="50">
        <f ca="1">IF(ISERROR(VLOOKUP(CONCATENATE(INDIRECT(ADDRESS(3,COLUMN())),A91),DATA!C2:E1044,3,FALSE)),0,VLOOKUP(CONCATENATE(INDIRECT(ADDRESS(3,COLUMN())),A91),DATA!C2:E1044,3,FALSE))</f>
        <v>0</v>
      </c>
      <c r="Q91" s="50">
        <f ca="1">IF(ISERROR(VLOOKUP(CONCATENATE(INDIRECT(ADDRESS(3,COLUMN())),A91),DATA!C2:E1044,3,FALSE)),0,VLOOKUP(CONCATENATE(INDIRECT(ADDRESS(3,COLUMN())),A91),DATA!C2:E1044,3,FALSE))</f>
        <v>0</v>
      </c>
      <c r="R91" s="50">
        <f ca="1">IF(ISERROR(VLOOKUP(CONCATENATE(INDIRECT(ADDRESS(3,COLUMN())),A91),DATA!C2:E1044,3,FALSE)),0,VLOOKUP(CONCATENATE(INDIRECT(ADDRESS(3,COLUMN())),A91),DATA!C2:E1044,3,FALSE))</f>
        <v>0</v>
      </c>
      <c r="S91" s="50">
        <f ca="1">IF(ISERROR(VLOOKUP(CONCATENATE(INDIRECT(ADDRESS(3,COLUMN())),A91),DATA!C2:E1044,3,FALSE)),0,VLOOKUP(CONCATENATE(INDIRECT(ADDRESS(3,COLUMN())),A91),DATA!C2:E1044,3,FALSE))</f>
        <v>0</v>
      </c>
      <c r="T91" s="50">
        <f ca="1">IF(ISERROR(VLOOKUP(CONCATENATE(INDIRECT(ADDRESS(3,COLUMN())),A91),DATA!C2:E1044,3,FALSE)),0,VLOOKUP(CONCATENATE(INDIRECT(ADDRESS(3,COLUMN())),A91),DATA!C2:E1044,3,FALSE))</f>
        <v>0</v>
      </c>
      <c r="U91" s="50">
        <f ca="1">IF(ISERROR(VLOOKUP(CONCATENATE(INDIRECT(ADDRESS(3,COLUMN())),A91),DATA!C2:E1044,3,FALSE)),0,VLOOKUP(CONCATENATE(INDIRECT(ADDRESS(3,COLUMN())),A91),DATA!C2:E1044,3,FALSE))</f>
        <v>0</v>
      </c>
      <c r="V91" s="50">
        <f ca="1">IF(ISERROR(VLOOKUP(CONCATENATE(INDIRECT(ADDRESS(3,COLUMN())),A91),DATA!C2:E1044,3,FALSE)),0,VLOOKUP(CONCATENATE(INDIRECT(ADDRESS(3,COLUMN())),A91),DATA!C2:E1044,3,FALSE))</f>
        <v>0</v>
      </c>
      <c r="W91" s="50">
        <f ca="1">IF(ISERROR(VLOOKUP(CONCATENATE(INDIRECT(ADDRESS(3,COLUMN())),A91),DATA!C2:E1044,3,FALSE)),0,VLOOKUP(CONCATENATE(INDIRECT(ADDRESS(3,COLUMN())),A91),DATA!C2:E1044,3,FALSE))</f>
        <v>0</v>
      </c>
      <c r="X91" s="50">
        <f ca="1">IF(ISERROR(VLOOKUP(CONCATENATE(INDIRECT(ADDRESS(3,COLUMN())),A91),DATA!C2:E1044,3,FALSE)),0,VLOOKUP(CONCATENATE(INDIRECT(ADDRESS(3,COLUMN())),A91),DATA!C2:E1044,3,FALSE))</f>
        <v>0</v>
      </c>
      <c r="Y91" s="50">
        <f ca="1">IF(ISERROR(VLOOKUP(CONCATENATE(INDIRECT(ADDRESS(3,COLUMN())),A91),DATA!C2:E1044,3,FALSE)),0,VLOOKUP(CONCATENATE(INDIRECT(ADDRESS(3,COLUMN())),A91),DATA!C2:E1044,3,FALSE))</f>
        <v>0</v>
      </c>
      <c r="Z91" s="50">
        <f ca="1">IF(ISERROR(VLOOKUP(CONCATENATE(INDIRECT(ADDRESS(3,COLUMN())),A91),DATA!C2:E1044,3,FALSE)),0,VLOOKUP(CONCATENATE(INDIRECT(ADDRESS(3,COLUMN())),A91),DATA!C2:E1044,3,FALSE))</f>
        <v>0</v>
      </c>
      <c r="AA91" s="50">
        <f ca="1">IF(ISERROR(VLOOKUP(CONCATENATE(INDIRECT(ADDRESS(3,COLUMN())),A91),DATA!C2:E1044,3,FALSE)),0,VLOOKUP(CONCATENATE(INDIRECT(ADDRESS(3,COLUMN())),A91),DATA!C2:E1044,3,FALSE))</f>
        <v>0</v>
      </c>
      <c r="AB91" s="50">
        <f ca="1">IF(ISERROR(VLOOKUP(CONCATENATE(INDIRECT(ADDRESS(3,COLUMN())),A91),DATA!C2:E1044,3,FALSE)),0,VLOOKUP(CONCATENATE(INDIRECT(ADDRESS(3,COLUMN())),A91),DATA!C2:E1044,3,FALSE))</f>
        <v>0</v>
      </c>
      <c r="AC91" s="50">
        <f ca="1">IF(ISERROR(VLOOKUP(CONCATENATE(INDIRECT(ADDRESS(3,COLUMN())),A91),DATA!C2:E1044,3,FALSE)),0,VLOOKUP(CONCATENATE(INDIRECT(ADDRESS(3,COLUMN())),A91),DATA!C2:E1044,3,FALSE))</f>
        <v>0</v>
      </c>
      <c r="AD91" s="50">
        <f ca="1">IF(ISERROR(VLOOKUP(CONCATENATE(INDIRECT(ADDRESS(3,COLUMN())),A91),DATA!C2:E1044,3,FALSE)),0,VLOOKUP(CONCATENATE(INDIRECT(ADDRESS(3,COLUMN())),A91),DATA!C2:E1044,3,FALSE))</f>
        <v>0</v>
      </c>
      <c r="AE91" s="50">
        <f ca="1">IF(ISERROR(VLOOKUP(CONCATENATE(INDIRECT(ADDRESS(3,COLUMN())),A91),DATA!C2:E1044,3,FALSE)),0,VLOOKUP(CONCATENATE(INDIRECT(ADDRESS(3,COLUMN())),A91),DATA!C2:E1044,3,FALSE))</f>
        <v>0</v>
      </c>
      <c r="AF91" s="50">
        <f ca="1">IF(ISERROR(VLOOKUP(CONCATENATE(INDIRECT(ADDRESS(3,COLUMN())),A91),DATA!C2:E1044,3,FALSE)),0,VLOOKUP(CONCATENATE(INDIRECT(ADDRESS(3,COLUMN())),A91),DATA!C2:E1044,3,FALSE))</f>
        <v>0</v>
      </c>
      <c r="AG91" s="50">
        <f ca="1">IF(ISERROR(VLOOKUP(CONCATENATE(INDIRECT(ADDRESS(3,COLUMN())),A91),DATA!C2:E1044,3,FALSE)),0,VLOOKUP(CONCATENATE(INDIRECT(ADDRESS(3,COLUMN())),A91),DATA!C2:E1044,3,FALSE))</f>
        <v>0</v>
      </c>
      <c r="AH91" s="50">
        <f ca="1">IF(ISERROR(VLOOKUP(CONCATENATE(INDIRECT(ADDRESS(3,COLUMN())),A91),DATA!C2:E1044,3,FALSE)),0,VLOOKUP(CONCATENATE(INDIRECT(ADDRESS(3,COLUMN())),A91),DATA!C2:E1044,3,FALSE))</f>
        <v>0</v>
      </c>
      <c r="AI91" s="50">
        <f ca="1">IF(ISERROR(VLOOKUP(CONCATENATE(INDIRECT(ADDRESS(3,COLUMN())),A91),DATA!C2:E1044,3,FALSE)),0,VLOOKUP(CONCATENATE(INDIRECT(ADDRESS(3,COLUMN())),A91),DATA!C2:E1044,3,FALSE))</f>
        <v>0</v>
      </c>
      <c r="AJ91" s="50">
        <f ca="1">IF(ISERROR(VLOOKUP(CONCATENATE(INDIRECT(ADDRESS(3,COLUMN())),A91),DATA!C2:E1044,3,FALSE)),0,VLOOKUP(CONCATENATE(INDIRECT(ADDRESS(3,COLUMN())),A91),DATA!C2:E1044,3,FALSE))</f>
        <v>0</v>
      </c>
      <c r="AK91" s="50">
        <f ca="1">IF(ISERROR(VLOOKUP(CONCATENATE(INDIRECT(ADDRESS(3,COLUMN())),A91),DATA!C2:E1044,3,FALSE)),0,VLOOKUP(CONCATENATE(INDIRECT(ADDRESS(3,COLUMN())),A91),DATA!C2:E1044,3,FALSE))</f>
        <v>0</v>
      </c>
      <c r="AL91" s="50">
        <f ca="1">IF(ISERROR(VLOOKUP(CONCATENATE(INDIRECT(ADDRESS(3,COLUMN())),A91),DATA!C2:E1044,3,FALSE)),0,VLOOKUP(CONCATENATE(INDIRECT(ADDRESS(3,COLUMN())),A91),DATA!C2:E1044,3,FALSE))</f>
        <v>0</v>
      </c>
      <c r="AM91" s="50">
        <f ca="1">IF(ISERROR(VLOOKUP(CONCATENATE(INDIRECT(ADDRESS(3,COLUMN())),A91),DATA!C2:E1044,3,FALSE)),0,VLOOKUP(CONCATENATE(INDIRECT(ADDRESS(3,COLUMN())),A91),DATA!C2:E1044,3,FALSE))</f>
        <v>0</v>
      </c>
      <c r="AN91" s="50">
        <f ca="1">SUM(B91:INDIRECT(CONCATENATE(SUBSTITUTE(ADDRESS(1,COLUMN()-1,4),"1",""),"$91")))</f>
        <v>1</v>
      </c>
    </row>
    <row r="92" spans="1:40" x14ac:dyDescent="0.25">
      <c r="A92" s="49" t="s">
        <v>123</v>
      </c>
      <c r="B92" s="49">
        <f ca="1">IF(ISERROR(VLOOKUP(CONCATENATE(INDIRECT(ADDRESS(3,COLUMN())),A92),DATA!C2:E1044,3,FALSE)),0,VLOOKUP(CONCATENATE(INDIRECT(ADDRESS(3,COLUMN())),A92),DATA!C2:E1044,3,FALSE))</f>
        <v>1</v>
      </c>
      <c r="C92" s="49">
        <f ca="1">IF(ISERROR(VLOOKUP(CONCATENATE(INDIRECT(ADDRESS(3,COLUMN())),A92),DATA!C2:E1044,3,FALSE)),0,VLOOKUP(CONCATENATE(INDIRECT(ADDRESS(3,COLUMN())),A92),DATA!C2:E1044,3,FALSE))</f>
        <v>0</v>
      </c>
      <c r="D92" s="49">
        <f ca="1">IF(ISERROR(VLOOKUP(CONCATENATE(INDIRECT(ADDRESS(3,COLUMN())),A92),DATA!C2:E1044,3,FALSE)),0,VLOOKUP(CONCATENATE(INDIRECT(ADDRESS(3,COLUMN())),A92),DATA!C2:E1044,3,FALSE))</f>
        <v>0</v>
      </c>
      <c r="E92" s="49">
        <f ca="1">IF(ISERROR(VLOOKUP(CONCATENATE(INDIRECT(ADDRESS(3,COLUMN())),A92),DATA!C2:E1044,3,FALSE)),0,VLOOKUP(CONCATENATE(INDIRECT(ADDRESS(3,COLUMN())),A92),DATA!C2:E1044,3,FALSE))</f>
        <v>0</v>
      </c>
      <c r="F92" s="49">
        <f ca="1">IF(ISERROR(VLOOKUP(CONCATENATE(INDIRECT(ADDRESS(3,COLUMN())),A92),DATA!C2:E1044,3,FALSE)),0,VLOOKUP(CONCATENATE(INDIRECT(ADDRESS(3,COLUMN())),A92),DATA!C2:E1044,3,FALSE))</f>
        <v>0</v>
      </c>
      <c r="G92" s="49">
        <f ca="1">IF(ISERROR(VLOOKUP(CONCATENATE(INDIRECT(ADDRESS(3,COLUMN())),A92),DATA!C2:E1044,3,FALSE)),0,VLOOKUP(CONCATENATE(INDIRECT(ADDRESS(3,COLUMN())),A92),DATA!C2:E1044,3,FALSE))</f>
        <v>0</v>
      </c>
      <c r="H92" s="49">
        <f ca="1">IF(ISERROR(VLOOKUP(CONCATENATE(INDIRECT(ADDRESS(3,COLUMN())),A92),DATA!C2:E1044,3,FALSE)),0,VLOOKUP(CONCATENATE(INDIRECT(ADDRESS(3,COLUMN())),A92),DATA!C2:E1044,3,FALSE))</f>
        <v>0</v>
      </c>
      <c r="I92" s="49">
        <f ca="1">IF(ISERROR(VLOOKUP(CONCATENATE(INDIRECT(ADDRESS(3,COLUMN())),A92),DATA!C2:E1044,3,FALSE)),0,VLOOKUP(CONCATENATE(INDIRECT(ADDRESS(3,COLUMN())),A92),DATA!C2:E1044,3,FALSE))</f>
        <v>0</v>
      </c>
      <c r="J92" s="49">
        <f ca="1">IF(ISERROR(VLOOKUP(CONCATENATE(INDIRECT(ADDRESS(3,COLUMN())),A92),DATA!C2:E1044,3,FALSE)),0,VLOOKUP(CONCATENATE(INDIRECT(ADDRESS(3,COLUMN())),A92),DATA!C2:E1044,3,FALSE))</f>
        <v>0</v>
      </c>
      <c r="K92" s="49">
        <f ca="1">IF(ISERROR(VLOOKUP(CONCATENATE(INDIRECT(ADDRESS(3,COLUMN())),A92),DATA!C2:E1044,3,FALSE)),0,VLOOKUP(CONCATENATE(INDIRECT(ADDRESS(3,COLUMN())),A92),DATA!C2:E1044,3,FALSE))</f>
        <v>0</v>
      </c>
      <c r="L92" s="49">
        <f ca="1">IF(ISERROR(VLOOKUP(CONCATENATE(INDIRECT(ADDRESS(3,COLUMN())),A92),DATA!C2:E1044,3,FALSE)),0,VLOOKUP(CONCATENATE(INDIRECT(ADDRESS(3,COLUMN())),A92),DATA!C2:E1044,3,FALSE))</f>
        <v>0</v>
      </c>
      <c r="M92" s="49">
        <f ca="1">IF(ISERROR(VLOOKUP(CONCATENATE(INDIRECT(ADDRESS(3,COLUMN())),A92),DATA!C2:E1044,3,FALSE)),0,VLOOKUP(CONCATENATE(INDIRECT(ADDRESS(3,COLUMN())),A92),DATA!C2:E1044,3,FALSE))</f>
        <v>0</v>
      </c>
      <c r="N92" s="49">
        <f ca="1">IF(ISERROR(VLOOKUP(CONCATENATE(INDIRECT(ADDRESS(3,COLUMN())),A92),DATA!C2:E1044,3,FALSE)),0,VLOOKUP(CONCATENATE(INDIRECT(ADDRESS(3,COLUMN())),A92),DATA!C2:E1044,3,FALSE))</f>
        <v>0</v>
      </c>
      <c r="O92" s="49">
        <f ca="1">IF(ISERROR(VLOOKUP(CONCATENATE(INDIRECT(ADDRESS(3,COLUMN())),A92),DATA!C2:E1044,3,FALSE)),0,VLOOKUP(CONCATENATE(INDIRECT(ADDRESS(3,COLUMN())),A92),DATA!C2:E1044,3,FALSE))</f>
        <v>0</v>
      </c>
      <c r="P92" s="49">
        <f ca="1">IF(ISERROR(VLOOKUP(CONCATENATE(INDIRECT(ADDRESS(3,COLUMN())),A92),DATA!C2:E1044,3,FALSE)),0,VLOOKUP(CONCATENATE(INDIRECT(ADDRESS(3,COLUMN())),A92),DATA!C2:E1044,3,FALSE))</f>
        <v>0</v>
      </c>
      <c r="Q92" s="49">
        <f ca="1">IF(ISERROR(VLOOKUP(CONCATENATE(INDIRECT(ADDRESS(3,COLUMN())),A92),DATA!C2:E1044,3,FALSE)),0,VLOOKUP(CONCATENATE(INDIRECT(ADDRESS(3,COLUMN())),A92),DATA!C2:E1044,3,FALSE))</f>
        <v>2</v>
      </c>
      <c r="R92" s="49">
        <f ca="1">IF(ISERROR(VLOOKUP(CONCATENATE(INDIRECT(ADDRESS(3,COLUMN())),A92),DATA!C2:E1044,3,FALSE)),0,VLOOKUP(CONCATENATE(INDIRECT(ADDRESS(3,COLUMN())),A92),DATA!C2:E1044,3,FALSE))</f>
        <v>0</v>
      </c>
      <c r="S92" s="49">
        <f ca="1">IF(ISERROR(VLOOKUP(CONCATENATE(INDIRECT(ADDRESS(3,COLUMN())),A92),DATA!C2:E1044,3,FALSE)),0,VLOOKUP(CONCATENATE(INDIRECT(ADDRESS(3,COLUMN())),A92),DATA!C2:E1044,3,FALSE))</f>
        <v>0</v>
      </c>
      <c r="T92" s="49">
        <f ca="1">IF(ISERROR(VLOOKUP(CONCATENATE(INDIRECT(ADDRESS(3,COLUMN())),A92),DATA!C2:E1044,3,FALSE)),0,VLOOKUP(CONCATENATE(INDIRECT(ADDRESS(3,COLUMN())),A92),DATA!C2:E1044,3,FALSE))</f>
        <v>0</v>
      </c>
      <c r="U92" s="49">
        <f ca="1">IF(ISERROR(VLOOKUP(CONCATENATE(INDIRECT(ADDRESS(3,COLUMN())),A92),DATA!C2:E1044,3,FALSE)),0,VLOOKUP(CONCATENATE(INDIRECT(ADDRESS(3,COLUMN())),A92),DATA!C2:E1044,3,FALSE))</f>
        <v>1</v>
      </c>
      <c r="V92" s="49">
        <f ca="1">IF(ISERROR(VLOOKUP(CONCATENATE(INDIRECT(ADDRESS(3,COLUMN())),A92),DATA!C2:E1044,3,FALSE)),0,VLOOKUP(CONCATENATE(INDIRECT(ADDRESS(3,COLUMN())),A92),DATA!C2:E1044,3,FALSE))</f>
        <v>0</v>
      </c>
      <c r="W92" s="49">
        <f ca="1">IF(ISERROR(VLOOKUP(CONCATENATE(INDIRECT(ADDRESS(3,COLUMN())),A92),DATA!C2:E1044,3,FALSE)),0,VLOOKUP(CONCATENATE(INDIRECT(ADDRESS(3,COLUMN())),A92),DATA!C2:E1044,3,FALSE))</f>
        <v>0</v>
      </c>
      <c r="X92" s="49">
        <f ca="1">IF(ISERROR(VLOOKUP(CONCATENATE(INDIRECT(ADDRESS(3,COLUMN())),A92),DATA!C2:E1044,3,FALSE)),0,VLOOKUP(CONCATENATE(INDIRECT(ADDRESS(3,COLUMN())),A92),DATA!C2:E1044,3,FALSE))</f>
        <v>0</v>
      </c>
      <c r="Y92" s="49">
        <f ca="1">IF(ISERROR(VLOOKUP(CONCATENATE(INDIRECT(ADDRESS(3,COLUMN())),A92),DATA!C2:E1044,3,FALSE)),0,VLOOKUP(CONCATENATE(INDIRECT(ADDRESS(3,COLUMN())),A92),DATA!C2:E1044,3,FALSE))</f>
        <v>0</v>
      </c>
      <c r="Z92" s="49">
        <f ca="1">IF(ISERROR(VLOOKUP(CONCATENATE(INDIRECT(ADDRESS(3,COLUMN())),A92),DATA!C2:E1044,3,FALSE)),0,VLOOKUP(CONCATENATE(INDIRECT(ADDRESS(3,COLUMN())),A92),DATA!C2:E1044,3,FALSE))</f>
        <v>0</v>
      </c>
      <c r="AA92" s="49">
        <f ca="1">IF(ISERROR(VLOOKUP(CONCATENATE(INDIRECT(ADDRESS(3,COLUMN())),A92),DATA!C2:E1044,3,FALSE)),0,VLOOKUP(CONCATENATE(INDIRECT(ADDRESS(3,COLUMN())),A92),DATA!C2:E1044,3,FALSE))</f>
        <v>0</v>
      </c>
      <c r="AB92" s="49">
        <f ca="1">IF(ISERROR(VLOOKUP(CONCATENATE(INDIRECT(ADDRESS(3,COLUMN())),A92),DATA!C2:E1044,3,FALSE)),0,VLOOKUP(CONCATENATE(INDIRECT(ADDRESS(3,COLUMN())),A92),DATA!C2:E1044,3,FALSE))</f>
        <v>0</v>
      </c>
      <c r="AC92" s="49">
        <f ca="1">IF(ISERROR(VLOOKUP(CONCATENATE(INDIRECT(ADDRESS(3,COLUMN())),A92),DATA!C2:E1044,3,FALSE)),0,VLOOKUP(CONCATENATE(INDIRECT(ADDRESS(3,COLUMN())),A92),DATA!C2:E1044,3,FALSE))</f>
        <v>0</v>
      </c>
      <c r="AD92" s="49">
        <f ca="1">IF(ISERROR(VLOOKUP(CONCATENATE(INDIRECT(ADDRESS(3,COLUMN())),A92),DATA!C2:E1044,3,FALSE)),0,VLOOKUP(CONCATENATE(INDIRECT(ADDRESS(3,COLUMN())),A92),DATA!C2:E1044,3,FALSE))</f>
        <v>0</v>
      </c>
      <c r="AE92" s="49">
        <f ca="1">IF(ISERROR(VLOOKUP(CONCATENATE(INDIRECT(ADDRESS(3,COLUMN())),A92),DATA!C2:E1044,3,FALSE)),0,VLOOKUP(CONCATENATE(INDIRECT(ADDRESS(3,COLUMN())),A92),DATA!C2:E1044,3,FALSE))</f>
        <v>0</v>
      </c>
      <c r="AF92" s="49">
        <f ca="1">IF(ISERROR(VLOOKUP(CONCATENATE(INDIRECT(ADDRESS(3,COLUMN())),A92),DATA!C2:E1044,3,FALSE)),0,VLOOKUP(CONCATENATE(INDIRECT(ADDRESS(3,COLUMN())),A92),DATA!C2:E1044,3,FALSE))</f>
        <v>0</v>
      </c>
      <c r="AG92" s="49">
        <f ca="1">IF(ISERROR(VLOOKUP(CONCATENATE(INDIRECT(ADDRESS(3,COLUMN())),A92),DATA!C2:E1044,3,FALSE)),0,VLOOKUP(CONCATENATE(INDIRECT(ADDRESS(3,COLUMN())),A92),DATA!C2:E1044,3,FALSE))</f>
        <v>0</v>
      </c>
      <c r="AH92" s="49">
        <f ca="1">IF(ISERROR(VLOOKUP(CONCATENATE(INDIRECT(ADDRESS(3,COLUMN())),A92),DATA!C2:E1044,3,FALSE)),0,VLOOKUP(CONCATENATE(INDIRECT(ADDRESS(3,COLUMN())),A92),DATA!C2:E1044,3,FALSE))</f>
        <v>0</v>
      </c>
      <c r="AI92" s="49">
        <f ca="1">IF(ISERROR(VLOOKUP(CONCATENATE(INDIRECT(ADDRESS(3,COLUMN())),A92),DATA!C2:E1044,3,FALSE)),0,VLOOKUP(CONCATENATE(INDIRECT(ADDRESS(3,COLUMN())),A92),DATA!C2:E1044,3,FALSE))</f>
        <v>0</v>
      </c>
      <c r="AJ92" s="49">
        <f ca="1">IF(ISERROR(VLOOKUP(CONCATENATE(INDIRECT(ADDRESS(3,COLUMN())),A92),DATA!C2:E1044,3,FALSE)),0,VLOOKUP(CONCATENATE(INDIRECT(ADDRESS(3,COLUMN())),A92),DATA!C2:E1044,3,FALSE))</f>
        <v>0</v>
      </c>
      <c r="AK92" s="49">
        <f ca="1">IF(ISERROR(VLOOKUP(CONCATENATE(INDIRECT(ADDRESS(3,COLUMN())),A92),DATA!C2:E1044,3,FALSE)),0,VLOOKUP(CONCATENATE(INDIRECT(ADDRESS(3,COLUMN())),A92),DATA!C2:E1044,3,FALSE))</f>
        <v>0</v>
      </c>
      <c r="AL92" s="49">
        <f ca="1">IF(ISERROR(VLOOKUP(CONCATENATE(INDIRECT(ADDRESS(3,COLUMN())),A92),DATA!C2:E1044,3,FALSE)),0,VLOOKUP(CONCATENATE(INDIRECT(ADDRESS(3,COLUMN())),A92),DATA!C2:E1044,3,FALSE))</f>
        <v>0</v>
      </c>
      <c r="AM92" s="49">
        <f ca="1">IF(ISERROR(VLOOKUP(CONCATENATE(INDIRECT(ADDRESS(3,COLUMN())),A92),DATA!C2:E1044,3,FALSE)),0,VLOOKUP(CONCATENATE(INDIRECT(ADDRESS(3,COLUMN())),A92),DATA!C2:E1044,3,FALSE))</f>
        <v>0</v>
      </c>
      <c r="AN92" s="49">
        <f ca="1">SUM(B92:INDIRECT(CONCATENATE(SUBSTITUTE(ADDRESS(1,COLUMN()-1,4),"1",""),"$92")))</f>
        <v>4</v>
      </c>
    </row>
    <row r="93" spans="1:40" x14ac:dyDescent="0.25">
      <c r="A93" s="50" t="s">
        <v>124</v>
      </c>
      <c r="B93" s="50">
        <f ca="1">IF(ISERROR(VLOOKUP(CONCATENATE(INDIRECT(ADDRESS(3,COLUMN())),A93),DATA!C2:E1044,3,FALSE)),0,VLOOKUP(CONCATENATE(INDIRECT(ADDRESS(3,COLUMN())),A93),DATA!C2:E1044,3,FALSE))</f>
        <v>0</v>
      </c>
      <c r="C93" s="50">
        <f ca="1">IF(ISERROR(VLOOKUP(CONCATENATE(INDIRECT(ADDRESS(3,COLUMN())),A93),DATA!C2:E1044,3,FALSE)),0,VLOOKUP(CONCATENATE(INDIRECT(ADDRESS(3,COLUMN())),A93),DATA!C2:E1044,3,FALSE))</f>
        <v>0</v>
      </c>
      <c r="D93" s="50">
        <f ca="1">IF(ISERROR(VLOOKUP(CONCATENATE(INDIRECT(ADDRESS(3,COLUMN())),A93),DATA!C2:E1044,3,FALSE)),0,VLOOKUP(CONCATENATE(INDIRECT(ADDRESS(3,COLUMN())),A93),DATA!C2:E1044,3,FALSE))</f>
        <v>0</v>
      </c>
      <c r="E93" s="50">
        <f ca="1">IF(ISERROR(VLOOKUP(CONCATENATE(INDIRECT(ADDRESS(3,COLUMN())),A93),DATA!C2:E1044,3,FALSE)),0,VLOOKUP(CONCATENATE(INDIRECT(ADDRESS(3,COLUMN())),A93),DATA!C2:E1044,3,FALSE))</f>
        <v>0</v>
      </c>
      <c r="F93" s="50">
        <f ca="1">IF(ISERROR(VLOOKUP(CONCATENATE(INDIRECT(ADDRESS(3,COLUMN())),A93),DATA!C2:E1044,3,FALSE)),0,VLOOKUP(CONCATENATE(INDIRECT(ADDRESS(3,COLUMN())),A93),DATA!C2:E1044,3,FALSE))</f>
        <v>0</v>
      </c>
      <c r="G93" s="50">
        <f ca="1">IF(ISERROR(VLOOKUP(CONCATENATE(INDIRECT(ADDRESS(3,COLUMN())),A93),DATA!C2:E1044,3,FALSE)),0,VLOOKUP(CONCATENATE(INDIRECT(ADDRESS(3,COLUMN())),A93),DATA!C2:E1044,3,FALSE))</f>
        <v>0</v>
      </c>
      <c r="H93" s="50">
        <f ca="1">IF(ISERROR(VLOOKUP(CONCATENATE(INDIRECT(ADDRESS(3,COLUMN())),A93),DATA!C2:E1044,3,FALSE)),0,VLOOKUP(CONCATENATE(INDIRECT(ADDRESS(3,COLUMN())),A93),DATA!C2:E1044,3,FALSE))</f>
        <v>0</v>
      </c>
      <c r="I93" s="50">
        <f ca="1">IF(ISERROR(VLOOKUP(CONCATENATE(INDIRECT(ADDRESS(3,COLUMN())),A93),DATA!C2:E1044,3,FALSE)),0,VLOOKUP(CONCATENATE(INDIRECT(ADDRESS(3,COLUMN())),A93),DATA!C2:E1044,3,FALSE))</f>
        <v>0</v>
      </c>
      <c r="J93" s="50">
        <f ca="1">IF(ISERROR(VLOOKUP(CONCATENATE(INDIRECT(ADDRESS(3,COLUMN())),A93),DATA!C2:E1044,3,FALSE)),0,VLOOKUP(CONCATENATE(INDIRECT(ADDRESS(3,COLUMN())),A93),DATA!C2:E1044,3,FALSE))</f>
        <v>0</v>
      </c>
      <c r="K93" s="50">
        <f ca="1">IF(ISERROR(VLOOKUP(CONCATENATE(INDIRECT(ADDRESS(3,COLUMN())),A93),DATA!C2:E1044,3,FALSE)),0,VLOOKUP(CONCATENATE(INDIRECT(ADDRESS(3,COLUMN())),A93),DATA!C2:E1044,3,FALSE))</f>
        <v>0</v>
      </c>
      <c r="L93" s="50">
        <f ca="1">IF(ISERROR(VLOOKUP(CONCATENATE(INDIRECT(ADDRESS(3,COLUMN())),A93),DATA!C2:E1044,3,FALSE)),0,VLOOKUP(CONCATENATE(INDIRECT(ADDRESS(3,COLUMN())),A93),DATA!C2:E1044,3,FALSE))</f>
        <v>0</v>
      </c>
      <c r="M93" s="50">
        <f ca="1">IF(ISERROR(VLOOKUP(CONCATENATE(INDIRECT(ADDRESS(3,COLUMN())),A93),DATA!C2:E1044,3,FALSE)),0,VLOOKUP(CONCATENATE(INDIRECT(ADDRESS(3,COLUMN())),A93),DATA!C2:E1044,3,FALSE))</f>
        <v>0</v>
      </c>
      <c r="N93" s="50">
        <f ca="1">IF(ISERROR(VLOOKUP(CONCATENATE(INDIRECT(ADDRESS(3,COLUMN())),A93),DATA!C2:E1044,3,FALSE)),0,VLOOKUP(CONCATENATE(INDIRECT(ADDRESS(3,COLUMN())),A93),DATA!C2:E1044,3,FALSE))</f>
        <v>0</v>
      </c>
      <c r="O93" s="50">
        <f ca="1">IF(ISERROR(VLOOKUP(CONCATENATE(INDIRECT(ADDRESS(3,COLUMN())),A93),DATA!C2:E1044,3,FALSE)),0,VLOOKUP(CONCATENATE(INDIRECT(ADDRESS(3,COLUMN())),A93),DATA!C2:E1044,3,FALSE))</f>
        <v>0</v>
      </c>
      <c r="P93" s="50">
        <f ca="1">IF(ISERROR(VLOOKUP(CONCATENATE(INDIRECT(ADDRESS(3,COLUMN())),A93),DATA!C2:E1044,3,FALSE)),0,VLOOKUP(CONCATENATE(INDIRECT(ADDRESS(3,COLUMN())),A93),DATA!C2:E1044,3,FALSE))</f>
        <v>0</v>
      </c>
      <c r="Q93" s="50">
        <f ca="1">IF(ISERROR(VLOOKUP(CONCATENATE(INDIRECT(ADDRESS(3,COLUMN())),A93),DATA!C2:E1044,3,FALSE)),0,VLOOKUP(CONCATENATE(INDIRECT(ADDRESS(3,COLUMN())),A93),DATA!C2:E1044,3,FALSE))</f>
        <v>0</v>
      </c>
      <c r="R93" s="50">
        <f ca="1">IF(ISERROR(VLOOKUP(CONCATENATE(INDIRECT(ADDRESS(3,COLUMN())),A93),DATA!C2:E1044,3,FALSE)),0,VLOOKUP(CONCATENATE(INDIRECT(ADDRESS(3,COLUMN())),A93),DATA!C2:E1044,3,FALSE))</f>
        <v>0</v>
      </c>
      <c r="S93" s="50">
        <f ca="1">IF(ISERROR(VLOOKUP(CONCATENATE(INDIRECT(ADDRESS(3,COLUMN())),A93),DATA!C2:E1044,3,FALSE)),0,VLOOKUP(CONCATENATE(INDIRECT(ADDRESS(3,COLUMN())),A93),DATA!C2:E1044,3,FALSE))</f>
        <v>0</v>
      </c>
      <c r="T93" s="50">
        <f ca="1">IF(ISERROR(VLOOKUP(CONCATENATE(INDIRECT(ADDRESS(3,COLUMN())),A93),DATA!C2:E1044,3,FALSE)),0,VLOOKUP(CONCATENATE(INDIRECT(ADDRESS(3,COLUMN())),A93),DATA!C2:E1044,3,FALSE))</f>
        <v>0</v>
      </c>
      <c r="U93" s="50">
        <f ca="1">IF(ISERROR(VLOOKUP(CONCATENATE(INDIRECT(ADDRESS(3,COLUMN())),A93),DATA!C2:E1044,3,FALSE)),0,VLOOKUP(CONCATENATE(INDIRECT(ADDRESS(3,COLUMN())),A93),DATA!C2:E1044,3,FALSE))</f>
        <v>1</v>
      </c>
      <c r="V93" s="50">
        <f ca="1">IF(ISERROR(VLOOKUP(CONCATENATE(INDIRECT(ADDRESS(3,COLUMN())),A93),DATA!C2:E1044,3,FALSE)),0,VLOOKUP(CONCATENATE(INDIRECT(ADDRESS(3,COLUMN())),A93),DATA!C2:E1044,3,FALSE))</f>
        <v>0</v>
      </c>
      <c r="W93" s="50">
        <f ca="1">IF(ISERROR(VLOOKUP(CONCATENATE(INDIRECT(ADDRESS(3,COLUMN())),A93),DATA!C2:E1044,3,FALSE)),0,VLOOKUP(CONCATENATE(INDIRECT(ADDRESS(3,COLUMN())),A93),DATA!C2:E1044,3,FALSE))</f>
        <v>0</v>
      </c>
      <c r="X93" s="50">
        <f ca="1">IF(ISERROR(VLOOKUP(CONCATENATE(INDIRECT(ADDRESS(3,COLUMN())),A93),DATA!C2:E1044,3,FALSE)),0,VLOOKUP(CONCATENATE(INDIRECT(ADDRESS(3,COLUMN())),A93),DATA!C2:E1044,3,FALSE))</f>
        <v>0</v>
      </c>
      <c r="Y93" s="50">
        <f ca="1">IF(ISERROR(VLOOKUP(CONCATENATE(INDIRECT(ADDRESS(3,COLUMN())),A93),DATA!C2:E1044,3,FALSE)),0,VLOOKUP(CONCATENATE(INDIRECT(ADDRESS(3,COLUMN())),A93),DATA!C2:E1044,3,FALSE))</f>
        <v>0</v>
      </c>
      <c r="Z93" s="50">
        <f ca="1">IF(ISERROR(VLOOKUP(CONCATENATE(INDIRECT(ADDRESS(3,COLUMN())),A93),DATA!C2:E1044,3,FALSE)),0,VLOOKUP(CONCATENATE(INDIRECT(ADDRESS(3,COLUMN())),A93),DATA!C2:E1044,3,FALSE))</f>
        <v>0</v>
      </c>
      <c r="AA93" s="50">
        <f ca="1">IF(ISERROR(VLOOKUP(CONCATENATE(INDIRECT(ADDRESS(3,COLUMN())),A93),DATA!C2:E1044,3,FALSE)),0,VLOOKUP(CONCATENATE(INDIRECT(ADDRESS(3,COLUMN())),A93),DATA!C2:E1044,3,FALSE))</f>
        <v>0</v>
      </c>
      <c r="AB93" s="50">
        <f ca="1">IF(ISERROR(VLOOKUP(CONCATENATE(INDIRECT(ADDRESS(3,COLUMN())),A93),DATA!C2:E1044,3,FALSE)),0,VLOOKUP(CONCATENATE(INDIRECT(ADDRESS(3,COLUMN())),A93),DATA!C2:E1044,3,FALSE))</f>
        <v>0</v>
      </c>
      <c r="AC93" s="50">
        <f ca="1">IF(ISERROR(VLOOKUP(CONCATENATE(INDIRECT(ADDRESS(3,COLUMN())),A93),DATA!C2:E1044,3,FALSE)),0,VLOOKUP(CONCATENATE(INDIRECT(ADDRESS(3,COLUMN())),A93),DATA!C2:E1044,3,FALSE))</f>
        <v>0</v>
      </c>
      <c r="AD93" s="50">
        <f ca="1">IF(ISERROR(VLOOKUP(CONCATENATE(INDIRECT(ADDRESS(3,COLUMN())),A93),DATA!C2:E1044,3,FALSE)),0,VLOOKUP(CONCATENATE(INDIRECT(ADDRESS(3,COLUMN())),A93),DATA!C2:E1044,3,FALSE))</f>
        <v>0</v>
      </c>
      <c r="AE93" s="50">
        <f ca="1">IF(ISERROR(VLOOKUP(CONCATENATE(INDIRECT(ADDRESS(3,COLUMN())),A93),DATA!C2:E1044,3,FALSE)),0,VLOOKUP(CONCATENATE(INDIRECT(ADDRESS(3,COLUMN())),A93),DATA!C2:E1044,3,FALSE))</f>
        <v>0</v>
      </c>
      <c r="AF93" s="50">
        <f ca="1">IF(ISERROR(VLOOKUP(CONCATENATE(INDIRECT(ADDRESS(3,COLUMN())),A93),DATA!C2:E1044,3,FALSE)),0,VLOOKUP(CONCATENATE(INDIRECT(ADDRESS(3,COLUMN())),A93),DATA!C2:E1044,3,FALSE))</f>
        <v>0</v>
      </c>
      <c r="AG93" s="50">
        <f ca="1">IF(ISERROR(VLOOKUP(CONCATENATE(INDIRECT(ADDRESS(3,COLUMN())),A93),DATA!C2:E1044,3,FALSE)),0,VLOOKUP(CONCATENATE(INDIRECT(ADDRESS(3,COLUMN())),A93),DATA!C2:E1044,3,FALSE))</f>
        <v>0</v>
      </c>
      <c r="AH93" s="50">
        <f ca="1">IF(ISERROR(VLOOKUP(CONCATENATE(INDIRECT(ADDRESS(3,COLUMN())),A93),DATA!C2:E1044,3,FALSE)),0,VLOOKUP(CONCATENATE(INDIRECT(ADDRESS(3,COLUMN())),A93),DATA!C2:E1044,3,FALSE))</f>
        <v>0</v>
      </c>
      <c r="AI93" s="50">
        <f ca="1">IF(ISERROR(VLOOKUP(CONCATENATE(INDIRECT(ADDRESS(3,COLUMN())),A93),DATA!C2:E1044,3,FALSE)),0,VLOOKUP(CONCATENATE(INDIRECT(ADDRESS(3,COLUMN())),A93),DATA!C2:E1044,3,FALSE))</f>
        <v>0</v>
      </c>
      <c r="AJ93" s="50">
        <f ca="1">IF(ISERROR(VLOOKUP(CONCATENATE(INDIRECT(ADDRESS(3,COLUMN())),A93),DATA!C2:E1044,3,FALSE)),0,VLOOKUP(CONCATENATE(INDIRECT(ADDRESS(3,COLUMN())),A93),DATA!C2:E1044,3,FALSE))</f>
        <v>0</v>
      </c>
      <c r="AK93" s="50">
        <f ca="1">IF(ISERROR(VLOOKUP(CONCATENATE(INDIRECT(ADDRESS(3,COLUMN())),A93),DATA!C2:E1044,3,FALSE)),0,VLOOKUP(CONCATENATE(INDIRECT(ADDRESS(3,COLUMN())),A93),DATA!C2:E1044,3,FALSE))</f>
        <v>0</v>
      </c>
      <c r="AL93" s="50">
        <f ca="1">IF(ISERROR(VLOOKUP(CONCATENATE(INDIRECT(ADDRESS(3,COLUMN())),A93),DATA!C2:E1044,3,FALSE)),0,VLOOKUP(CONCATENATE(INDIRECT(ADDRESS(3,COLUMN())),A93),DATA!C2:E1044,3,FALSE))</f>
        <v>0</v>
      </c>
      <c r="AM93" s="50">
        <f ca="1">IF(ISERROR(VLOOKUP(CONCATENATE(INDIRECT(ADDRESS(3,COLUMN())),A93),DATA!C2:E1044,3,FALSE)),0,VLOOKUP(CONCATENATE(INDIRECT(ADDRESS(3,COLUMN())),A93),DATA!C2:E1044,3,FALSE))</f>
        <v>0</v>
      </c>
      <c r="AN93" s="50">
        <f ca="1">SUM(B93:INDIRECT(CONCATENATE(SUBSTITUTE(ADDRESS(1,COLUMN()-1,4),"1",""),"$93")))</f>
        <v>1</v>
      </c>
    </row>
    <row r="94" spans="1:40" x14ac:dyDescent="0.25">
      <c r="A94" s="49" t="s">
        <v>125</v>
      </c>
      <c r="B94" s="49">
        <f ca="1">IF(ISERROR(VLOOKUP(CONCATENATE(INDIRECT(ADDRESS(3,COLUMN())),A94),DATA!C2:E1044,3,FALSE)),0,VLOOKUP(CONCATENATE(INDIRECT(ADDRESS(3,COLUMN())),A94),DATA!C2:E1044,3,FALSE))</f>
        <v>1</v>
      </c>
      <c r="C94" s="49">
        <f ca="1">IF(ISERROR(VLOOKUP(CONCATENATE(INDIRECT(ADDRESS(3,COLUMN())),A94),DATA!C2:E1044,3,FALSE)),0,VLOOKUP(CONCATENATE(INDIRECT(ADDRESS(3,COLUMN())),A94),DATA!C2:E1044,3,FALSE))</f>
        <v>0</v>
      </c>
      <c r="D94" s="49">
        <f ca="1">IF(ISERROR(VLOOKUP(CONCATENATE(INDIRECT(ADDRESS(3,COLUMN())),A94),DATA!C2:E1044,3,FALSE)),0,VLOOKUP(CONCATENATE(INDIRECT(ADDRESS(3,COLUMN())),A94),DATA!C2:E1044,3,FALSE))</f>
        <v>0</v>
      </c>
      <c r="E94" s="49">
        <f ca="1">IF(ISERROR(VLOOKUP(CONCATENATE(INDIRECT(ADDRESS(3,COLUMN())),A94),DATA!C2:E1044,3,FALSE)),0,VLOOKUP(CONCATENATE(INDIRECT(ADDRESS(3,COLUMN())),A94),DATA!C2:E1044,3,FALSE))</f>
        <v>1</v>
      </c>
      <c r="F94" s="49">
        <f ca="1">IF(ISERROR(VLOOKUP(CONCATENATE(INDIRECT(ADDRESS(3,COLUMN())),A94),DATA!C2:E1044,3,FALSE)),0,VLOOKUP(CONCATENATE(INDIRECT(ADDRESS(3,COLUMN())),A94),DATA!C2:E1044,3,FALSE))</f>
        <v>0</v>
      </c>
      <c r="G94" s="49">
        <f ca="1">IF(ISERROR(VLOOKUP(CONCATENATE(INDIRECT(ADDRESS(3,COLUMN())),A94),DATA!C2:E1044,3,FALSE)),0,VLOOKUP(CONCATENATE(INDIRECT(ADDRESS(3,COLUMN())),A94),DATA!C2:E1044,3,FALSE))</f>
        <v>1</v>
      </c>
      <c r="H94" s="49">
        <f ca="1">IF(ISERROR(VLOOKUP(CONCATENATE(INDIRECT(ADDRESS(3,COLUMN())),A94),DATA!C2:E1044,3,FALSE)),0,VLOOKUP(CONCATENATE(INDIRECT(ADDRESS(3,COLUMN())),A94),DATA!C2:E1044,3,FALSE))</f>
        <v>0</v>
      </c>
      <c r="I94" s="49">
        <f ca="1">IF(ISERROR(VLOOKUP(CONCATENATE(INDIRECT(ADDRESS(3,COLUMN())),A94),DATA!C2:E1044,3,FALSE)),0,VLOOKUP(CONCATENATE(INDIRECT(ADDRESS(3,COLUMN())),A94),DATA!C2:E1044,3,FALSE))</f>
        <v>0</v>
      </c>
      <c r="J94" s="49">
        <f ca="1">IF(ISERROR(VLOOKUP(CONCATENATE(INDIRECT(ADDRESS(3,COLUMN())),A94),DATA!C2:E1044,3,FALSE)),0,VLOOKUP(CONCATENATE(INDIRECT(ADDRESS(3,COLUMN())),A94),DATA!C2:E1044,3,FALSE))</f>
        <v>2</v>
      </c>
      <c r="K94" s="49">
        <f ca="1">IF(ISERROR(VLOOKUP(CONCATENATE(INDIRECT(ADDRESS(3,COLUMN())),A94),DATA!C2:E1044,3,FALSE)),0,VLOOKUP(CONCATENATE(INDIRECT(ADDRESS(3,COLUMN())),A94),DATA!C2:E1044,3,FALSE))</f>
        <v>0</v>
      </c>
      <c r="L94" s="49">
        <f ca="1">IF(ISERROR(VLOOKUP(CONCATENATE(INDIRECT(ADDRESS(3,COLUMN())),A94),DATA!C2:E1044,3,FALSE)),0,VLOOKUP(CONCATENATE(INDIRECT(ADDRESS(3,COLUMN())),A94),DATA!C2:E1044,3,FALSE))</f>
        <v>1</v>
      </c>
      <c r="M94" s="49">
        <f ca="1">IF(ISERROR(VLOOKUP(CONCATENATE(INDIRECT(ADDRESS(3,COLUMN())),A94),DATA!C2:E1044,3,FALSE)),0,VLOOKUP(CONCATENATE(INDIRECT(ADDRESS(3,COLUMN())),A94),DATA!C2:E1044,3,FALSE))</f>
        <v>0</v>
      </c>
      <c r="N94" s="49">
        <f ca="1">IF(ISERROR(VLOOKUP(CONCATENATE(INDIRECT(ADDRESS(3,COLUMN())),A94),DATA!C2:E1044,3,FALSE)),0,VLOOKUP(CONCATENATE(INDIRECT(ADDRESS(3,COLUMN())),A94),DATA!C2:E1044,3,FALSE))</f>
        <v>0</v>
      </c>
      <c r="O94" s="49">
        <f ca="1">IF(ISERROR(VLOOKUP(CONCATENATE(INDIRECT(ADDRESS(3,COLUMN())),A94),DATA!C2:E1044,3,FALSE)),0,VLOOKUP(CONCATENATE(INDIRECT(ADDRESS(3,COLUMN())),A94),DATA!C2:E1044,3,FALSE))</f>
        <v>0</v>
      </c>
      <c r="P94" s="49">
        <f ca="1">IF(ISERROR(VLOOKUP(CONCATENATE(INDIRECT(ADDRESS(3,COLUMN())),A94),DATA!C2:E1044,3,FALSE)),0,VLOOKUP(CONCATENATE(INDIRECT(ADDRESS(3,COLUMN())),A94),DATA!C2:E1044,3,FALSE))</f>
        <v>0</v>
      </c>
      <c r="Q94" s="49">
        <f ca="1">IF(ISERROR(VLOOKUP(CONCATENATE(INDIRECT(ADDRESS(3,COLUMN())),A94),DATA!C2:E1044,3,FALSE)),0,VLOOKUP(CONCATENATE(INDIRECT(ADDRESS(3,COLUMN())),A94),DATA!C2:E1044,3,FALSE))</f>
        <v>0</v>
      </c>
      <c r="R94" s="49">
        <f ca="1">IF(ISERROR(VLOOKUP(CONCATENATE(INDIRECT(ADDRESS(3,COLUMN())),A94),DATA!C2:E1044,3,FALSE)),0,VLOOKUP(CONCATENATE(INDIRECT(ADDRESS(3,COLUMN())),A94),DATA!C2:E1044,3,FALSE))</f>
        <v>1</v>
      </c>
      <c r="S94" s="49">
        <f ca="1">IF(ISERROR(VLOOKUP(CONCATENATE(INDIRECT(ADDRESS(3,COLUMN())),A94),DATA!C2:E1044,3,FALSE)),0,VLOOKUP(CONCATENATE(INDIRECT(ADDRESS(3,COLUMN())),A94),DATA!C2:E1044,3,FALSE))</f>
        <v>1</v>
      </c>
      <c r="T94" s="49">
        <f ca="1">IF(ISERROR(VLOOKUP(CONCATENATE(INDIRECT(ADDRESS(3,COLUMN())),A94),DATA!C2:E1044,3,FALSE)),0,VLOOKUP(CONCATENATE(INDIRECT(ADDRESS(3,COLUMN())),A94),DATA!C2:E1044,3,FALSE))</f>
        <v>0</v>
      </c>
      <c r="U94" s="49">
        <f ca="1">IF(ISERROR(VLOOKUP(CONCATENATE(INDIRECT(ADDRESS(3,COLUMN())),A94),DATA!C2:E1044,3,FALSE)),0,VLOOKUP(CONCATENATE(INDIRECT(ADDRESS(3,COLUMN())),A94),DATA!C2:E1044,3,FALSE))</f>
        <v>0</v>
      </c>
      <c r="V94" s="49">
        <f ca="1">IF(ISERROR(VLOOKUP(CONCATENATE(INDIRECT(ADDRESS(3,COLUMN())),A94),DATA!C2:E1044,3,FALSE)),0,VLOOKUP(CONCATENATE(INDIRECT(ADDRESS(3,COLUMN())),A94),DATA!C2:E1044,3,FALSE))</f>
        <v>0</v>
      </c>
      <c r="W94" s="49">
        <f ca="1">IF(ISERROR(VLOOKUP(CONCATENATE(INDIRECT(ADDRESS(3,COLUMN())),A94),DATA!C2:E1044,3,FALSE)),0,VLOOKUP(CONCATENATE(INDIRECT(ADDRESS(3,COLUMN())),A94),DATA!C2:E1044,3,FALSE))</f>
        <v>0</v>
      </c>
      <c r="X94" s="49">
        <f ca="1">IF(ISERROR(VLOOKUP(CONCATENATE(INDIRECT(ADDRESS(3,COLUMN())),A94),DATA!C2:E1044,3,FALSE)),0,VLOOKUP(CONCATENATE(INDIRECT(ADDRESS(3,COLUMN())),A94),DATA!C2:E1044,3,FALSE))</f>
        <v>0</v>
      </c>
      <c r="Y94" s="49">
        <f ca="1">IF(ISERROR(VLOOKUP(CONCATENATE(INDIRECT(ADDRESS(3,COLUMN())),A94),DATA!C2:E1044,3,FALSE)),0,VLOOKUP(CONCATENATE(INDIRECT(ADDRESS(3,COLUMN())),A94),DATA!C2:E1044,3,FALSE))</f>
        <v>0</v>
      </c>
      <c r="Z94" s="49">
        <f ca="1">IF(ISERROR(VLOOKUP(CONCATENATE(INDIRECT(ADDRESS(3,COLUMN())),A94),DATA!C2:E1044,3,FALSE)),0,VLOOKUP(CONCATENATE(INDIRECT(ADDRESS(3,COLUMN())),A94),DATA!C2:E1044,3,FALSE))</f>
        <v>0</v>
      </c>
      <c r="AA94" s="49">
        <f ca="1">IF(ISERROR(VLOOKUP(CONCATENATE(INDIRECT(ADDRESS(3,COLUMN())),A94),DATA!C2:E1044,3,FALSE)),0,VLOOKUP(CONCATENATE(INDIRECT(ADDRESS(3,COLUMN())),A94),DATA!C2:E1044,3,FALSE))</f>
        <v>0</v>
      </c>
      <c r="AB94" s="49">
        <f ca="1">IF(ISERROR(VLOOKUP(CONCATENATE(INDIRECT(ADDRESS(3,COLUMN())),A94),DATA!C2:E1044,3,FALSE)),0,VLOOKUP(CONCATENATE(INDIRECT(ADDRESS(3,COLUMN())),A94),DATA!C2:E1044,3,FALSE))</f>
        <v>0</v>
      </c>
      <c r="AC94" s="49">
        <f ca="1">IF(ISERROR(VLOOKUP(CONCATENATE(INDIRECT(ADDRESS(3,COLUMN())),A94),DATA!C2:E1044,3,FALSE)),0,VLOOKUP(CONCATENATE(INDIRECT(ADDRESS(3,COLUMN())),A94),DATA!C2:E1044,3,FALSE))</f>
        <v>0</v>
      </c>
      <c r="AD94" s="49">
        <f ca="1">IF(ISERROR(VLOOKUP(CONCATENATE(INDIRECT(ADDRESS(3,COLUMN())),A94),DATA!C2:E1044,3,FALSE)),0,VLOOKUP(CONCATENATE(INDIRECT(ADDRESS(3,COLUMN())),A94),DATA!C2:E1044,3,FALSE))</f>
        <v>0</v>
      </c>
      <c r="AE94" s="49">
        <f ca="1">IF(ISERROR(VLOOKUP(CONCATENATE(INDIRECT(ADDRESS(3,COLUMN())),A94),DATA!C2:E1044,3,FALSE)),0,VLOOKUP(CONCATENATE(INDIRECT(ADDRESS(3,COLUMN())),A94),DATA!C2:E1044,3,FALSE))</f>
        <v>0</v>
      </c>
      <c r="AF94" s="49">
        <f ca="1">IF(ISERROR(VLOOKUP(CONCATENATE(INDIRECT(ADDRESS(3,COLUMN())),A94),DATA!C2:E1044,3,FALSE)),0,VLOOKUP(CONCATENATE(INDIRECT(ADDRESS(3,COLUMN())),A94),DATA!C2:E1044,3,FALSE))</f>
        <v>0</v>
      </c>
      <c r="AG94" s="49">
        <f ca="1">IF(ISERROR(VLOOKUP(CONCATENATE(INDIRECT(ADDRESS(3,COLUMN())),A94),DATA!C2:E1044,3,FALSE)),0,VLOOKUP(CONCATENATE(INDIRECT(ADDRESS(3,COLUMN())),A94),DATA!C2:E1044,3,FALSE))</f>
        <v>0</v>
      </c>
      <c r="AH94" s="49">
        <f ca="1">IF(ISERROR(VLOOKUP(CONCATENATE(INDIRECT(ADDRESS(3,COLUMN())),A94),DATA!C2:E1044,3,FALSE)),0,VLOOKUP(CONCATENATE(INDIRECT(ADDRESS(3,COLUMN())),A94),DATA!C2:E1044,3,FALSE))</f>
        <v>0</v>
      </c>
      <c r="AI94" s="49">
        <f ca="1">IF(ISERROR(VLOOKUP(CONCATENATE(INDIRECT(ADDRESS(3,COLUMN())),A94),DATA!C2:E1044,3,FALSE)),0,VLOOKUP(CONCATENATE(INDIRECT(ADDRESS(3,COLUMN())),A94),DATA!C2:E1044,3,FALSE))</f>
        <v>0</v>
      </c>
      <c r="AJ94" s="49">
        <f ca="1">IF(ISERROR(VLOOKUP(CONCATENATE(INDIRECT(ADDRESS(3,COLUMN())),A94),DATA!C2:E1044,3,FALSE)),0,VLOOKUP(CONCATENATE(INDIRECT(ADDRESS(3,COLUMN())),A94),DATA!C2:E1044,3,FALSE))</f>
        <v>0</v>
      </c>
      <c r="AK94" s="49">
        <f ca="1">IF(ISERROR(VLOOKUP(CONCATENATE(INDIRECT(ADDRESS(3,COLUMN())),A94),DATA!C2:E1044,3,FALSE)),0,VLOOKUP(CONCATENATE(INDIRECT(ADDRESS(3,COLUMN())),A94),DATA!C2:E1044,3,FALSE))</f>
        <v>0</v>
      </c>
      <c r="AL94" s="49">
        <f ca="1">IF(ISERROR(VLOOKUP(CONCATENATE(INDIRECT(ADDRESS(3,COLUMN())),A94),DATA!C2:E1044,3,FALSE)),0,VLOOKUP(CONCATENATE(INDIRECT(ADDRESS(3,COLUMN())),A94),DATA!C2:E1044,3,FALSE))</f>
        <v>0</v>
      </c>
      <c r="AM94" s="49">
        <f ca="1">IF(ISERROR(VLOOKUP(CONCATENATE(INDIRECT(ADDRESS(3,COLUMN())),A94),DATA!C2:E1044,3,FALSE)),0,VLOOKUP(CONCATENATE(INDIRECT(ADDRESS(3,COLUMN())),A94),DATA!C2:E1044,3,FALSE))</f>
        <v>0</v>
      </c>
      <c r="AN94" s="49">
        <f ca="1">SUM(B94:INDIRECT(CONCATENATE(SUBSTITUTE(ADDRESS(1,COLUMN()-1,4),"1",""),"$94")))</f>
        <v>8</v>
      </c>
    </row>
    <row r="95" spans="1:40" x14ac:dyDescent="0.25">
      <c r="A95" s="50" t="s">
        <v>126</v>
      </c>
      <c r="B95" s="50">
        <f ca="1">IF(ISERROR(VLOOKUP(CONCATENATE(INDIRECT(ADDRESS(3,COLUMN())),A95),DATA!C2:E1044,3,FALSE)),0,VLOOKUP(CONCATENATE(INDIRECT(ADDRESS(3,COLUMN())),A95),DATA!C2:E1044,3,FALSE))</f>
        <v>83</v>
      </c>
      <c r="C95" s="50">
        <f ca="1">IF(ISERROR(VLOOKUP(CONCATENATE(INDIRECT(ADDRESS(3,COLUMN())),A95),DATA!C2:E1044,3,FALSE)),0,VLOOKUP(CONCATENATE(INDIRECT(ADDRESS(3,COLUMN())),A95),DATA!C2:E1044,3,FALSE))</f>
        <v>49</v>
      </c>
      <c r="D95" s="50">
        <f ca="1">IF(ISERROR(VLOOKUP(CONCATENATE(INDIRECT(ADDRESS(3,COLUMN())),A95),DATA!C2:E1044,3,FALSE)),0,VLOOKUP(CONCATENATE(INDIRECT(ADDRESS(3,COLUMN())),A95),DATA!C2:E1044,3,FALSE))</f>
        <v>1</v>
      </c>
      <c r="E95" s="50">
        <f ca="1">IF(ISERROR(VLOOKUP(CONCATENATE(INDIRECT(ADDRESS(3,COLUMN())),A95),DATA!C2:E1044,3,FALSE)),0,VLOOKUP(CONCATENATE(INDIRECT(ADDRESS(3,COLUMN())),A95),DATA!C2:E1044,3,FALSE))</f>
        <v>1</v>
      </c>
      <c r="F95" s="50">
        <f ca="1">IF(ISERROR(VLOOKUP(CONCATENATE(INDIRECT(ADDRESS(3,COLUMN())),A95),DATA!C2:E1044,3,FALSE)),0,VLOOKUP(CONCATENATE(INDIRECT(ADDRESS(3,COLUMN())),A95),DATA!C2:E1044,3,FALSE))</f>
        <v>27</v>
      </c>
      <c r="G95" s="50">
        <f ca="1">IF(ISERROR(VLOOKUP(CONCATENATE(INDIRECT(ADDRESS(3,COLUMN())),A95),DATA!C2:E1044,3,FALSE)),0,VLOOKUP(CONCATENATE(INDIRECT(ADDRESS(3,COLUMN())),A95),DATA!C2:E1044,3,FALSE))</f>
        <v>2</v>
      </c>
      <c r="H95" s="50">
        <f ca="1">IF(ISERROR(VLOOKUP(CONCATENATE(INDIRECT(ADDRESS(3,COLUMN())),A95),DATA!C2:E1044,3,FALSE)),0,VLOOKUP(CONCATENATE(INDIRECT(ADDRESS(3,COLUMN())),A95),DATA!C2:E1044,3,FALSE))</f>
        <v>6</v>
      </c>
      <c r="I95" s="50">
        <f ca="1">IF(ISERROR(VLOOKUP(CONCATENATE(INDIRECT(ADDRESS(3,COLUMN())),A95),DATA!C2:E1044,3,FALSE)),0,VLOOKUP(CONCATENATE(INDIRECT(ADDRESS(3,COLUMN())),A95),DATA!C2:E1044,3,FALSE))</f>
        <v>3</v>
      </c>
      <c r="J95" s="50">
        <f ca="1">IF(ISERROR(VLOOKUP(CONCATENATE(INDIRECT(ADDRESS(3,COLUMN())),A95),DATA!C2:E1044,3,FALSE)),0,VLOOKUP(CONCATENATE(INDIRECT(ADDRESS(3,COLUMN())),A95),DATA!C2:E1044,3,FALSE))</f>
        <v>6</v>
      </c>
      <c r="K95" s="50">
        <f ca="1">IF(ISERROR(VLOOKUP(CONCATENATE(INDIRECT(ADDRESS(3,COLUMN())),A95),DATA!C2:E1044,3,FALSE)),0,VLOOKUP(CONCATENATE(INDIRECT(ADDRESS(3,COLUMN())),A95),DATA!C2:E1044,3,FALSE))</f>
        <v>76</v>
      </c>
      <c r="L95" s="50">
        <f ca="1">IF(ISERROR(VLOOKUP(CONCATENATE(INDIRECT(ADDRESS(3,COLUMN())),A95),DATA!C2:E1044,3,FALSE)),0,VLOOKUP(CONCATENATE(INDIRECT(ADDRESS(3,COLUMN())),A95),DATA!C2:E1044,3,FALSE))</f>
        <v>0</v>
      </c>
      <c r="M95" s="50">
        <f ca="1">IF(ISERROR(VLOOKUP(CONCATENATE(INDIRECT(ADDRESS(3,COLUMN())),A95),DATA!C2:E1044,3,FALSE)),0,VLOOKUP(CONCATENATE(INDIRECT(ADDRESS(3,COLUMN())),A95),DATA!C2:E1044,3,FALSE))</f>
        <v>0</v>
      </c>
      <c r="N95" s="50">
        <f ca="1">IF(ISERROR(VLOOKUP(CONCATENATE(INDIRECT(ADDRESS(3,COLUMN())),A95),DATA!C2:E1044,3,FALSE)),0,VLOOKUP(CONCATENATE(INDIRECT(ADDRESS(3,COLUMN())),A95),DATA!C2:E1044,3,FALSE))</f>
        <v>61</v>
      </c>
      <c r="O95" s="50">
        <f ca="1">IF(ISERROR(VLOOKUP(CONCATENATE(INDIRECT(ADDRESS(3,COLUMN())),A95),DATA!C2:E1044,3,FALSE)),0,VLOOKUP(CONCATENATE(INDIRECT(ADDRESS(3,COLUMN())),A95),DATA!C2:E1044,3,FALSE))</f>
        <v>27</v>
      </c>
      <c r="P95" s="50">
        <f ca="1">IF(ISERROR(VLOOKUP(CONCATENATE(INDIRECT(ADDRESS(3,COLUMN())),A95),DATA!C2:E1044,3,FALSE)),0,VLOOKUP(CONCATENATE(INDIRECT(ADDRESS(3,COLUMN())),A95),DATA!C2:E1044,3,FALSE))</f>
        <v>0</v>
      </c>
      <c r="Q95" s="50">
        <f ca="1">IF(ISERROR(VLOOKUP(CONCATENATE(INDIRECT(ADDRESS(3,COLUMN())),A95),DATA!C2:E1044,3,FALSE)),0,VLOOKUP(CONCATENATE(INDIRECT(ADDRESS(3,COLUMN())),A95),DATA!C2:E1044,3,FALSE))</f>
        <v>17</v>
      </c>
      <c r="R95" s="50">
        <f ca="1">IF(ISERROR(VLOOKUP(CONCATENATE(INDIRECT(ADDRESS(3,COLUMN())),A95),DATA!C2:E1044,3,FALSE)),0,VLOOKUP(CONCATENATE(INDIRECT(ADDRESS(3,COLUMN())),A95),DATA!C2:E1044,3,FALSE))</f>
        <v>0</v>
      </c>
      <c r="S95" s="50">
        <f ca="1">IF(ISERROR(VLOOKUP(CONCATENATE(INDIRECT(ADDRESS(3,COLUMN())),A95),DATA!C2:E1044,3,FALSE)),0,VLOOKUP(CONCATENATE(INDIRECT(ADDRESS(3,COLUMN())),A95),DATA!C2:E1044,3,FALSE))</f>
        <v>8</v>
      </c>
      <c r="T95" s="50">
        <f ca="1">IF(ISERROR(VLOOKUP(CONCATENATE(INDIRECT(ADDRESS(3,COLUMN())),A95),DATA!C2:E1044,3,FALSE)),0,VLOOKUP(CONCATENATE(INDIRECT(ADDRESS(3,COLUMN())),A95),DATA!C2:E1044,3,FALSE))</f>
        <v>0</v>
      </c>
      <c r="U95" s="50">
        <f ca="1">IF(ISERROR(VLOOKUP(CONCATENATE(INDIRECT(ADDRESS(3,COLUMN())),A95),DATA!C2:E1044,3,FALSE)),0,VLOOKUP(CONCATENATE(INDIRECT(ADDRESS(3,COLUMN())),A95),DATA!C2:E1044,3,FALSE))</f>
        <v>9</v>
      </c>
      <c r="V95" s="50">
        <f ca="1">IF(ISERROR(VLOOKUP(CONCATENATE(INDIRECT(ADDRESS(3,COLUMN())),A95),DATA!C2:E1044,3,FALSE)),0,VLOOKUP(CONCATENATE(INDIRECT(ADDRESS(3,COLUMN())),A95),DATA!C2:E1044,3,FALSE))</f>
        <v>0</v>
      </c>
      <c r="W95" s="50">
        <f ca="1">IF(ISERROR(VLOOKUP(CONCATENATE(INDIRECT(ADDRESS(3,COLUMN())),A95),DATA!C2:E1044,3,FALSE)),0,VLOOKUP(CONCATENATE(INDIRECT(ADDRESS(3,COLUMN())),A95),DATA!C2:E1044,3,FALSE))</f>
        <v>0</v>
      </c>
      <c r="X95" s="50">
        <f ca="1">IF(ISERROR(VLOOKUP(CONCATENATE(INDIRECT(ADDRESS(3,COLUMN())),A95),DATA!C2:E1044,3,FALSE)),0,VLOOKUP(CONCATENATE(INDIRECT(ADDRESS(3,COLUMN())),A95),DATA!C2:E1044,3,FALSE))</f>
        <v>0</v>
      </c>
      <c r="Y95" s="50">
        <f ca="1">IF(ISERROR(VLOOKUP(CONCATENATE(INDIRECT(ADDRESS(3,COLUMN())),A95),DATA!C2:E1044,3,FALSE)),0,VLOOKUP(CONCATENATE(INDIRECT(ADDRESS(3,COLUMN())),A95),DATA!C2:E1044,3,FALSE))</f>
        <v>2</v>
      </c>
      <c r="Z95" s="50">
        <f ca="1">IF(ISERROR(VLOOKUP(CONCATENATE(INDIRECT(ADDRESS(3,COLUMN())),A95),DATA!C2:E1044,3,FALSE)),0,VLOOKUP(CONCATENATE(INDIRECT(ADDRESS(3,COLUMN())),A95),DATA!C2:E1044,3,FALSE))</f>
        <v>0</v>
      </c>
      <c r="AA95" s="50">
        <f ca="1">IF(ISERROR(VLOOKUP(CONCATENATE(INDIRECT(ADDRESS(3,COLUMN())),A95),DATA!C2:E1044,3,FALSE)),0,VLOOKUP(CONCATENATE(INDIRECT(ADDRESS(3,COLUMN())),A95),DATA!C2:E1044,3,FALSE))</f>
        <v>0</v>
      </c>
      <c r="AB95" s="50">
        <f ca="1">IF(ISERROR(VLOOKUP(CONCATENATE(INDIRECT(ADDRESS(3,COLUMN())),A95),DATA!C2:E1044,3,FALSE)),0,VLOOKUP(CONCATENATE(INDIRECT(ADDRESS(3,COLUMN())),A95),DATA!C2:E1044,3,FALSE))</f>
        <v>0</v>
      </c>
      <c r="AC95" s="50">
        <f ca="1">IF(ISERROR(VLOOKUP(CONCATENATE(INDIRECT(ADDRESS(3,COLUMN())),A95),DATA!C2:E1044,3,FALSE)),0,VLOOKUP(CONCATENATE(INDIRECT(ADDRESS(3,COLUMN())),A95),DATA!C2:E1044,3,FALSE))</f>
        <v>0</v>
      </c>
      <c r="AD95" s="50">
        <f ca="1">IF(ISERROR(VLOOKUP(CONCATENATE(INDIRECT(ADDRESS(3,COLUMN())),A95),DATA!C2:E1044,3,FALSE)),0,VLOOKUP(CONCATENATE(INDIRECT(ADDRESS(3,COLUMN())),A95),DATA!C2:E1044,3,FALSE))</f>
        <v>0</v>
      </c>
      <c r="AE95" s="50">
        <f ca="1">IF(ISERROR(VLOOKUP(CONCATENATE(INDIRECT(ADDRESS(3,COLUMN())),A95),DATA!C2:E1044,3,FALSE)),0,VLOOKUP(CONCATENATE(INDIRECT(ADDRESS(3,COLUMN())),A95),DATA!C2:E1044,3,FALSE))</f>
        <v>0</v>
      </c>
      <c r="AF95" s="50">
        <f ca="1">IF(ISERROR(VLOOKUP(CONCATENATE(INDIRECT(ADDRESS(3,COLUMN())),A95),DATA!C2:E1044,3,FALSE)),0,VLOOKUP(CONCATENATE(INDIRECT(ADDRESS(3,COLUMN())),A95),DATA!C2:E1044,3,FALSE))</f>
        <v>0</v>
      </c>
      <c r="AG95" s="50">
        <f ca="1">IF(ISERROR(VLOOKUP(CONCATENATE(INDIRECT(ADDRESS(3,COLUMN())),A95),DATA!C2:E1044,3,FALSE)),0,VLOOKUP(CONCATENATE(INDIRECT(ADDRESS(3,COLUMN())),A95),DATA!C2:E1044,3,FALSE))</f>
        <v>0</v>
      </c>
      <c r="AH95" s="50">
        <f ca="1">IF(ISERROR(VLOOKUP(CONCATENATE(INDIRECT(ADDRESS(3,COLUMN())),A95),DATA!C2:E1044,3,FALSE)),0,VLOOKUP(CONCATENATE(INDIRECT(ADDRESS(3,COLUMN())),A95),DATA!C2:E1044,3,FALSE))</f>
        <v>0</v>
      </c>
      <c r="AI95" s="50">
        <f ca="1">IF(ISERROR(VLOOKUP(CONCATENATE(INDIRECT(ADDRESS(3,COLUMN())),A95),DATA!C2:E1044,3,FALSE)),0,VLOOKUP(CONCATENATE(INDIRECT(ADDRESS(3,COLUMN())),A95),DATA!C2:E1044,3,FALSE))</f>
        <v>0</v>
      </c>
      <c r="AJ95" s="50">
        <f ca="1">IF(ISERROR(VLOOKUP(CONCATENATE(INDIRECT(ADDRESS(3,COLUMN())),A95),DATA!C2:E1044,3,FALSE)),0,VLOOKUP(CONCATENATE(INDIRECT(ADDRESS(3,COLUMN())),A95),DATA!C2:E1044,3,FALSE))</f>
        <v>0</v>
      </c>
      <c r="AK95" s="50">
        <f ca="1">IF(ISERROR(VLOOKUP(CONCATENATE(INDIRECT(ADDRESS(3,COLUMN())),A95),DATA!C2:E1044,3,FALSE)),0,VLOOKUP(CONCATENATE(INDIRECT(ADDRESS(3,COLUMN())),A95),DATA!C2:E1044,3,FALSE))</f>
        <v>0</v>
      </c>
      <c r="AL95" s="50">
        <f ca="1">IF(ISERROR(VLOOKUP(CONCATENATE(INDIRECT(ADDRESS(3,COLUMN())),A95),DATA!C2:E1044,3,FALSE)),0,VLOOKUP(CONCATENATE(INDIRECT(ADDRESS(3,COLUMN())),A95),DATA!C2:E1044,3,FALSE))</f>
        <v>0</v>
      </c>
      <c r="AM95" s="50">
        <f ca="1">IF(ISERROR(VLOOKUP(CONCATENATE(INDIRECT(ADDRESS(3,COLUMN())),A95),DATA!C2:E1044,3,FALSE)),0,VLOOKUP(CONCATENATE(INDIRECT(ADDRESS(3,COLUMN())),A95),DATA!C2:E1044,3,FALSE))</f>
        <v>0</v>
      </c>
      <c r="AN95" s="50">
        <f ca="1">SUM(B95:INDIRECT(CONCATENATE(SUBSTITUTE(ADDRESS(1,COLUMN()-1,4),"1",""),"$95")))</f>
        <v>378</v>
      </c>
    </row>
    <row r="96" spans="1:40" x14ac:dyDescent="0.25">
      <c r="A96" s="49" t="s">
        <v>129</v>
      </c>
      <c r="B96" s="49">
        <f ca="1">IF(ISERROR(VLOOKUP(CONCATENATE(INDIRECT(ADDRESS(3,COLUMN())),A96),DATA!C2:E1044,3,FALSE)),0,VLOOKUP(CONCATENATE(INDIRECT(ADDRESS(3,COLUMN())),A96),DATA!C2:E1044,3,FALSE))</f>
        <v>154</v>
      </c>
      <c r="C96" s="49">
        <f ca="1">IF(ISERROR(VLOOKUP(CONCATENATE(INDIRECT(ADDRESS(3,COLUMN())),A96),DATA!C2:E1044,3,FALSE)),0,VLOOKUP(CONCATENATE(INDIRECT(ADDRESS(3,COLUMN())),A96),DATA!C2:E1044,3,FALSE))</f>
        <v>21</v>
      </c>
      <c r="D96" s="49">
        <f ca="1">IF(ISERROR(VLOOKUP(CONCATENATE(INDIRECT(ADDRESS(3,COLUMN())),A96),DATA!C2:E1044,3,FALSE)),0,VLOOKUP(CONCATENATE(INDIRECT(ADDRESS(3,COLUMN())),A96),DATA!C2:E1044,3,FALSE))</f>
        <v>162</v>
      </c>
      <c r="E96" s="49">
        <f ca="1">IF(ISERROR(VLOOKUP(CONCATENATE(INDIRECT(ADDRESS(3,COLUMN())),A96),DATA!C2:E1044,3,FALSE)),0,VLOOKUP(CONCATENATE(INDIRECT(ADDRESS(3,COLUMN())),A96),DATA!C2:E1044,3,FALSE))</f>
        <v>31</v>
      </c>
      <c r="F96" s="49">
        <f ca="1">IF(ISERROR(VLOOKUP(CONCATENATE(INDIRECT(ADDRESS(3,COLUMN())),A96),DATA!C2:E1044,3,FALSE)),0,VLOOKUP(CONCATENATE(INDIRECT(ADDRESS(3,COLUMN())),A96),DATA!C2:E1044,3,FALSE))</f>
        <v>1</v>
      </c>
      <c r="G96" s="49">
        <f ca="1">IF(ISERROR(VLOOKUP(CONCATENATE(INDIRECT(ADDRESS(3,COLUMN())),A96),DATA!C2:E1044,3,FALSE)),0,VLOOKUP(CONCATENATE(INDIRECT(ADDRESS(3,COLUMN())),A96),DATA!C2:E1044,3,FALSE))</f>
        <v>72</v>
      </c>
      <c r="H96" s="49">
        <f ca="1">IF(ISERROR(VLOOKUP(CONCATENATE(INDIRECT(ADDRESS(3,COLUMN())),A96),DATA!C2:E1044,3,FALSE)),0,VLOOKUP(CONCATENATE(INDIRECT(ADDRESS(3,COLUMN())),A96),DATA!C2:E1044,3,FALSE))</f>
        <v>43</v>
      </c>
      <c r="I96" s="49">
        <f ca="1">IF(ISERROR(VLOOKUP(CONCATENATE(INDIRECT(ADDRESS(3,COLUMN())),A96),DATA!C2:E1044,3,FALSE)),0,VLOOKUP(CONCATENATE(INDIRECT(ADDRESS(3,COLUMN())),A96),DATA!C2:E1044,3,FALSE))</f>
        <v>85</v>
      </c>
      <c r="J96" s="49">
        <f ca="1">IF(ISERROR(VLOOKUP(CONCATENATE(INDIRECT(ADDRESS(3,COLUMN())),A96),DATA!C2:E1044,3,FALSE)),0,VLOOKUP(CONCATENATE(INDIRECT(ADDRESS(3,COLUMN())),A96),DATA!C2:E1044,3,FALSE))</f>
        <v>1</v>
      </c>
      <c r="K96" s="49">
        <f ca="1">IF(ISERROR(VLOOKUP(CONCATENATE(INDIRECT(ADDRESS(3,COLUMN())),A96),DATA!C2:E1044,3,FALSE)),0,VLOOKUP(CONCATENATE(INDIRECT(ADDRESS(3,COLUMN())),A96),DATA!C2:E1044,3,FALSE))</f>
        <v>2</v>
      </c>
      <c r="L96" s="49">
        <f ca="1">IF(ISERROR(VLOOKUP(CONCATENATE(INDIRECT(ADDRESS(3,COLUMN())),A96),DATA!C2:E1044,3,FALSE)),0,VLOOKUP(CONCATENATE(INDIRECT(ADDRESS(3,COLUMN())),A96),DATA!C2:E1044,3,FALSE))</f>
        <v>6</v>
      </c>
      <c r="M96" s="49">
        <f ca="1">IF(ISERROR(VLOOKUP(CONCATENATE(INDIRECT(ADDRESS(3,COLUMN())),A96),DATA!C2:E1044,3,FALSE)),0,VLOOKUP(CONCATENATE(INDIRECT(ADDRESS(3,COLUMN())),A96),DATA!C2:E1044,3,FALSE))</f>
        <v>11</v>
      </c>
      <c r="N96" s="49">
        <f ca="1">IF(ISERROR(VLOOKUP(CONCATENATE(INDIRECT(ADDRESS(3,COLUMN())),A96),DATA!C2:E1044,3,FALSE)),0,VLOOKUP(CONCATENATE(INDIRECT(ADDRESS(3,COLUMN())),A96),DATA!C2:E1044,3,FALSE))</f>
        <v>5</v>
      </c>
      <c r="O96" s="49">
        <f ca="1">IF(ISERROR(VLOOKUP(CONCATENATE(INDIRECT(ADDRESS(3,COLUMN())),A96),DATA!C2:E1044,3,FALSE)),0,VLOOKUP(CONCATENATE(INDIRECT(ADDRESS(3,COLUMN())),A96),DATA!C2:E1044,3,FALSE))</f>
        <v>0</v>
      </c>
      <c r="P96" s="49">
        <f ca="1">IF(ISERROR(VLOOKUP(CONCATENATE(INDIRECT(ADDRESS(3,COLUMN())),A96),DATA!C2:E1044,3,FALSE)),0,VLOOKUP(CONCATENATE(INDIRECT(ADDRESS(3,COLUMN())),A96),DATA!C2:E1044,3,FALSE))</f>
        <v>27</v>
      </c>
      <c r="Q96" s="49">
        <f ca="1">IF(ISERROR(VLOOKUP(CONCATENATE(INDIRECT(ADDRESS(3,COLUMN())),A96),DATA!C2:E1044,3,FALSE)),0,VLOOKUP(CONCATENATE(INDIRECT(ADDRESS(3,COLUMN())),A96),DATA!C2:E1044,3,FALSE))</f>
        <v>4</v>
      </c>
      <c r="R96" s="49">
        <f ca="1">IF(ISERROR(VLOOKUP(CONCATENATE(INDIRECT(ADDRESS(3,COLUMN())),A96),DATA!C2:E1044,3,FALSE)),0,VLOOKUP(CONCATENATE(INDIRECT(ADDRESS(3,COLUMN())),A96),DATA!C2:E1044,3,FALSE))</f>
        <v>3</v>
      </c>
      <c r="S96" s="49">
        <f ca="1">IF(ISERROR(VLOOKUP(CONCATENATE(INDIRECT(ADDRESS(3,COLUMN())),A96),DATA!C2:E1044,3,FALSE)),0,VLOOKUP(CONCATENATE(INDIRECT(ADDRESS(3,COLUMN())),A96),DATA!C2:E1044,3,FALSE))</f>
        <v>27</v>
      </c>
      <c r="T96" s="49">
        <f ca="1">IF(ISERROR(VLOOKUP(CONCATENATE(INDIRECT(ADDRESS(3,COLUMN())),A96),DATA!C2:E1044,3,FALSE)),0,VLOOKUP(CONCATENATE(INDIRECT(ADDRESS(3,COLUMN())),A96),DATA!C2:E1044,3,FALSE))</f>
        <v>15</v>
      </c>
      <c r="U96" s="49">
        <f ca="1">IF(ISERROR(VLOOKUP(CONCATENATE(INDIRECT(ADDRESS(3,COLUMN())),A96),DATA!C2:E1044,3,FALSE)),0,VLOOKUP(CONCATENATE(INDIRECT(ADDRESS(3,COLUMN())),A96),DATA!C2:E1044,3,FALSE))</f>
        <v>9</v>
      </c>
      <c r="V96" s="49">
        <f ca="1">IF(ISERROR(VLOOKUP(CONCATENATE(INDIRECT(ADDRESS(3,COLUMN())),A96),DATA!C2:E1044,3,FALSE)),0,VLOOKUP(CONCATENATE(INDIRECT(ADDRESS(3,COLUMN())),A96),DATA!C2:E1044,3,FALSE))</f>
        <v>1</v>
      </c>
      <c r="W96" s="49">
        <f ca="1">IF(ISERROR(VLOOKUP(CONCATENATE(INDIRECT(ADDRESS(3,COLUMN())),A96),DATA!C2:E1044,3,FALSE)),0,VLOOKUP(CONCATENATE(INDIRECT(ADDRESS(3,COLUMN())),A96),DATA!C2:E1044,3,FALSE))</f>
        <v>0</v>
      </c>
      <c r="X96" s="49">
        <f ca="1">IF(ISERROR(VLOOKUP(CONCATENATE(INDIRECT(ADDRESS(3,COLUMN())),A96),DATA!C2:E1044,3,FALSE)),0,VLOOKUP(CONCATENATE(INDIRECT(ADDRESS(3,COLUMN())),A96),DATA!C2:E1044,3,FALSE))</f>
        <v>0</v>
      </c>
      <c r="Y96" s="49">
        <f ca="1">IF(ISERROR(VLOOKUP(CONCATENATE(INDIRECT(ADDRESS(3,COLUMN())),A96),DATA!C2:E1044,3,FALSE)),0,VLOOKUP(CONCATENATE(INDIRECT(ADDRESS(3,COLUMN())),A96),DATA!C2:E1044,3,FALSE))</f>
        <v>7</v>
      </c>
      <c r="Z96" s="49">
        <f ca="1">IF(ISERROR(VLOOKUP(CONCATENATE(INDIRECT(ADDRESS(3,COLUMN())),A96),DATA!C2:E1044,3,FALSE)),0,VLOOKUP(CONCATENATE(INDIRECT(ADDRESS(3,COLUMN())),A96),DATA!C2:E1044,3,FALSE))</f>
        <v>1</v>
      </c>
      <c r="AA96" s="49">
        <f ca="1">IF(ISERROR(VLOOKUP(CONCATENATE(INDIRECT(ADDRESS(3,COLUMN())),A96),DATA!C2:E1044,3,FALSE)),0,VLOOKUP(CONCATENATE(INDIRECT(ADDRESS(3,COLUMN())),A96),DATA!C2:E1044,3,FALSE))</f>
        <v>0</v>
      </c>
      <c r="AB96" s="49">
        <f ca="1">IF(ISERROR(VLOOKUP(CONCATENATE(INDIRECT(ADDRESS(3,COLUMN())),A96),DATA!C2:E1044,3,FALSE)),0,VLOOKUP(CONCATENATE(INDIRECT(ADDRESS(3,COLUMN())),A96),DATA!C2:E1044,3,FALSE))</f>
        <v>0</v>
      </c>
      <c r="AC96" s="49">
        <f ca="1">IF(ISERROR(VLOOKUP(CONCATENATE(INDIRECT(ADDRESS(3,COLUMN())),A96),DATA!C2:E1044,3,FALSE)),0,VLOOKUP(CONCATENATE(INDIRECT(ADDRESS(3,COLUMN())),A96),DATA!C2:E1044,3,FALSE))</f>
        <v>0</v>
      </c>
      <c r="AD96" s="49">
        <f ca="1">IF(ISERROR(VLOOKUP(CONCATENATE(INDIRECT(ADDRESS(3,COLUMN())),A96),DATA!C2:E1044,3,FALSE)),0,VLOOKUP(CONCATENATE(INDIRECT(ADDRESS(3,COLUMN())),A96),DATA!C2:E1044,3,FALSE))</f>
        <v>0</v>
      </c>
      <c r="AE96" s="49">
        <f ca="1">IF(ISERROR(VLOOKUP(CONCATENATE(INDIRECT(ADDRESS(3,COLUMN())),A96),DATA!C2:E1044,3,FALSE)),0,VLOOKUP(CONCATENATE(INDIRECT(ADDRESS(3,COLUMN())),A96),DATA!C2:E1044,3,FALSE))</f>
        <v>3</v>
      </c>
      <c r="AF96" s="49">
        <f ca="1">IF(ISERROR(VLOOKUP(CONCATENATE(INDIRECT(ADDRESS(3,COLUMN())),A96),DATA!C2:E1044,3,FALSE)),0,VLOOKUP(CONCATENATE(INDIRECT(ADDRESS(3,COLUMN())),A96),DATA!C2:E1044,3,FALSE))</f>
        <v>0</v>
      </c>
      <c r="AG96" s="49">
        <f ca="1">IF(ISERROR(VLOOKUP(CONCATENATE(INDIRECT(ADDRESS(3,COLUMN())),A96),DATA!C2:E1044,3,FALSE)),0,VLOOKUP(CONCATENATE(INDIRECT(ADDRESS(3,COLUMN())),A96),DATA!C2:E1044,3,FALSE))</f>
        <v>2</v>
      </c>
      <c r="AH96" s="49">
        <f ca="1">IF(ISERROR(VLOOKUP(CONCATENATE(INDIRECT(ADDRESS(3,COLUMN())),A96),DATA!C2:E1044,3,FALSE)),0,VLOOKUP(CONCATENATE(INDIRECT(ADDRESS(3,COLUMN())),A96),DATA!C2:E1044,3,FALSE))</f>
        <v>4</v>
      </c>
      <c r="AI96" s="49">
        <f ca="1">IF(ISERROR(VLOOKUP(CONCATENATE(INDIRECT(ADDRESS(3,COLUMN())),A96),DATA!C2:E1044,3,FALSE)),0,VLOOKUP(CONCATENATE(INDIRECT(ADDRESS(3,COLUMN())),A96),DATA!C2:E1044,3,FALSE))</f>
        <v>0</v>
      </c>
      <c r="AJ96" s="49">
        <f ca="1">IF(ISERROR(VLOOKUP(CONCATENATE(INDIRECT(ADDRESS(3,COLUMN())),A96),DATA!C2:E1044,3,FALSE)),0,VLOOKUP(CONCATENATE(INDIRECT(ADDRESS(3,COLUMN())),A96),DATA!C2:E1044,3,FALSE))</f>
        <v>0</v>
      </c>
      <c r="AK96" s="49">
        <f ca="1">IF(ISERROR(VLOOKUP(CONCATENATE(INDIRECT(ADDRESS(3,COLUMN())),A96),DATA!C2:E1044,3,FALSE)),0,VLOOKUP(CONCATENATE(INDIRECT(ADDRESS(3,COLUMN())),A96),DATA!C2:E1044,3,FALSE))</f>
        <v>0</v>
      </c>
      <c r="AL96" s="49">
        <f ca="1">IF(ISERROR(VLOOKUP(CONCATENATE(INDIRECT(ADDRESS(3,COLUMN())),A96),DATA!C2:E1044,3,FALSE)),0,VLOOKUP(CONCATENATE(INDIRECT(ADDRESS(3,COLUMN())),A96),DATA!C2:E1044,3,FALSE))</f>
        <v>0</v>
      </c>
      <c r="AM96" s="49">
        <f ca="1">IF(ISERROR(VLOOKUP(CONCATENATE(INDIRECT(ADDRESS(3,COLUMN())),A96),DATA!C2:E1044,3,FALSE)),0,VLOOKUP(CONCATENATE(INDIRECT(ADDRESS(3,COLUMN())),A96),DATA!C2:E1044,3,FALSE))</f>
        <v>0</v>
      </c>
      <c r="AN96" s="49">
        <f ca="1">SUM(B96:INDIRECT(CONCATENATE(SUBSTITUTE(ADDRESS(1,COLUMN()-1,4),"1",""),"$96")))</f>
        <v>697</v>
      </c>
    </row>
    <row r="97" spans="1:40" x14ac:dyDescent="0.25">
      <c r="A97" s="50" t="s">
        <v>130</v>
      </c>
      <c r="B97" s="50">
        <f ca="1">IF(ISERROR(VLOOKUP(CONCATENATE(INDIRECT(ADDRESS(3,COLUMN())),A97),DATA!C2:E1044,3,FALSE)),0,VLOOKUP(CONCATENATE(INDIRECT(ADDRESS(3,COLUMN())),A97),DATA!C2:E1044,3,FALSE))</f>
        <v>77</v>
      </c>
      <c r="C97" s="50">
        <f ca="1">IF(ISERROR(VLOOKUP(CONCATENATE(INDIRECT(ADDRESS(3,COLUMN())),A97),DATA!C2:E1044,3,FALSE)),0,VLOOKUP(CONCATENATE(INDIRECT(ADDRESS(3,COLUMN())),A97),DATA!C2:E1044,3,FALSE))</f>
        <v>18</v>
      </c>
      <c r="D97" s="50">
        <f ca="1">IF(ISERROR(VLOOKUP(CONCATENATE(INDIRECT(ADDRESS(3,COLUMN())),A97),DATA!C2:E1044,3,FALSE)),0,VLOOKUP(CONCATENATE(INDIRECT(ADDRESS(3,COLUMN())),A97),DATA!C2:E1044,3,FALSE))</f>
        <v>8</v>
      </c>
      <c r="E97" s="50">
        <f ca="1">IF(ISERROR(VLOOKUP(CONCATENATE(INDIRECT(ADDRESS(3,COLUMN())),A97),DATA!C2:E1044,3,FALSE)),0,VLOOKUP(CONCATENATE(INDIRECT(ADDRESS(3,COLUMN())),A97),DATA!C2:E1044,3,FALSE))</f>
        <v>3</v>
      </c>
      <c r="F97" s="50">
        <f ca="1">IF(ISERROR(VLOOKUP(CONCATENATE(INDIRECT(ADDRESS(3,COLUMN())),A97),DATA!C2:E1044,3,FALSE)),0,VLOOKUP(CONCATENATE(INDIRECT(ADDRESS(3,COLUMN())),A97),DATA!C2:E1044,3,FALSE))</f>
        <v>0</v>
      </c>
      <c r="G97" s="50">
        <f ca="1">IF(ISERROR(VLOOKUP(CONCATENATE(INDIRECT(ADDRESS(3,COLUMN())),A97),DATA!C2:E1044,3,FALSE)),0,VLOOKUP(CONCATENATE(INDIRECT(ADDRESS(3,COLUMN())),A97),DATA!C2:E1044,3,FALSE))</f>
        <v>6</v>
      </c>
      <c r="H97" s="50">
        <f ca="1">IF(ISERROR(VLOOKUP(CONCATENATE(INDIRECT(ADDRESS(3,COLUMN())),A97),DATA!C2:E1044,3,FALSE)),0,VLOOKUP(CONCATENATE(INDIRECT(ADDRESS(3,COLUMN())),A97),DATA!C2:E1044,3,FALSE))</f>
        <v>1</v>
      </c>
      <c r="I97" s="50">
        <f ca="1">IF(ISERROR(VLOOKUP(CONCATENATE(INDIRECT(ADDRESS(3,COLUMN())),A97),DATA!C2:E1044,3,FALSE)),0,VLOOKUP(CONCATENATE(INDIRECT(ADDRESS(3,COLUMN())),A97),DATA!C2:E1044,3,FALSE))</f>
        <v>3</v>
      </c>
      <c r="J97" s="50">
        <f ca="1">IF(ISERROR(VLOOKUP(CONCATENATE(INDIRECT(ADDRESS(3,COLUMN())),A97),DATA!C2:E1044,3,FALSE)),0,VLOOKUP(CONCATENATE(INDIRECT(ADDRESS(3,COLUMN())),A97),DATA!C2:E1044,3,FALSE))</f>
        <v>0</v>
      </c>
      <c r="K97" s="50">
        <f ca="1">IF(ISERROR(VLOOKUP(CONCATENATE(INDIRECT(ADDRESS(3,COLUMN())),A97),DATA!C2:E1044,3,FALSE)),0,VLOOKUP(CONCATENATE(INDIRECT(ADDRESS(3,COLUMN())),A97),DATA!C2:E1044,3,FALSE))</f>
        <v>0</v>
      </c>
      <c r="L97" s="50">
        <f ca="1">IF(ISERROR(VLOOKUP(CONCATENATE(INDIRECT(ADDRESS(3,COLUMN())),A97),DATA!C2:E1044,3,FALSE)),0,VLOOKUP(CONCATENATE(INDIRECT(ADDRESS(3,COLUMN())),A97),DATA!C2:E1044,3,FALSE))</f>
        <v>1</v>
      </c>
      <c r="M97" s="50">
        <f ca="1">IF(ISERROR(VLOOKUP(CONCATENATE(INDIRECT(ADDRESS(3,COLUMN())),A97),DATA!C2:E1044,3,FALSE)),0,VLOOKUP(CONCATENATE(INDIRECT(ADDRESS(3,COLUMN())),A97),DATA!C2:E1044,3,FALSE))</f>
        <v>1</v>
      </c>
      <c r="N97" s="50">
        <f ca="1">IF(ISERROR(VLOOKUP(CONCATENATE(INDIRECT(ADDRESS(3,COLUMN())),A97),DATA!C2:E1044,3,FALSE)),0,VLOOKUP(CONCATENATE(INDIRECT(ADDRESS(3,COLUMN())),A97),DATA!C2:E1044,3,FALSE))</f>
        <v>2</v>
      </c>
      <c r="O97" s="50">
        <f ca="1">IF(ISERROR(VLOOKUP(CONCATENATE(INDIRECT(ADDRESS(3,COLUMN())),A97),DATA!C2:E1044,3,FALSE)),0,VLOOKUP(CONCATENATE(INDIRECT(ADDRESS(3,COLUMN())),A97),DATA!C2:E1044,3,FALSE))</f>
        <v>0</v>
      </c>
      <c r="P97" s="50">
        <f ca="1">IF(ISERROR(VLOOKUP(CONCATENATE(INDIRECT(ADDRESS(3,COLUMN())),A97),DATA!C2:E1044,3,FALSE)),0,VLOOKUP(CONCATENATE(INDIRECT(ADDRESS(3,COLUMN())),A97),DATA!C2:E1044,3,FALSE))</f>
        <v>0</v>
      </c>
      <c r="Q97" s="50">
        <f ca="1">IF(ISERROR(VLOOKUP(CONCATENATE(INDIRECT(ADDRESS(3,COLUMN())),A97),DATA!C2:E1044,3,FALSE)),0,VLOOKUP(CONCATENATE(INDIRECT(ADDRESS(3,COLUMN())),A97),DATA!C2:E1044,3,FALSE))</f>
        <v>1</v>
      </c>
      <c r="R97" s="50">
        <f ca="1">IF(ISERROR(VLOOKUP(CONCATENATE(INDIRECT(ADDRESS(3,COLUMN())),A97),DATA!C2:E1044,3,FALSE)),0,VLOOKUP(CONCATENATE(INDIRECT(ADDRESS(3,COLUMN())),A97),DATA!C2:E1044,3,FALSE))</f>
        <v>0</v>
      </c>
      <c r="S97" s="50">
        <f ca="1">IF(ISERROR(VLOOKUP(CONCATENATE(INDIRECT(ADDRESS(3,COLUMN())),A97),DATA!C2:E1044,3,FALSE)),0,VLOOKUP(CONCATENATE(INDIRECT(ADDRESS(3,COLUMN())),A97),DATA!C2:E1044,3,FALSE))</f>
        <v>1</v>
      </c>
      <c r="T97" s="50">
        <f ca="1">IF(ISERROR(VLOOKUP(CONCATENATE(INDIRECT(ADDRESS(3,COLUMN())),A97),DATA!C2:E1044,3,FALSE)),0,VLOOKUP(CONCATENATE(INDIRECT(ADDRESS(3,COLUMN())),A97),DATA!C2:E1044,3,FALSE))</f>
        <v>0</v>
      </c>
      <c r="U97" s="50">
        <f ca="1">IF(ISERROR(VLOOKUP(CONCATENATE(INDIRECT(ADDRESS(3,COLUMN())),A97),DATA!C2:E1044,3,FALSE)),0,VLOOKUP(CONCATENATE(INDIRECT(ADDRESS(3,COLUMN())),A97),DATA!C2:E1044,3,FALSE))</f>
        <v>11</v>
      </c>
      <c r="V97" s="50">
        <f ca="1">IF(ISERROR(VLOOKUP(CONCATENATE(INDIRECT(ADDRESS(3,COLUMN())),A97),DATA!C2:E1044,3,FALSE)),0,VLOOKUP(CONCATENATE(INDIRECT(ADDRESS(3,COLUMN())),A97),DATA!C2:E1044,3,FALSE))</f>
        <v>0</v>
      </c>
      <c r="W97" s="50">
        <f ca="1">IF(ISERROR(VLOOKUP(CONCATENATE(INDIRECT(ADDRESS(3,COLUMN())),A97),DATA!C2:E1044,3,FALSE)),0,VLOOKUP(CONCATENATE(INDIRECT(ADDRESS(3,COLUMN())),A97),DATA!C2:E1044,3,FALSE))</f>
        <v>0</v>
      </c>
      <c r="X97" s="50">
        <f ca="1">IF(ISERROR(VLOOKUP(CONCATENATE(INDIRECT(ADDRESS(3,COLUMN())),A97),DATA!C2:E1044,3,FALSE)),0,VLOOKUP(CONCATENATE(INDIRECT(ADDRESS(3,COLUMN())),A97),DATA!C2:E1044,3,FALSE))</f>
        <v>0</v>
      </c>
      <c r="Y97" s="50">
        <f ca="1">IF(ISERROR(VLOOKUP(CONCATENATE(INDIRECT(ADDRESS(3,COLUMN())),A97),DATA!C2:E1044,3,FALSE)),0,VLOOKUP(CONCATENATE(INDIRECT(ADDRESS(3,COLUMN())),A97),DATA!C2:E1044,3,FALSE))</f>
        <v>0</v>
      </c>
      <c r="Z97" s="50">
        <f ca="1">IF(ISERROR(VLOOKUP(CONCATENATE(INDIRECT(ADDRESS(3,COLUMN())),A97),DATA!C2:E1044,3,FALSE)),0,VLOOKUP(CONCATENATE(INDIRECT(ADDRESS(3,COLUMN())),A97),DATA!C2:E1044,3,FALSE))</f>
        <v>0</v>
      </c>
      <c r="AA97" s="50">
        <f ca="1">IF(ISERROR(VLOOKUP(CONCATENATE(INDIRECT(ADDRESS(3,COLUMN())),A97),DATA!C2:E1044,3,FALSE)),0,VLOOKUP(CONCATENATE(INDIRECT(ADDRESS(3,COLUMN())),A97),DATA!C2:E1044,3,FALSE))</f>
        <v>0</v>
      </c>
      <c r="AB97" s="50">
        <f ca="1">IF(ISERROR(VLOOKUP(CONCATENATE(INDIRECT(ADDRESS(3,COLUMN())),A97),DATA!C2:E1044,3,FALSE)),0,VLOOKUP(CONCATENATE(INDIRECT(ADDRESS(3,COLUMN())),A97),DATA!C2:E1044,3,FALSE))</f>
        <v>0</v>
      </c>
      <c r="AC97" s="50">
        <f ca="1">IF(ISERROR(VLOOKUP(CONCATENATE(INDIRECT(ADDRESS(3,COLUMN())),A97),DATA!C2:E1044,3,FALSE)),0,VLOOKUP(CONCATENATE(INDIRECT(ADDRESS(3,COLUMN())),A97),DATA!C2:E1044,3,FALSE))</f>
        <v>0</v>
      </c>
      <c r="AD97" s="50">
        <f ca="1">IF(ISERROR(VLOOKUP(CONCATENATE(INDIRECT(ADDRESS(3,COLUMN())),A97),DATA!C2:E1044,3,FALSE)),0,VLOOKUP(CONCATENATE(INDIRECT(ADDRESS(3,COLUMN())),A97),DATA!C2:E1044,3,FALSE))</f>
        <v>0</v>
      </c>
      <c r="AE97" s="50">
        <f ca="1">IF(ISERROR(VLOOKUP(CONCATENATE(INDIRECT(ADDRESS(3,COLUMN())),A97),DATA!C2:E1044,3,FALSE)),0,VLOOKUP(CONCATENATE(INDIRECT(ADDRESS(3,COLUMN())),A97),DATA!C2:E1044,3,FALSE))</f>
        <v>0</v>
      </c>
      <c r="AF97" s="50">
        <f ca="1">IF(ISERROR(VLOOKUP(CONCATENATE(INDIRECT(ADDRESS(3,COLUMN())),A97),DATA!C2:E1044,3,FALSE)),0,VLOOKUP(CONCATENATE(INDIRECT(ADDRESS(3,COLUMN())),A97),DATA!C2:E1044,3,FALSE))</f>
        <v>1</v>
      </c>
      <c r="AG97" s="50">
        <f ca="1">IF(ISERROR(VLOOKUP(CONCATENATE(INDIRECT(ADDRESS(3,COLUMN())),A97),DATA!C2:E1044,3,FALSE)),0,VLOOKUP(CONCATENATE(INDIRECT(ADDRESS(3,COLUMN())),A97),DATA!C2:E1044,3,FALSE))</f>
        <v>0</v>
      </c>
      <c r="AH97" s="50">
        <f ca="1">IF(ISERROR(VLOOKUP(CONCATENATE(INDIRECT(ADDRESS(3,COLUMN())),A97),DATA!C2:E1044,3,FALSE)),0,VLOOKUP(CONCATENATE(INDIRECT(ADDRESS(3,COLUMN())),A97),DATA!C2:E1044,3,FALSE))</f>
        <v>2</v>
      </c>
      <c r="AI97" s="50">
        <f ca="1">IF(ISERROR(VLOOKUP(CONCATENATE(INDIRECT(ADDRESS(3,COLUMN())),A97),DATA!C2:E1044,3,FALSE)),0,VLOOKUP(CONCATENATE(INDIRECT(ADDRESS(3,COLUMN())),A97),DATA!C2:E1044,3,FALSE))</f>
        <v>0</v>
      </c>
      <c r="AJ97" s="50">
        <f ca="1">IF(ISERROR(VLOOKUP(CONCATENATE(INDIRECT(ADDRESS(3,COLUMN())),A97),DATA!C2:E1044,3,FALSE)),0,VLOOKUP(CONCATENATE(INDIRECT(ADDRESS(3,COLUMN())),A97),DATA!C2:E1044,3,FALSE))</f>
        <v>0</v>
      </c>
      <c r="AK97" s="50">
        <f ca="1">IF(ISERROR(VLOOKUP(CONCATENATE(INDIRECT(ADDRESS(3,COLUMN())),A97),DATA!C2:E1044,3,FALSE)),0,VLOOKUP(CONCATENATE(INDIRECT(ADDRESS(3,COLUMN())),A97),DATA!C2:E1044,3,FALSE))</f>
        <v>0</v>
      </c>
      <c r="AL97" s="50">
        <f ca="1">IF(ISERROR(VLOOKUP(CONCATENATE(INDIRECT(ADDRESS(3,COLUMN())),A97),DATA!C2:E1044,3,FALSE)),0,VLOOKUP(CONCATENATE(INDIRECT(ADDRESS(3,COLUMN())),A97),DATA!C2:E1044,3,FALSE))</f>
        <v>0</v>
      </c>
      <c r="AM97" s="50">
        <f ca="1">IF(ISERROR(VLOOKUP(CONCATENATE(INDIRECT(ADDRESS(3,COLUMN())),A97),DATA!C2:E1044,3,FALSE)),0,VLOOKUP(CONCATENATE(INDIRECT(ADDRESS(3,COLUMN())),A97),DATA!C2:E1044,3,FALSE))</f>
        <v>0</v>
      </c>
      <c r="AN97" s="50">
        <f ca="1">SUM(B97:INDIRECT(CONCATENATE(SUBSTITUTE(ADDRESS(1,COLUMN()-1,4),"1",""),"$97")))</f>
        <v>136</v>
      </c>
    </row>
    <row r="98" spans="1:40" x14ac:dyDescent="0.25">
      <c r="A98" s="49" t="s">
        <v>133</v>
      </c>
      <c r="B98" s="49">
        <f ca="1">IF(ISERROR(VLOOKUP(CONCATENATE(INDIRECT(ADDRESS(3,COLUMN())),A98),DATA!C2:E1044,3,FALSE)),0,VLOOKUP(CONCATENATE(INDIRECT(ADDRESS(3,COLUMN())),A98),DATA!C2:E1044,3,FALSE))</f>
        <v>7</v>
      </c>
      <c r="C98" s="49">
        <f ca="1">IF(ISERROR(VLOOKUP(CONCATENATE(INDIRECT(ADDRESS(3,COLUMN())),A98),DATA!C2:E1044,3,FALSE)),0,VLOOKUP(CONCATENATE(INDIRECT(ADDRESS(3,COLUMN())),A98),DATA!C2:E1044,3,FALSE))</f>
        <v>0</v>
      </c>
      <c r="D98" s="49">
        <f ca="1">IF(ISERROR(VLOOKUP(CONCATENATE(INDIRECT(ADDRESS(3,COLUMN())),A98),DATA!C2:E1044,3,FALSE)),0,VLOOKUP(CONCATENATE(INDIRECT(ADDRESS(3,COLUMN())),A98),DATA!C2:E1044,3,FALSE))</f>
        <v>0</v>
      </c>
      <c r="E98" s="49">
        <f ca="1">IF(ISERROR(VLOOKUP(CONCATENATE(INDIRECT(ADDRESS(3,COLUMN())),A98),DATA!C2:E1044,3,FALSE)),0,VLOOKUP(CONCATENATE(INDIRECT(ADDRESS(3,COLUMN())),A98),DATA!C2:E1044,3,FALSE))</f>
        <v>1</v>
      </c>
      <c r="F98" s="49">
        <f ca="1">IF(ISERROR(VLOOKUP(CONCATENATE(INDIRECT(ADDRESS(3,COLUMN())),A98),DATA!C2:E1044,3,FALSE)),0,VLOOKUP(CONCATENATE(INDIRECT(ADDRESS(3,COLUMN())),A98),DATA!C2:E1044,3,FALSE))</f>
        <v>0</v>
      </c>
      <c r="G98" s="49">
        <f ca="1">IF(ISERROR(VLOOKUP(CONCATENATE(INDIRECT(ADDRESS(3,COLUMN())),A98),DATA!C2:E1044,3,FALSE)),0,VLOOKUP(CONCATENATE(INDIRECT(ADDRESS(3,COLUMN())),A98),DATA!C2:E1044,3,FALSE))</f>
        <v>1</v>
      </c>
      <c r="H98" s="49">
        <f ca="1">IF(ISERROR(VLOOKUP(CONCATENATE(INDIRECT(ADDRESS(3,COLUMN())),A98),DATA!C2:E1044,3,FALSE)),0,VLOOKUP(CONCATENATE(INDIRECT(ADDRESS(3,COLUMN())),A98),DATA!C2:E1044,3,FALSE))</f>
        <v>7</v>
      </c>
      <c r="I98" s="49">
        <f ca="1">IF(ISERROR(VLOOKUP(CONCATENATE(INDIRECT(ADDRESS(3,COLUMN())),A98),DATA!C2:E1044,3,FALSE)),0,VLOOKUP(CONCATENATE(INDIRECT(ADDRESS(3,COLUMN())),A98),DATA!C2:E1044,3,FALSE))</f>
        <v>2</v>
      </c>
      <c r="J98" s="49">
        <f ca="1">IF(ISERROR(VLOOKUP(CONCATENATE(INDIRECT(ADDRESS(3,COLUMN())),A98),DATA!C2:E1044,3,FALSE)),0,VLOOKUP(CONCATENATE(INDIRECT(ADDRESS(3,COLUMN())),A98),DATA!C2:E1044,3,FALSE))</f>
        <v>22</v>
      </c>
      <c r="K98" s="49">
        <f ca="1">IF(ISERROR(VLOOKUP(CONCATENATE(INDIRECT(ADDRESS(3,COLUMN())),A98),DATA!C2:E1044,3,FALSE)),0,VLOOKUP(CONCATENATE(INDIRECT(ADDRESS(3,COLUMN())),A98),DATA!C2:E1044,3,FALSE))</f>
        <v>2</v>
      </c>
      <c r="L98" s="49">
        <f ca="1">IF(ISERROR(VLOOKUP(CONCATENATE(INDIRECT(ADDRESS(3,COLUMN())),A98),DATA!C2:E1044,3,FALSE)),0,VLOOKUP(CONCATENATE(INDIRECT(ADDRESS(3,COLUMN())),A98),DATA!C2:E1044,3,FALSE))</f>
        <v>0</v>
      </c>
      <c r="M98" s="49">
        <f ca="1">IF(ISERROR(VLOOKUP(CONCATENATE(INDIRECT(ADDRESS(3,COLUMN())),A98),DATA!C2:E1044,3,FALSE)),0,VLOOKUP(CONCATENATE(INDIRECT(ADDRESS(3,COLUMN())),A98),DATA!C2:E1044,3,FALSE))</f>
        <v>8</v>
      </c>
      <c r="N98" s="49">
        <f ca="1">IF(ISERROR(VLOOKUP(CONCATENATE(INDIRECT(ADDRESS(3,COLUMN())),A98),DATA!C2:E1044,3,FALSE)),0,VLOOKUP(CONCATENATE(INDIRECT(ADDRESS(3,COLUMN())),A98),DATA!C2:E1044,3,FALSE))</f>
        <v>2</v>
      </c>
      <c r="O98" s="49">
        <f ca="1">IF(ISERROR(VLOOKUP(CONCATENATE(INDIRECT(ADDRESS(3,COLUMN())),A98),DATA!C2:E1044,3,FALSE)),0,VLOOKUP(CONCATENATE(INDIRECT(ADDRESS(3,COLUMN())),A98),DATA!C2:E1044,3,FALSE))</f>
        <v>5</v>
      </c>
      <c r="P98" s="49">
        <f ca="1">IF(ISERROR(VLOOKUP(CONCATENATE(INDIRECT(ADDRESS(3,COLUMN())),A98),DATA!C2:E1044,3,FALSE)),0,VLOOKUP(CONCATENATE(INDIRECT(ADDRESS(3,COLUMN())),A98),DATA!C2:E1044,3,FALSE))</f>
        <v>0</v>
      </c>
      <c r="Q98" s="49">
        <f ca="1">IF(ISERROR(VLOOKUP(CONCATENATE(INDIRECT(ADDRESS(3,COLUMN())),A98),DATA!C2:E1044,3,FALSE)),0,VLOOKUP(CONCATENATE(INDIRECT(ADDRESS(3,COLUMN())),A98),DATA!C2:E1044,3,FALSE))</f>
        <v>0</v>
      </c>
      <c r="R98" s="49">
        <f ca="1">IF(ISERROR(VLOOKUP(CONCATENATE(INDIRECT(ADDRESS(3,COLUMN())),A98),DATA!C2:E1044,3,FALSE)),0,VLOOKUP(CONCATENATE(INDIRECT(ADDRESS(3,COLUMN())),A98),DATA!C2:E1044,3,FALSE))</f>
        <v>0</v>
      </c>
      <c r="S98" s="49">
        <f ca="1">IF(ISERROR(VLOOKUP(CONCATENATE(INDIRECT(ADDRESS(3,COLUMN())),A98),DATA!C2:E1044,3,FALSE)),0,VLOOKUP(CONCATENATE(INDIRECT(ADDRESS(3,COLUMN())),A98),DATA!C2:E1044,3,FALSE))</f>
        <v>1</v>
      </c>
      <c r="T98" s="49">
        <f ca="1">IF(ISERROR(VLOOKUP(CONCATENATE(INDIRECT(ADDRESS(3,COLUMN())),A98),DATA!C2:E1044,3,FALSE)),0,VLOOKUP(CONCATENATE(INDIRECT(ADDRESS(3,COLUMN())),A98),DATA!C2:E1044,3,FALSE))</f>
        <v>1</v>
      </c>
      <c r="U98" s="49">
        <f ca="1">IF(ISERROR(VLOOKUP(CONCATENATE(INDIRECT(ADDRESS(3,COLUMN())),A98),DATA!C2:E1044,3,FALSE)),0,VLOOKUP(CONCATENATE(INDIRECT(ADDRESS(3,COLUMN())),A98),DATA!C2:E1044,3,FALSE))</f>
        <v>3</v>
      </c>
      <c r="V98" s="49">
        <f ca="1">IF(ISERROR(VLOOKUP(CONCATENATE(INDIRECT(ADDRESS(3,COLUMN())),A98),DATA!C2:E1044,3,FALSE)),0,VLOOKUP(CONCATENATE(INDIRECT(ADDRESS(3,COLUMN())),A98),DATA!C2:E1044,3,FALSE))</f>
        <v>0</v>
      </c>
      <c r="W98" s="49">
        <f ca="1">IF(ISERROR(VLOOKUP(CONCATENATE(INDIRECT(ADDRESS(3,COLUMN())),A98),DATA!C2:E1044,3,FALSE)),0,VLOOKUP(CONCATENATE(INDIRECT(ADDRESS(3,COLUMN())),A98),DATA!C2:E1044,3,FALSE))</f>
        <v>0</v>
      </c>
      <c r="X98" s="49">
        <f ca="1">IF(ISERROR(VLOOKUP(CONCATENATE(INDIRECT(ADDRESS(3,COLUMN())),A98),DATA!C2:E1044,3,FALSE)),0,VLOOKUP(CONCATENATE(INDIRECT(ADDRESS(3,COLUMN())),A98),DATA!C2:E1044,3,FALSE))</f>
        <v>0</v>
      </c>
      <c r="Y98" s="49">
        <f ca="1">IF(ISERROR(VLOOKUP(CONCATENATE(INDIRECT(ADDRESS(3,COLUMN())),A98),DATA!C2:E1044,3,FALSE)),0,VLOOKUP(CONCATENATE(INDIRECT(ADDRESS(3,COLUMN())),A98),DATA!C2:E1044,3,FALSE))</f>
        <v>0</v>
      </c>
      <c r="Z98" s="49">
        <f ca="1">IF(ISERROR(VLOOKUP(CONCATENATE(INDIRECT(ADDRESS(3,COLUMN())),A98),DATA!C2:E1044,3,FALSE)),0,VLOOKUP(CONCATENATE(INDIRECT(ADDRESS(3,COLUMN())),A98),DATA!C2:E1044,3,FALSE))</f>
        <v>0</v>
      </c>
      <c r="AA98" s="49">
        <f ca="1">IF(ISERROR(VLOOKUP(CONCATENATE(INDIRECT(ADDRESS(3,COLUMN())),A98),DATA!C2:E1044,3,FALSE)),0,VLOOKUP(CONCATENATE(INDIRECT(ADDRESS(3,COLUMN())),A98),DATA!C2:E1044,3,FALSE))</f>
        <v>0</v>
      </c>
      <c r="AB98" s="49">
        <f ca="1">IF(ISERROR(VLOOKUP(CONCATENATE(INDIRECT(ADDRESS(3,COLUMN())),A98),DATA!C2:E1044,3,FALSE)),0,VLOOKUP(CONCATENATE(INDIRECT(ADDRESS(3,COLUMN())),A98),DATA!C2:E1044,3,FALSE))</f>
        <v>0</v>
      </c>
      <c r="AC98" s="49">
        <f ca="1">IF(ISERROR(VLOOKUP(CONCATENATE(INDIRECT(ADDRESS(3,COLUMN())),A98),DATA!C2:E1044,3,FALSE)),0,VLOOKUP(CONCATENATE(INDIRECT(ADDRESS(3,COLUMN())),A98),DATA!C2:E1044,3,FALSE))</f>
        <v>0</v>
      </c>
      <c r="AD98" s="49">
        <f ca="1">IF(ISERROR(VLOOKUP(CONCATENATE(INDIRECT(ADDRESS(3,COLUMN())),A98),DATA!C2:E1044,3,FALSE)),0,VLOOKUP(CONCATENATE(INDIRECT(ADDRESS(3,COLUMN())),A98),DATA!C2:E1044,3,FALSE))</f>
        <v>0</v>
      </c>
      <c r="AE98" s="49">
        <f ca="1">IF(ISERROR(VLOOKUP(CONCATENATE(INDIRECT(ADDRESS(3,COLUMN())),A98),DATA!C2:E1044,3,FALSE)),0,VLOOKUP(CONCATENATE(INDIRECT(ADDRESS(3,COLUMN())),A98),DATA!C2:E1044,3,FALSE))</f>
        <v>0</v>
      </c>
      <c r="AF98" s="49">
        <f ca="1">IF(ISERROR(VLOOKUP(CONCATENATE(INDIRECT(ADDRESS(3,COLUMN())),A98),DATA!C2:E1044,3,FALSE)),0,VLOOKUP(CONCATENATE(INDIRECT(ADDRESS(3,COLUMN())),A98),DATA!C2:E1044,3,FALSE))</f>
        <v>0</v>
      </c>
      <c r="AG98" s="49">
        <f ca="1">IF(ISERROR(VLOOKUP(CONCATENATE(INDIRECT(ADDRESS(3,COLUMN())),A98),DATA!C2:E1044,3,FALSE)),0,VLOOKUP(CONCATENATE(INDIRECT(ADDRESS(3,COLUMN())),A98),DATA!C2:E1044,3,FALSE))</f>
        <v>0</v>
      </c>
      <c r="AH98" s="49">
        <f ca="1">IF(ISERROR(VLOOKUP(CONCATENATE(INDIRECT(ADDRESS(3,COLUMN())),A98),DATA!C2:E1044,3,FALSE)),0,VLOOKUP(CONCATENATE(INDIRECT(ADDRESS(3,COLUMN())),A98),DATA!C2:E1044,3,FALSE))</f>
        <v>0</v>
      </c>
      <c r="AI98" s="49">
        <f ca="1">IF(ISERROR(VLOOKUP(CONCATENATE(INDIRECT(ADDRESS(3,COLUMN())),A98),DATA!C2:E1044,3,FALSE)),0,VLOOKUP(CONCATENATE(INDIRECT(ADDRESS(3,COLUMN())),A98),DATA!C2:E1044,3,FALSE))</f>
        <v>0</v>
      </c>
      <c r="AJ98" s="49">
        <f ca="1">IF(ISERROR(VLOOKUP(CONCATENATE(INDIRECT(ADDRESS(3,COLUMN())),A98),DATA!C2:E1044,3,FALSE)),0,VLOOKUP(CONCATENATE(INDIRECT(ADDRESS(3,COLUMN())),A98),DATA!C2:E1044,3,FALSE))</f>
        <v>0</v>
      </c>
      <c r="AK98" s="49">
        <f ca="1">IF(ISERROR(VLOOKUP(CONCATENATE(INDIRECT(ADDRESS(3,COLUMN())),A98),DATA!C2:E1044,3,FALSE)),0,VLOOKUP(CONCATENATE(INDIRECT(ADDRESS(3,COLUMN())),A98),DATA!C2:E1044,3,FALSE))</f>
        <v>0</v>
      </c>
      <c r="AL98" s="49">
        <f ca="1">IF(ISERROR(VLOOKUP(CONCATENATE(INDIRECT(ADDRESS(3,COLUMN())),A98),DATA!C2:E1044,3,FALSE)),0,VLOOKUP(CONCATENATE(INDIRECT(ADDRESS(3,COLUMN())),A98),DATA!C2:E1044,3,FALSE))</f>
        <v>0</v>
      </c>
      <c r="AM98" s="49">
        <f ca="1">IF(ISERROR(VLOOKUP(CONCATENATE(INDIRECT(ADDRESS(3,COLUMN())),A98),DATA!C2:E1044,3,FALSE)),0,VLOOKUP(CONCATENATE(INDIRECT(ADDRESS(3,COLUMN())),A98),DATA!C2:E1044,3,FALSE))</f>
        <v>0</v>
      </c>
      <c r="AN98" s="49">
        <f ca="1">SUM(B98:INDIRECT(CONCATENATE(SUBSTITUTE(ADDRESS(1,COLUMN()-1,4),"1",""),"$98")))</f>
        <v>62</v>
      </c>
    </row>
    <row r="99" spans="1:40" x14ac:dyDescent="0.25">
      <c r="A99" s="50" t="s">
        <v>134</v>
      </c>
      <c r="B99" s="50">
        <f ca="1">IF(ISERROR(VLOOKUP(CONCATENATE(INDIRECT(ADDRESS(3,COLUMN())),A99),DATA!C2:E1044,3,FALSE)),0,VLOOKUP(CONCATENATE(INDIRECT(ADDRESS(3,COLUMN())),A99),DATA!C2:E1044,3,FALSE))</f>
        <v>184</v>
      </c>
      <c r="C99" s="50">
        <f ca="1">IF(ISERROR(VLOOKUP(CONCATENATE(INDIRECT(ADDRESS(3,COLUMN())),A99),DATA!C2:E1044,3,FALSE)),0,VLOOKUP(CONCATENATE(INDIRECT(ADDRESS(3,COLUMN())),A99),DATA!C2:E1044,3,FALSE))</f>
        <v>19</v>
      </c>
      <c r="D99" s="50">
        <f ca="1">IF(ISERROR(VLOOKUP(CONCATENATE(INDIRECT(ADDRESS(3,COLUMN())),A99),DATA!C2:E1044,3,FALSE)),0,VLOOKUP(CONCATENATE(INDIRECT(ADDRESS(3,COLUMN())),A99),DATA!C2:E1044,3,FALSE))</f>
        <v>23</v>
      </c>
      <c r="E99" s="50">
        <f ca="1">IF(ISERROR(VLOOKUP(CONCATENATE(INDIRECT(ADDRESS(3,COLUMN())),A99),DATA!C2:E1044,3,FALSE)),0,VLOOKUP(CONCATENATE(INDIRECT(ADDRESS(3,COLUMN())),A99),DATA!C2:E1044,3,FALSE))</f>
        <v>11</v>
      </c>
      <c r="F99" s="50">
        <f ca="1">IF(ISERROR(VLOOKUP(CONCATENATE(INDIRECT(ADDRESS(3,COLUMN())),A99),DATA!C2:E1044,3,FALSE)),0,VLOOKUP(CONCATENATE(INDIRECT(ADDRESS(3,COLUMN())),A99),DATA!C2:E1044,3,FALSE))</f>
        <v>2</v>
      </c>
      <c r="G99" s="50">
        <f ca="1">IF(ISERROR(VLOOKUP(CONCATENATE(INDIRECT(ADDRESS(3,COLUMN())),A99),DATA!C2:E1044,3,FALSE)),0,VLOOKUP(CONCATENATE(INDIRECT(ADDRESS(3,COLUMN())),A99),DATA!C2:E1044,3,FALSE))</f>
        <v>29</v>
      </c>
      <c r="H99" s="50">
        <f ca="1">IF(ISERROR(VLOOKUP(CONCATENATE(INDIRECT(ADDRESS(3,COLUMN())),A99),DATA!C2:E1044,3,FALSE)),0,VLOOKUP(CONCATENATE(INDIRECT(ADDRESS(3,COLUMN())),A99),DATA!C2:E1044,3,FALSE))</f>
        <v>7</v>
      </c>
      <c r="I99" s="50">
        <f ca="1">IF(ISERROR(VLOOKUP(CONCATENATE(INDIRECT(ADDRESS(3,COLUMN())),A99),DATA!C2:E1044,3,FALSE)),0,VLOOKUP(CONCATENATE(INDIRECT(ADDRESS(3,COLUMN())),A99),DATA!C2:E1044,3,FALSE))</f>
        <v>2</v>
      </c>
      <c r="J99" s="50">
        <f ca="1">IF(ISERROR(VLOOKUP(CONCATENATE(INDIRECT(ADDRESS(3,COLUMN())),A99),DATA!C2:E1044,3,FALSE)),0,VLOOKUP(CONCATENATE(INDIRECT(ADDRESS(3,COLUMN())),A99),DATA!C2:E1044,3,FALSE))</f>
        <v>7</v>
      </c>
      <c r="K99" s="50">
        <f ca="1">IF(ISERROR(VLOOKUP(CONCATENATE(INDIRECT(ADDRESS(3,COLUMN())),A99),DATA!C2:E1044,3,FALSE)),0,VLOOKUP(CONCATENATE(INDIRECT(ADDRESS(3,COLUMN())),A99),DATA!C2:E1044,3,FALSE))</f>
        <v>10</v>
      </c>
      <c r="L99" s="50">
        <f ca="1">IF(ISERROR(VLOOKUP(CONCATENATE(INDIRECT(ADDRESS(3,COLUMN())),A99),DATA!C2:E1044,3,FALSE)),0,VLOOKUP(CONCATENATE(INDIRECT(ADDRESS(3,COLUMN())),A99),DATA!C2:E1044,3,FALSE))</f>
        <v>0</v>
      </c>
      <c r="M99" s="50">
        <f ca="1">IF(ISERROR(VLOOKUP(CONCATENATE(INDIRECT(ADDRESS(3,COLUMN())),A99),DATA!C2:E1044,3,FALSE)),0,VLOOKUP(CONCATENATE(INDIRECT(ADDRESS(3,COLUMN())),A99),DATA!C2:E1044,3,FALSE))</f>
        <v>11</v>
      </c>
      <c r="N99" s="50">
        <f ca="1">IF(ISERROR(VLOOKUP(CONCATENATE(INDIRECT(ADDRESS(3,COLUMN())),A99),DATA!C2:E1044,3,FALSE)),0,VLOOKUP(CONCATENATE(INDIRECT(ADDRESS(3,COLUMN())),A99),DATA!C2:E1044,3,FALSE))</f>
        <v>5</v>
      </c>
      <c r="O99" s="50">
        <f ca="1">IF(ISERROR(VLOOKUP(CONCATENATE(INDIRECT(ADDRESS(3,COLUMN())),A99),DATA!C2:E1044,3,FALSE)),0,VLOOKUP(CONCATENATE(INDIRECT(ADDRESS(3,COLUMN())),A99),DATA!C2:E1044,3,FALSE))</f>
        <v>1</v>
      </c>
      <c r="P99" s="50">
        <f ca="1">IF(ISERROR(VLOOKUP(CONCATENATE(INDIRECT(ADDRESS(3,COLUMN())),A99),DATA!C2:E1044,3,FALSE)),0,VLOOKUP(CONCATENATE(INDIRECT(ADDRESS(3,COLUMN())),A99),DATA!C2:E1044,3,FALSE))</f>
        <v>2</v>
      </c>
      <c r="Q99" s="50">
        <f ca="1">IF(ISERROR(VLOOKUP(CONCATENATE(INDIRECT(ADDRESS(3,COLUMN())),A99),DATA!C2:E1044,3,FALSE)),0,VLOOKUP(CONCATENATE(INDIRECT(ADDRESS(3,COLUMN())),A99),DATA!C2:E1044,3,FALSE))</f>
        <v>22</v>
      </c>
      <c r="R99" s="50">
        <f ca="1">IF(ISERROR(VLOOKUP(CONCATENATE(INDIRECT(ADDRESS(3,COLUMN())),A99),DATA!C2:E1044,3,FALSE)),0,VLOOKUP(CONCATENATE(INDIRECT(ADDRESS(3,COLUMN())),A99),DATA!C2:E1044,3,FALSE))</f>
        <v>0</v>
      </c>
      <c r="S99" s="50">
        <f ca="1">IF(ISERROR(VLOOKUP(CONCATENATE(INDIRECT(ADDRESS(3,COLUMN())),A99),DATA!C2:E1044,3,FALSE)),0,VLOOKUP(CONCATENATE(INDIRECT(ADDRESS(3,COLUMN())),A99),DATA!C2:E1044,3,FALSE))</f>
        <v>12</v>
      </c>
      <c r="T99" s="50">
        <f ca="1">IF(ISERROR(VLOOKUP(CONCATENATE(INDIRECT(ADDRESS(3,COLUMN())),A99),DATA!C2:E1044,3,FALSE)),0,VLOOKUP(CONCATENATE(INDIRECT(ADDRESS(3,COLUMN())),A99),DATA!C2:E1044,3,FALSE))</f>
        <v>0</v>
      </c>
      <c r="U99" s="50">
        <f ca="1">IF(ISERROR(VLOOKUP(CONCATENATE(INDIRECT(ADDRESS(3,COLUMN())),A99),DATA!C2:E1044,3,FALSE)),0,VLOOKUP(CONCATENATE(INDIRECT(ADDRESS(3,COLUMN())),A99),DATA!C2:E1044,3,FALSE))</f>
        <v>6</v>
      </c>
      <c r="V99" s="50">
        <f ca="1">IF(ISERROR(VLOOKUP(CONCATENATE(INDIRECT(ADDRESS(3,COLUMN())),A99),DATA!C2:E1044,3,FALSE)),0,VLOOKUP(CONCATENATE(INDIRECT(ADDRESS(3,COLUMN())),A99),DATA!C2:E1044,3,FALSE))</f>
        <v>0</v>
      </c>
      <c r="W99" s="50">
        <f ca="1">IF(ISERROR(VLOOKUP(CONCATENATE(INDIRECT(ADDRESS(3,COLUMN())),A99),DATA!C2:E1044,3,FALSE)),0,VLOOKUP(CONCATENATE(INDIRECT(ADDRESS(3,COLUMN())),A99),DATA!C2:E1044,3,FALSE))</f>
        <v>0</v>
      </c>
      <c r="X99" s="50">
        <f ca="1">IF(ISERROR(VLOOKUP(CONCATENATE(INDIRECT(ADDRESS(3,COLUMN())),A99),DATA!C2:E1044,3,FALSE)),0,VLOOKUP(CONCATENATE(INDIRECT(ADDRESS(3,COLUMN())),A99),DATA!C2:E1044,3,FALSE))</f>
        <v>0</v>
      </c>
      <c r="Y99" s="50">
        <f ca="1">IF(ISERROR(VLOOKUP(CONCATENATE(INDIRECT(ADDRESS(3,COLUMN())),A99),DATA!C2:E1044,3,FALSE)),0,VLOOKUP(CONCATENATE(INDIRECT(ADDRESS(3,COLUMN())),A99),DATA!C2:E1044,3,FALSE))</f>
        <v>0</v>
      </c>
      <c r="Z99" s="50">
        <f ca="1">IF(ISERROR(VLOOKUP(CONCATENATE(INDIRECT(ADDRESS(3,COLUMN())),A99),DATA!C2:E1044,3,FALSE)),0,VLOOKUP(CONCATENATE(INDIRECT(ADDRESS(3,COLUMN())),A99),DATA!C2:E1044,3,FALSE))</f>
        <v>2</v>
      </c>
      <c r="AA99" s="50">
        <f ca="1">IF(ISERROR(VLOOKUP(CONCATENATE(INDIRECT(ADDRESS(3,COLUMN())),A99),DATA!C2:E1044,3,FALSE)),0,VLOOKUP(CONCATENATE(INDIRECT(ADDRESS(3,COLUMN())),A99),DATA!C2:E1044,3,FALSE))</f>
        <v>0</v>
      </c>
      <c r="AB99" s="50">
        <f ca="1">IF(ISERROR(VLOOKUP(CONCATENATE(INDIRECT(ADDRESS(3,COLUMN())),A99),DATA!C2:E1044,3,FALSE)),0,VLOOKUP(CONCATENATE(INDIRECT(ADDRESS(3,COLUMN())),A99),DATA!C2:E1044,3,FALSE))</f>
        <v>0</v>
      </c>
      <c r="AC99" s="50">
        <f ca="1">IF(ISERROR(VLOOKUP(CONCATENATE(INDIRECT(ADDRESS(3,COLUMN())),A99),DATA!C2:E1044,3,FALSE)),0,VLOOKUP(CONCATENATE(INDIRECT(ADDRESS(3,COLUMN())),A99),DATA!C2:E1044,3,FALSE))</f>
        <v>0</v>
      </c>
      <c r="AD99" s="50">
        <f ca="1">IF(ISERROR(VLOOKUP(CONCATENATE(INDIRECT(ADDRESS(3,COLUMN())),A99),DATA!C2:E1044,3,FALSE)),0,VLOOKUP(CONCATENATE(INDIRECT(ADDRESS(3,COLUMN())),A99),DATA!C2:E1044,3,FALSE))</f>
        <v>0</v>
      </c>
      <c r="AE99" s="50">
        <f ca="1">IF(ISERROR(VLOOKUP(CONCATENATE(INDIRECT(ADDRESS(3,COLUMN())),A99),DATA!C2:E1044,3,FALSE)),0,VLOOKUP(CONCATENATE(INDIRECT(ADDRESS(3,COLUMN())),A99),DATA!C2:E1044,3,FALSE))</f>
        <v>0</v>
      </c>
      <c r="AF99" s="50">
        <f ca="1">IF(ISERROR(VLOOKUP(CONCATENATE(INDIRECT(ADDRESS(3,COLUMN())),A99),DATA!C2:E1044,3,FALSE)),0,VLOOKUP(CONCATENATE(INDIRECT(ADDRESS(3,COLUMN())),A99),DATA!C2:E1044,3,FALSE))</f>
        <v>2</v>
      </c>
      <c r="AG99" s="50">
        <f ca="1">IF(ISERROR(VLOOKUP(CONCATENATE(INDIRECT(ADDRESS(3,COLUMN())),A99),DATA!C2:E1044,3,FALSE)),0,VLOOKUP(CONCATENATE(INDIRECT(ADDRESS(3,COLUMN())),A99),DATA!C2:E1044,3,FALSE))</f>
        <v>0</v>
      </c>
      <c r="AH99" s="50">
        <f ca="1">IF(ISERROR(VLOOKUP(CONCATENATE(INDIRECT(ADDRESS(3,COLUMN())),A99),DATA!C2:E1044,3,FALSE)),0,VLOOKUP(CONCATENATE(INDIRECT(ADDRESS(3,COLUMN())),A99),DATA!C2:E1044,3,FALSE))</f>
        <v>0</v>
      </c>
      <c r="AI99" s="50">
        <f ca="1">IF(ISERROR(VLOOKUP(CONCATENATE(INDIRECT(ADDRESS(3,COLUMN())),A99),DATA!C2:E1044,3,FALSE)),0,VLOOKUP(CONCATENATE(INDIRECT(ADDRESS(3,COLUMN())),A99),DATA!C2:E1044,3,FALSE))</f>
        <v>0</v>
      </c>
      <c r="AJ99" s="50">
        <f ca="1">IF(ISERROR(VLOOKUP(CONCATENATE(INDIRECT(ADDRESS(3,COLUMN())),A99),DATA!C2:E1044,3,FALSE)),0,VLOOKUP(CONCATENATE(INDIRECT(ADDRESS(3,COLUMN())),A99),DATA!C2:E1044,3,FALSE))</f>
        <v>0</v>
      </c>
      <c r="AK99" s="50">
        <f ca="1">IF(ISERROR(VLOOKUP(CONCATENATE(INDIRECT(ADDRESS(3,COLUMN())),A99),DATA!C2:E1044,3,FALSE)),0,VLOOKUP(CONCATENATE(INDIRECT(ADDRESS(3,COLUMN())),A99),DATA!C2:E1044,3,FALSE))</f>
        <v>0</v>
      </c>
      <c r="AL99" s="50">
        <f ca="1">IF(ISERROR(VLOOKUP(CONCATENATE(INDIRECT(ADDRESS(3,COLUMN())),A99),DATA!C2:E1044,3,FALSE)),0,VLOOKUP(CONCATENATE(INDIRECT(ADDRESS(3,COLUMN())),A99),DATA!C2:E1044,3,FALSE))</f>
        <v>0</v>
      </c>
      <c r="AM99" s="50">
        <f ca="1">IF(ISERROR(VLOOKUP(CONCATENATE(INDIRECT(ADDRESS(3,COLUMN())),A99),DATA!C2:E1044,3,FALSE)),0,VLOOKUP(CONCATENATE(INDIRECT(ADDRESS(3,COLUMN())),A99),DATA!C2:E1044,3,FALSE))</f>
        <v>0</v>
      </c>
      <c r="AN99" s="50">
        <f ca="1">SUM(B99:INDIRECT(CONCATENATE(SUBSTITUTE(ADDRESS(1,COLUMN()-1,4),"1",""),"$99")))</f>
        <v>357</v>
      </c>
    </row>
    <row r="100" spans="1:40" x14ac:dyDescent="0.25">
      <c r="A100" s="49" t="s">
        <v>135</v>
      </c>
      <c r="B100" s="49">
        <f ca="1">IF(ISERROR(VLOOKUP(CONCATENATE(INDIRECT(ADDRESS(3,COLUMN())),A100),DATA!C2:E1044,3,FALSE)),0,VLOOKUP(CONCATENATE(INDIRECT(ADDRESS(3,COLUMN())),A100),DATA!C2:E1044,3,FALSE))</f>
        <v>275</v>
      </c>
      <c r="C100" s="49">
        <f ca="1">IF(ISERROR(VLOOKUP(CONCATENATE(INDIRECT(ADDRESS(3,COLUMN())),A100),DATA!C2:E1044,3,FALSE)),0,VLOOKUP(CONCATENATE(INDIRECT(ADDRESS(3,COLUMN())),A100),DATA!C2:E1044,3,FALSE))</f>
        <v>38</v>
      </c>
      <c r="D100" s="49">
        <f ca="1">IF(ISERROR(VLOOKUP(CONCATENATE(INDIRECT(ADDRESS(3,COLUMN())),A100),DATA!C2:E1044,3,FALSE)),0,VLOOKUP(CONCATENATE(INDIRECT(ADDRESS(3,COLUMN())),A100),DATA!C2:E1044,3,FALSE))</f>
        <v>130</v>
      </c>
      <c r="E100" s="49">
        <f ca="1">IF(ISERROR(VLOOKUP(CONCATENATE(INDIRECT(ADDRESS(3,COLUMN())),A100),DATA!C2:E1044,3,FALSE)),0,VLOOKUP(CONCATENATE(INDIRECT(ADDRESS(3,COLUMN())),A100),DATA!C2:E1044,3,FALSE))</f>
        <v>37</v>
      </c>
      <c r="F100" s="49">
        <f ca="1">IF(ISERROR(VLOOKUP(CONCATENATE(INDIRECT(ADDRESS(3,COLUMN())),A100),DATA!C2:E1044,3,FALSE)),0,VLOOKUP(CONCATENATE(INDIRECT(ADDRESS(3,COLUMN())),A100),DATA!C2:E1044,3,FALSE))</f>
        <v>7</v>
      </c>
      <c r="G100" s="49">
        <f ca="1">IF(ISERROR(VLOOKUP(CONCATENATE(INDIRECT(ADDRESS(3,COLUMN())),A100),DATA!C2:E1044,3,FALSE)),0,VLOOKUP(CONCATENATE(INDIRECT(ADDRESS(3,COLUMN())),A100),DATA!C2:E1044,3,FALSE))</f>
        <v>122</v>
      </c>
      <c r="H100" s="49">
        <f ca="1">IF(ISERROR(VLOOKUP(CONCATENATE(INDIRECT(ADDRESS(3,COLUMN())),A100),DATA!C2:E1044,3,FALSE)),0,VLOOKUP(CONCATENATE(INDIRECT(ADDRESS(3,COLUMN())),A100),DATA!C2:E1044,3,FALSE))</f>
        <v>92</v>
      </c>
      <c r="I100" s="49">
        <f ca="1">IF(ISERROR(VLOOKUP(CONCATENATE(INDIRECT(ADDRESS(3,COLUMN())),A100),DATA!C2:E1044,3,FALSE)),0,VLOOKUP(CONCATENATE(INDIRECT(ADDRESS(3,COLUMN())),A100),DATA!C2:E1044,3,FALSE))</f>
        <v>127</v>
      </c>
      <c r="J100" s="49">
        <f ca="1">IF(ISERROR(VLOOKUP(CONCATENATE(INDIRECT(ADDRESS(3,COLUMN())),A100),DATA!C2:E1044,3,FALSE)),0,VLOOKUP(CONCATENATE(INDIRECT(ADDRESS(3,COLUMN())),A100),DATA!C2:E1044,3,FALSE))</f>
        <v>16</v>
      </c>
      <c r="K100" s="49">
        <f ca="1">IF(ISERROR(VLOOKUP(CONCATENATE(INDIRECT(ADDRESS(3,COLUMN())),A100),DATA!C2:E1044,3,FALSE)),0,VLOOKUP(CONCATENATE(INDIRECT(ADDRESS(3,COLUMN())),A100),DATA!C2:E1044,3,FALSE))</f>
        <v>14</v>
      </c>
      <c r="L100" s="49">
        <f ca="1">IF(ISERROR(VLOOKUP(CONCATENATE(INDIRECT(ADDRESS(3,COLUMN())),A100),DATA!C2:E1044,3,FALSE)),0,VLOOKUP(CONCATENATE(INDIRECT(ADDRESS(3,COLUMN())),A100),DATA!C2:E1044,3,FALSE))</f>
        <v>5</v>
      </c>
      <c r="M100" s="49">
        <f ca="1">IF(ISERROR(VLOOKUP(CONCATENATE(INDIRECT(ADDRESS(3,COLUMN())),A100),DATA!C2:E1044,3,FALSE)),0,VLOOKUP(CONCATENATE(INDIRECT(ADDRESS(3,COLUMN())),A100),DATA!C2:E1044,3,FALSE))</f>
        <v>23</v>
      </c>
      <c r="N100" s="49">
        <f ca="1">IF(ISERROR(VLOOKUP(CONCATENATE(INDIRECT(ADDRESS(3,COLUMN())),A100),DATA!C2:E1044,3,FALSE)),0,VLOOKUP(CONCATENATE(INDIRECT(ADDRESS(3,COLUMN())),A100),DATA!C2:E1044,3,FALSE))</f>
        <v>28</v>
      </c>
      <c r="O100" s="49">
        <f ca="1">IF(ISERROR(VLOOKUP(CONCATENATE(INDIRECT(ADDRESS(3,COLUMN())),A100),DATA!C2:E1044,3,FALSE)),0,VLOOKUP(CONCATENATE(INDIRECT(ADDRESS(3,COLUMN())),A100),DATA!C2:E1044,3,FALSE))</f>
        <v>18</v>
      </c>
      <c r="P100" s="49">
        <f ca="1">IF(ISERROR(VLOOKUP(CONCATENATE(INDIRECT(ADDRESS(3,COLUMN())),A100),DATA!C2:E1044,3,FALSE)),0,VLOOKUP(CONCATENATE(INDIRECT(ADDRESS(3,COLUMN())),A100),DATA!C2:E1044,3,FALSE))</f>
        <v>26</v>
      </c>
      <c r="Q100" s="49">
        <f ca="1">IF(ISERROR(VLOOKUP(CONCATENATE(INDIRECT(ADDRESS(3,COLUMN())),A100),DATA!C2:E1044,3,FALSE)),0,VLOOKUP(CONCATENATE(INDIRECT(ADDRESS(3,COLUMN())),A100),DATA!C2:E1044,3,FALSE))</f>
        <v>8</v>
      </c>
      <c r="R100" s="49">
        <f ca="1">IF(ISERROR(VLOOKUP(CONCATENATE(INDIRECT(ADDRESS(3,COLUMN())),A100),DATA!C2:E1044,3,FALSE)),0,VLOOKUP(CONCATENATE(INDIRECT(ADDRESS(3,COLUMN())),A100),DATA!C2:E1044,3,FALSE))</f>
        <v>5</v>
      </c>
      <c r="S100" s="49">
        <f ca="1">IF(ISERROR(VLOOKUP(CONCATENATE(INDIRECT(ADDRESS(3,COLUMN())),A100),DATA!C2:E1044,3,FALSE)),0,VLOOKUP(CONCATENATE(INDIRECT(ADDRESS(3,COLUMN())),A100),DATA!C2:E1044,3,FALSE))</f>
        <v>34</v>
      </c>
      <c r="T100" s="49">
        <f ca="1">IF(ISERROR(VLOOKUP(CONCATENATE(INDIRECT(ADDRESS(3,COLUMN())),A100),DATA!C2:E1044,3,FALSE)),0,VLOOKUP(CONCATENATE(INDIRECT(ADDRESS(3,COLUMN())),A100),DATA!C2:E1044,3,FALSE))</f>
        <v>3</v>
      </c>
      <c r="U100" s="49">
        <f ca="1">IF(ISERROR(VLOOKUP(CONCATENATE(INDIRECT(ADDRESS(3,COLUMN())),A100),DATA!C2:E1044,3,FALSE)),0,VLOOKUP(CONCATENATE(INDIRECT(ADDRESS(3,COLUMN())),A100),DATA!C2:E1044,3,FALSE))</f>
        <v>56</v>
      </c>
      <c r="V100" s="49">
        <f ca="1">IF(ISERROR(VLOOKUP(CONCATENATE(INDIRECT(ADDRESS(3,COLUMN())),A100),DATA!C2:E1044,3,FALSE)),0,VLOOKUP(CONCATENATE(INDIRECT(ADDRESS(3,COLUMN())),A100),DATA!C2:E1044,3,FALSE))</f>
        <v>3</v>
      </c>
      <c r="W100" s="49">
        <f ca="1">IF(ISERROR(VLOOKUP(CONCATENATE(INDIRECT(ADDRESS(3,COLUMN())),A100),DATA!C2:E1044,3,FALSE)),0,VLOOKUP(CONCATENATE(INDIRECT(ADDRESS(3,COLUMN())),A100),DATA!C2:E1044,3,FALSE))</f>
        <v>0</v>
      </c>
      <c r="X100" s="49">
        <f ca="1">IF(ISERROR(VLOOKUP(CONCATENATE(INDIRECT(ADDRESS(3,COLUMN())),A100),DATA!C2:E1044,3,FALSE)),0,VLOOKUP(CONCATENATE(INDIRECT(ADDRESS(3,COLUMN())),A100),DATA!C2:E1044,3,FALSE))</f>
        <v>1</v>
      </c>
      <c r="Y100" s="49">
        <f ca="1">IF(ISERROR(VLOOKUP(CONCATENATE(INDIRECT(ADDRESS(3,COLUMN())),A100),DATA!C2:E1044,3,FALSE)),0,VLOOKUP(CONCATENATE(INDIRECT(ADDRESS(3,COLUMN())),A100),DATA!C2:E1044,3,FALSE))</f>
        <v>14</v>
      </c>
      <c r="Z100" s="49">
        <f ca="1">IF(ISERROR(VLOOKUP(CONCATENATE(INDIRECT(ADDRESS(3,COLUMN())),A100),DATA!C2:E1044,3,FALSE)),0,VLOOKUP(CONCATENATE(INDIRECT(ADDRESS(3,COLUMN())),A100),DATA!C2:E1044,3,FALSE))</f>
        <v>2</v>
      </c>
      <c r="AA100" s="49">
        <f ca="1">IF(ISERROR(VLOOKUP(CONCATENATE(INDIRECT(ADDRESS(3,COLUMN())),A100),DATA!C2:E1044,3,FALSE)),0,VLOOKUP(CONCATENATE(INDIRECT(ADDRESS(3,COLUMN())),A100),DATA!C2:E1044,3,FALSE))</f>
        <v>5</v>
      </c>
      <c r="AB100" s="49">
        <f ca="1">IF(ISERROR(VLOOKUP(CONCATENATE(INDIRECT(ADDRESS(3,COLUMN())),A100),DATA!C2:E1044,3,FALSE)),0,VLOOKUP(CONCATENATE(INDIRECT(ADDRESS(3,COLUMN())),A100),DATA!C2:E1044,3,FALSE))</f>
        <v>0</v>
      </c>
      <c r="AC100" s="49">
        <f ca="1">IF(ISERROR(VLOOKUP(CONCATENATE(INDIRECT(ADDRESS(3,COLUMN())),A100),DATA!C2:E1044,3,FALSE)),0,VLOOKUP(CONCATENATE(INDIRECT(ADDRESS(3,COLUMN())),A100),DATA!C2:E1044,3,FALSE))</f>
        <v>0</v>
      </c>
      <c r="AD100" s="49">
        <f ca="1">IF(ISERROR(VLOOKUP(CONCATENATE(INDIRECT(ADDRESS(3,COLUMN())),A100),DATA!C2:E1044,3,FALSE)),0,VLOOKUP(CONCATENATE(INDIRECT(ADDRESS(3,COLUMN())),A100),DATA!C2:E1044,3,FALSE))</f>
        <v>0</v>
      </c>
      <c r="AE100" s="49">
        <f ca="1">IF(ISERROR(VLOOKUP(CONCATENATE(INDIRECT(ADDRESS(3,COLUMN())),A100),DATA!C2:E1044,3,FALSE)),0,VLOOKUP(CONCATENATE(INDIRECT(ADDRESS(3,COLUMN())),A100),DATA!C2:E1044,3,FALSE))</f>
        <v>0</v>
      </c>
      <c r="AF100" s="49">
        <f ca="1">IF(ISERROR(VLOOKUP(CONCATENATE(INDIRECT(ADDRESS(3,COLUMN())),A100),DATA!C2:E1044,3,FALSE)),0,VLOOKUP(CONCATENATE(INDIRECT(ADDRESS(3,COLUMN())),A100),DATA!C2:E1044,3,FALSE))</f>
        <v>5</v>
      </c>
      <c r="AG100" s="49">
        <f ca="1">IF(ISERROR(VLOOKUP(CONCATENATE(INDIRECT(ADDRESS(3,COLUMN())),A100),DATA!C2:E1044,3,FALSE)),0,VLOOKUP(CONCATENATE(INDIRECT(ADDRESS(3,COLUMN())),A100),DATA!C2:E1044,3,FALSE))</f>
        <v>1</v>
      </c>
      <c r="AH100" s="49">
        <f ca="1">IF(ISERROR(VLOOKUP(CONCATENATE(INDIRECT(ADDRESS(3,COLUMN())),A100),DATA!C2:E1044,3,FALSE)),0,VLOOKUP(CONCATENATE(INDIRECT(ADDRESS(3,COLUMN())),A100),DATA!C2:E1044,3,FALSE))</f>
        <v>1</v>
      </c>
      <c r="AI100" s="49">
        <f ca="1">IF(ISERROR(VLOOKUP(CONCATENATE(INDIRECT(ADDRESS(3,COLUMN())),A100),DATA!C2:E1044,3,FALSE)),0,VLOOKUP(CONCATENATE(INDIRECT(ADDRESS(3,COLUMN())),A100),DATA!C2:E1044,3,FALSE))</f>
        <v>0</v>
      </c>
      <c r="AJ100" s="49">
        <f ca="1">IF(ISERROR(VLOOKUP(CONCATENATE(INDIRECT(ADDRESS(3,COLUMN())),A100),DATA!C2:E1044,3,FALSE)),0,VLOOKUP(CONCATENATE(INDIRECT(ADDRESS(3,COLUMN())),A100),DATA!C2:E1044,3,FALSE))</f>
        <v>0</v>
      </c>
      <c r="AK100" s="49">
        <f ca="1">IF(ISERROR(VLOOKUP(CONCATENATE(INDIRECT(ADDRESS(3,COLUMN())),A100),DATA!C2:E1044,3,FALSE)),0,VLOOKUP(CONCATENATE(INDIRECT(ADDRESS(3,COLUMN())),A100),DATA!C2:E1044,3,FALSE))</f>
        <v>0</v>
      </c>
      <c r="AL100" s="49">
        <f ca="1">IF(ISERROR(VLOOKUP(CONCATENATE(INDIRECT(ADDRESS(3,COLUMN())),A100),DATA!C2:E1044,3,FALSE)),0,VLOOKUP(CONCATENATE(INDIRECT(ADDRESS(3,COLUMN())),A100),DATA!C2:E1044,3,FALSE))</f>
        <v>0</v>
      </c>
      <c r="AM100" s="49">
        <f ca="1">IF(ISERROR(VLOOKUP(CONCATENATE(INDIRECT(ADDRESS(3,COLUMN())),A100),DATA!C2:E1044,3,FALSE)),0,VLOOKUP(CONCATENATE(INDIRECT(ADDRESS(3,COLUMN())),A100),DATA!C2:E1044,3,FALSE))</f>
        <v>0</v>
      </c>
      <c r="AN100" s="49">
        <f ca="1">SUM(B100:INDIRECT(CONCATENATE(SUBSTITUTE(ADDRESS(1,COLUMN()-1,4),"1",""),"$100")))</f>
        <v>1096</v>
      </c>
    </row>
    <row r="101" spans="1:40" s="6" customFormat="1" x14ac:dyDescent="0.25">
      <c r="A101" s="50" t="s">
        <v>137</v>
      </c>
      <c r="B101" s="50">
        <f ca="1">IF(ISERROR(VLOOKUP(CONCATENATE(INDIRECT(ADDRESS(3,COLUMN())),A101),DATA!C2:E1044,3,FALSE)),0,VLOOKUP(CONCATENATE(INDIRECT(ADDRESS(3,COLUMN())),A101),DATA!C2:E1044,3,FALSE))</f>
        <v>0</v>
      </c>
      <c r="C101" s="50">
        <f ca="1">IF(ISERROR(VLOOKUP(CONCATENATE(INDIRECT(ADDRESS(3,COLUMN())),A101),DATA!C2:E1044,3,FALSE)),0,VLOOKUP(CONCATENATE(INDIRECT(ADDRESS(3,COLUMN())),A101),DATA!C2:E1044,3,FALSE))</f>
        <v>0</v>
      </c>
      <c r="D101" s="50">
        <f ca="1">IF(ISERROR(VLOOKUP(CONCATENATE(INDIRECT(ADDRESS(3,COLUMN())),A101),DATA!C2:E1044,3,FALSE)),0,VLOOKUP(CONCATENATE(INDIRECT(ADDRESS(3,COLUMN())),A101),DATA!C2:E1044,3,FALSE))</f>
        <v>0</v>
      </c>
      <c r="E101" s="50">
        <f ca="1">IF(ISERROR(VLOOKUP(CONCATENATE(INDIRECT(ADDRESS(3,COLUMN())),A101),DATA!C2:E1044,3,FALSE)),0,VLOOKUP(CONCATENATE(INDIRECT(ADDRESS(3,COLUMN())),A101),DATA!C2:E1044,3,FALSE))</f>
        <v>0</v>
      </c>
      <c r="F101" s="50">
        <f ca="1">IF(ISERROR(VLOOKUP(CONCATENATE(INDIRECT(ADDRESS(3,COLUMN())),A101),DATA!C2:E1044,3,FALSE)),0,VLOOKUP(CONCATENATE(INDIRECT(ADDRESS(3,COLUMN())),A101),DATA!C2:E1044,3,FALSE))</f>
        <v>0</v>
      </c>
      <c r="G101" s="50">
        <f ca="1">IF(ISERROR(VLOOKUP(CONCATENATE(INDIRECT(ADDRESS(3,COLUMN())),A101),DATA!C2:E1044,3,FALSE)),0,VLOOKUP(CONCATENATE(INDIRECT(ADDRESS(3,COLUMN())),A101),DATA!C2:E1044,3,FALSE))</f>
        <v>0</v>
      </c>
      <c r="H101" s="50">
        <f ca="1">IF(ISERROR(VLOOKUP(CONCATENATE(INDIRECT(ADDRESS(3,COLUMN())),A101),DATA!C2:E1044,3,FALSE)),0,VLOOKUP(CONCATENATE(INDIRECT(ADDRESS(3,COLUMN())),A101),DATA!C2:E1044,3,FALSE))</f>
        <v>0</v>
      </c>
      <c r="I101" s="50">
        <f ca="1">IF(ISERROR(VLOOKUP(CONCATENATE(INDIRECT(ADDRESS(3,COLUMN())),A101),DATA!C2:E1044,3,FALSE)),0,VLOOKUP(CONCATENATE(INDIRECT(ADDRESS(3,COLUMN())),A101),DATA!C2:E1044,3,FALSE))</f>
        <v>0</v>
      </c>
      <c r="J101" s="50">
        <f ca="1">IF(ISERROR(VLOOKUP(CONCATENATE(INDIRECT(ADDRESS(3,COLUMN())),A101),DATA!C2:E1044,3,FALSE)),0,VLOOKUP(CONCATENATE(INDIRECT(ADDRESS(3,COLUMN())),A101),DATA!C2:E1044,3,FALSE))</f>
        <v>0</v>
      </c>
      <c r="K101" s="50">
        <f ca="1">IF(ISERROR(VLOOKUP(CONCATENATE(INDIRECT(ADDRESS(3,COLUMN())),A101),DATA!C2:E1044,3,FALSE)),0,VLOOKUP(CONCATENATE(INDIRECT(ADDRESS(3,COLUMN())),A101),DATA!C2:E1044,3,FALSE))</f>
        <v>0</v>
      </c>
      <c r="L101" s="50">
        <f ca="1">IF(ISERROR(VLOOKUP(CONCATENATE(INDIRECT(ADDRESS(3,COLUMN())),A101),DATA!C2:E1044,3,FALSE)),0,VLOOKUP(CONCATENATE(INDIRECT(ADDRESS(3,COLUMN())),A101),DATA!C2:E1044,3,FALSE))</f>
        <v>0</v>
      </c>
      <c r="M101" s="50">
        <f ca="1">IF(ISERROR(VLOOKUP(CONCATENATE(INDIRECT(ADDRESS(3,COLUMN())),A101),DATA!C2:E1044,3,FALSE)),0,VLOOKUP(CONCATENATE(INDIRECT(ADDRESS(3,COLUMN())),A101),DATA!C2:E1044,3,FALSE))</f>
        <v>0</v>
      </c>
      <c r="N101" s="50">
        <f ca="1">IF(ISERROR(VLOOKUP(CONCATENATE(INDIRECT(ADDRESS(3,COLUMN())),A101),DATA!C2:E1044,3,FALSE)),0,VLOOKUP(CONCATENATE(INDIRECT(ADDRESS(3,COLUMN())),A101),DATA!C2:E1044,3,FALSE))</f>
        <v>0</v>
      </c>
      <c r="O101" s="50">
        <f ca="1">IF(ISERROR(VLOOKUP(CONCATENATE(INDIRECT(ADDRESS(3,COLUMN())),A101),DATA!C2:E1044,3,FALSE)),0,VLOOKUP(CONCATENATE(INDIRECT(ADDRESS(3,COLUMN())),A101),DATA!C2:E1044,3,FALSE))</f>
        <v>0</v>
      </c>
      <c r="P101" s="50">
        <f ca="1">IF(ISERROR(VLOOKUP(CONCATENATE(INDIRECT(ADDRESS(3,COLUMN())),A101),DATA!C2:E1044,3,FALSE)),0,VLOOKUP(CONCATENATE(INDIRECT(ADDRESS(3,COLUMN())),A101),DATA!C2:E1044,3,FALSE))</f>
        <v>0</v>
      </c>
      <c r="Q101" s="50">
        <f ca="1">IF(ISERROR(VLOOKUP(CONCATENATE(INDIRECT(ADDRESS(3,COLUMN())),A101),DATA!C2:E1044,3,FALSE)),0,VLOOKUP(CONCATENATE(INDIRECT(ADDRESS(3,COLUMN())),A101),DATA!C2:E1044,3,FALSE))</f>
        <v>0</v>
      </c>
      <c r="R101" s="50">
        <f ca="1">IF(ISERROR(VLOOKUP(CONCATENATE(INDIRECT(ADDRESS(3,COLUMN())),A101),DATA!C2:E1044,3,FALSE)),0,VLOOKUP(CONCATENATE(INDIRECT(ADDRESS(3,COLUMN())),A101),DATA!C2:E1044,3,FALSE))</f>
        <v>0</v>
      </c>
      <c r="S101" s="50">
        <f ca="1">IF(ISERROR(VLOOKUP(CONCATENATE(INDIRECT(ADDRESS(3,COLUMN())),A101),DATA!C2:E1044,3,FALSE)),0,VLOOKUP(CONCATENATE(INDIRECT(ADDRESS(3,COLUMN())),A101),DATA!C2:E1044,3,FALSE))</f>
        <v>0</v>
      </c>
      <c r="T101" s="50">
        <f ca="1">IF(ISERROR(VLOOKUP(CONCATENATE(INDIRECT(ADDRESS(3,COLUMN())),A101),DATA!C2:E1044,3,FALSE)),0,VLOOKUP(CONCATENATE(INDIRECT(ADDRESS(3,COLUMN())),A101),DATA!C2:E1044,3,FALSE))</f>
        <v>0</v>
      </c>
      <c r="U101" s="50">
        <f ca="1">IF(ISERROR(VLOOKUP(CONCATENATE(INDIRECT(ADDRESS(3,COLUMN())),A101),DATA!C2:E1044,3,FALSE)),0,VLOOKUP(CONCATENATE(INDIRECT(ADDRESS(3,COLUMN())),A101),DATA!C2:E1044,3,FALSE))</f>
        <v>0</v>
      </c>
      <c r="V101" s="50">
        <f ca="1">IF(ISERROR(VLOOKUP(CONCATENATE(INDIRECT(ADDRESS(3,COLUMN())),A101),DATA!C2:E1044,3,FALSE)),0,VLOOKUP(CONCATENATE(INDIRECT(ADDRESS(3,COLUMN())),A101),DATA!C2:E1044,3,FALSE))</f>
        <v>0</v>
      </c>
      <c r="W101" s="50">
        <f ca="1">IF(ISERROR(VLOOKUP(CONCATENATE(INDIRECT(ADDRESS(3,COLUMN())),A101),DATA!C2:E1044,3,FALSE)),0,VLOOKUP(CONCATENATE(INDIRECT(ADDRESS(3,COLUMN())),A101),DATA!C2:E1044,3,FALSE))</f>
        <v>0</v>
      </c>
      <c r="X101" s="50">
        <f ca="1">IF(ISERROR(VLOOKUP(CONCATENATE(INDIRECT(ADDRESS(3,COLUMN())),A101),DATA!C2:E1044,3,FALSE)),0,VLOOKUP(CONCATENATE(INDIRECT(ADDRESS(3,COLUMN())),A101),DATA!C2:E1044,3,FALSE))</f>
        <v>0</v>
      </c>
      <c r="Y101" s="50">
        <f ca="1">IF(ISERROR(VLOOKUP(CONCATENATE(INDIRECT(ADDRESS(3,COLUMN())),A101),DATA!C2:E1044,3,FALSE)),0,VLOOKUP(CONCATENATE(INDIRECT(ADDRESS(3,COLUMN())),A101),DATA!C2:E1044,3,FALSE))</f>
        <v>0</v>
      </c>
      <c r="Z101" s="50">
        <f ca="1">IF(ISERROR(VLOOKUP(CONCATENATE(INDIRECT(ADDRESS(3,COLUMN())),A101),DATA!C2:E1044,3,FALSE)),0,VLOOKUP(CONCATENATE(INDIRECT(ADDRESS(3,COLUMN())),A101),DATA!C2:E1044,3,FALSE))</f>
        <v>0</v>
      </c>
      <c r="AA101" s="50">
        <f ca="1">IF(ISERROR(VLOOKUP(CONCATENATE(INDIRECT(ADDRESS(3,COLUMN())),A101),DATA!C2:E1044,3,FALSE)),0,VLOOKUP(CONCATENATE(INDIRECT(ADDRESS(3,COLUMN())),A101),DATA!C2:E1044,3,FALSE))</f>
        <v>0</v>
      </c>
      <c r="AB101" s="50">
        <f ca="1">IF(ISERROR(VLOOKUP(CONCATENATE(INDIRECT(ADDRESS(3,COLUMN())),A101),DATA!C2:E1044,3,FALSE)),0,VLOOKUP(CONCATENATE(INDIRECT(ADDRESS(3,COLUMN())),A101),DATA!C2:E1044,3,FALSE))</f>
        <v>0</v>
      </c>
      <c r="AC101" s="50">
        <f ca="1">IF(ISERROR(VLOOKUP(CONCATENATE(INDIRECT(ADDRESS(3,COLUMN())),A101),DATA!C2:E1044,3,FALSE)),0,VLOOKUP(CONCATENATE(INDIRECT(ADDRESS(3,COLUMN())),A101),DATA!C2:E1044,3,FALSE))</f>
        <v>0</v>
      </c>
      <c r="AD101" s="50">
        <f ca="1">IF(ISERROR(VLOOKUP(CONCATENATE(INDIRECT(ADDRESS(3,COLUMN())),A101),DATA!C2:E1044,3,FALSE)),0,VLOOKUP(CONCATENATE(INDIRECT(ADDRESS(3,COLUMN())),A101),DATA!C2:E1044,3,FALSE))</f>
        <v>0</v>
      </c>
      <c r="AE101" s="50">
        <f ca="1">IF(ISERROR(VLOOKUP(CONCATENATE(INDIRECT(ADDRESS(3,COLUMN())),A101),DATA!C2:E1044,3,FALSE)),0,VLOOKUP(CONCATENATE(INDIRECT(ADDRESS(3,COLUMN())),A101),DATA!C2:E1044,3,FALSE))</f>
        <v>0</v>
      </c>
      <c r="AF101" s="50">
        <f ca="1">IF(ISERROR(VLOOKUP(CONCATENATE(INDIRECT(ADDRESS(3,COLUMN())),A101),DATA!C2:E1044,3,FALSE)),0,VLOOKUP(CONCATENATE(INDIRECT(ADDRESS(3,COLUMN())),A101),DATA!C2:E1044,3,FALSE))</f>
        <v>0</v>
      </c>
      <c r="AG101" s="50">
        <f ca="1">IF(ISERROR(VLOOKUP(CONCATENATE(INDIRECT(ADDRESS(3,COLUMN())),A101),DATA!C2:E1044,3,FALSE)),0,VLOOKUP(CONCATENATE(INDIRECT(ADDRESS(3,COLUMN())),A101),DATA!C2:E1044,3,FALSE))</f>
        <v>0</v>
      </c>
      <c r="AH101" s="50">
        <f ca="1">IF(ISERROR(VLOOKUP(CONCATENATE(INDIRECT(ADDRESS(3,COLUMN())),A101),DATA!C2:E1044,3,FALSE)),0,VLOOKUP(CONCATENATE(INDIRECT(ADDRESS(3,COLUMN())),A101),DATA!C2:E1044,3,FALSE))</f>
        <v>0</v>
      </c>
      <c r="AI101" s="50">
        <f ca="1">IF(ISERROR(VLOOKUP(CONCATENATE(INDIRECT(ADDRESS(3,COLUMN())),A101),DATA!C2:E1044,3,FALSE)),0,VLOOKUP(CONCATENATE(INDIRECT(ADDRESS(3,COLUMN())),A101),DATA!C2:E1044,3,FALSE))</f>
        <v>0</v>
      </c>
      <c r="AJ101" s="50">
        <f ca="1">IF(ISERROR(VLOOKUP(CONCATENATE(INDIRECT(ADDRESS(3,COLUMN())),A101),DATA!C2:E1044,3,FALSE)),0,VLOOKUP(CONCATENATE(INDIRECT(ADDRESS(3,COLUMN())),A101),DATA!C2:E1044,3,FALSE))</f>
        <v>0</v>
      </c>
      <c r="AK101" s="50">
        <f ca="1">IF(ISERROR(VLOOKUP(CONCATENATE(INDIRECT(ADDRESS(3,COLUMN())),A101),DATA!C2:E1044,3,FALSE)),0,VLOOKUP(CONCATENATE(INDIRECT(ADDRESS(3,COLUMN())),A101),DATA!C2:E1044,3,FALSE))</f>
        <v>0</v>
      </c>
      <c r="AL101" s="50">
        <f ca="1">IF(ISERROR(VLOOKUP(CONCATENATE(INDIRECT(ADDRESS(3,COLUMN())),A101),DATA!C2:E1044,3,FALSE)),0,VLOOKUP(CONCATENATE(INDIRECT(ADDRESS(3,COLUMN())),A101),DATA!C2:E1044,3,FALSE))</f>
        <v>0</v>
      </c>
      <c r="AM101" s="50">
        <f ca="1">IF(ISERROR(VLOOKUP(CONCATENATE(INDIRECT(ADDRESS(3,COLUMN())),A101),DATA!C2:E1044,3,FALSE)),0,VLOOKUP(CONCATENATE(INDIRECT(ADDRESS(3,COLUMN())),A101),DATA!C2:E1044,3,FALSE))</f>
        <v>0</v>
      </c>
      <c r="AN101" s="50">
        <f ca="1">SUM(B101:INDIRECT(CONCATENATE(SUBSTITUTE(ADDRESS(1,COLUMN()-1,4),"1",""),"$101")))</f>
        <v>0</v>
      </c>
    </row>
    <row r="102" spans="1:40" x14ac:dyDescent="0.25">
      <c r="A102" s="49"/>
      <c r="B102" s="49">
        <f ca="1">SUM(INDIRECT(ADDRESS(74,COLUMN())):INDIRECT(ADDRESS(101,COLUMN())))</f>
        <v>821</v>
      </c>
      <c r="C102" s="49">
        <f ca="1">SUM(INDIRECT(ADDRESS(74,COLUMN())):INDIRECT(ADDRESS(101,COLUMN())))</f>
        <v>156</v>
      </c>
      <c r="D102" s="49">
        <f ca="1">SUM(INDIRECT(ADDRESS(74,COLUMN())):INDIRECT(ADDRESS(101,COLUMN())))</f>
        <v>330</v>
      </c>
      <c r="E102" s="49">
        <f ca="1">SUM(INDIRECT(ADDRESS(74,COLUMN())):INDIRECT(ADDRESS(101,COLUMN())))</f>
        <v>87</v>
      </c>
      <c r="F102" s="49">
        <f ca="1">SUM(INDIRECT(ADDRESS(74,COLUMN())):INDIRECT(ADDRESS(101,COLUMN())))</f>
        <v>38</v>
      </c>
      <c r="G102" s="49">
        <f ca="1">SUM(INDIRECT(ADDRESS(74,COLUMN())):INDIRECT(ADDRESS(101,COLUMN())))</f>
        <v>243</v>
      </c>
      <c r="H102" s="49">
        <f ca="1">SUM(INDIRECT(ADDRESS(74,COLUMN())):INDIRECT(ADDRESS(101,COLUMN())))</f>
        <v>163</v>
      </c>
      <c r="I102" s="49">
        <f ca="1">SUM(INDIRECT(ADDRESS(74,COLUMN())):INDIRECT(ADDRESS(101,COLUMN())))</f>
        <v>226</v>
      </c>
      <c r="J102" s="49">
        <f ca="1">SUM(INDIRECT(ADDRESS(74,COLUMN())):INDIRECT(ADDRESS(101,COLUMN())))</f>
        <v>58</v>
      </c>
      <c r="K102" s="49">
        <f ca="1">SUM(INDIRECT(ADDRESS(74,COLUMN())):INDIRECT(ADDRESS(101,COLUMN())))</f>
        <v>106</v>
      </c>
      <c r="L102" s="49">
        <f ca="1">SUM(INDIRECT(ADDRESS(74,COLUMN())):INDIRECT(ADDRESS(101,COLUMN())))</f>
        <v>13</v>
      </c>
      <c r="M102" s="49">
        <f ca="1">SUM(INDIRECT(ADDRESS(74,COLUMN())):INDIRECT(ADDRESS(101,COLUMN())))</f>
        <v>56</v>
      </c>
      <c r="N102" s="49">
        <f ca="1">SUM(INDIRECT(ADDRESS(74,COLUMN())):INDIRECT(ADDRESS(101,COLUMN())))</f>
        <v>111</v>
      </c>
      <c r="O102" s="49">
        <f ca="1">SUM(INDIRECT(ADDRESS(74,COLUMN())):INDIRECT(ADDRESS(101,COLUMN())))</f>
        <v>52</v>
      </c>
      <c r="P102" s="49">
        <f ca="1">SUM(INDIRECT(ADDRESS(74,COLUMN())):INDIRECT(ADDRESS(101,COLUMN())))</f>
        <v>59</v>
      </c>
      <c r="Q102" s="49">
        <f ca="1">SUM(INDIRECT(ADDRESS(74,COLUMN())):INDIRECT(ADDRESS(101,COLUMN())))</f>
        <v>76</v>
      </c>
      <c r="R102" s="49">
        <f ca="1">SUM(INDIRECT(ADDRESS(74,COLUMN())):INDIRECT(ADDRESS(101,COLUMN())))</f>
        <v>15</v>
      </c>
      <c r="S102" s="49">
        <f ca="1">SUM(INDIRECT(ADDRESS(74,COLUMN())):INDIRECT(ADDRESS(101,COLUMN())))</f>
        <v>86</v>
      </c>
      <c r="T102" s="49">
        <f ca="1">SUM(INDIRECT(ADDRESS(74,COLUMN())):INDIRECT(ADDRESS(101,COLUMN())))</f>
        <v>19</v>
      </c>
      <c r="U102" s="49">
        <f ca="1">SUM(INDIRECT(ADDRESS(74,COLUMN())):INDIRECT(ADDRESS(101,COLUMN())))</f>
        <v>117</v>
      </c>
      <c r="V102" s="49">
        <f ca="1">SUM(INDIRECT(ADDRESS(74,COLUMN())):INDIRECT(ADDRESS(101,COLUMN())))</f>
        <v>6</v>
      </c>
      <c r="W102" s="49">
        <f ca="1">SUM(INDIRECT(ADDRESS(74,COLUMN())):INDIRECT(ADDRESS(101,COLUMN())))</f>
        <v>0</v>
      </c>
      <c r="X102" s="49">
        <f ca="1">SUM(INDIRECT(ADDRESS(74,COLUMN())):INDIRECT(ADDRESS(101,COLUMN())))</f>
        <v>1</v>
      </c>
      <c r="Y102" s="49">
        <f ca="1">SUM(INDIRECT(ADDRESS(74,COLUMN())):INDIRECT(ADDRESS(101,COLUMN())))</f>
        <v>29</v>
      </c>
      <c r="Z102" s="49">
        <f ca="1">SUM(INDIRECT(ADDRESS(74,COLUMN())):INDIRECT(ADDRESS(101,COLUMN())))</f>
        <v>8</v>
      </c>
      <c r="AA102" s="49">
        <f ca="1">SUM(INDIRECT(ADDRESS(74,COLUMN())):INDIRECT(ADDRESS(101,COLUMN())))</f>
        <v>7</v>
      </c>
      <c r="AB102" s="49">
        <f ca="1">SUM(INDIRECT(ADDRESS(74,COLUMN())):INDIRECT(ADDRESS(101,COLUMN())))</f>
        <v>0</v>
      </c>
      <c r="AC102" s="49">
        <f ca="1">SUM(INDIRECT(ADDRESS(74,COLUMN())):INDIRECT(ADDRESS(101,COLUMN())))</f>
        <v>0</v>
      </c>
      <c r="AD102" s="49">
        <f ca="1">SUM(INDIRECT(ADDRESS(74,COLUMN())):INDIRECT(ADDRESS(101,COLUMN())))</f>
        <v>0</v>
      </c>
      <c r="AE102" s="49">
        <f ca="1">SUM(INDIRECT(ADDRESS(74,COLUMN())):INDIRECT(ADDRESS(101,COLUMN())))</f>
        <v>3</v>
      </c>
      <c r="AF102" s="49">
        <f ca="1">SUM(INDIRECT(ADDRESS(74,COLUMN())):INDIRECT(ADDRESS(101,COLUMN())))</f>
        <v>13</v>
      </c>
      <c r="AG102" s="49">
        <f ca="1">SUM(INDIRECT(ADDRESS(74,COLUMN())):INDIRECT(ADDRESS(101,COLUMN())))</f>
        <v>3</v>
      </c>
      <c r="AH102" s="49">
        <f ca="1">SUM(INDIRECT(ADDRESS(74,COLUMN())):INDIRECT(ADDRESS(101,COLUMN())))</f>
        <v>7</v>
      </c>
      <c r="AI102" s="49">
        <f ca="1">SUM(INDIRECT(ADDRESS(74,COLUMN())):INDIRECT(ADDRESS(101,COLUMN())))</f>
        <v>0</v>
      </c>
      <c r="AJ102" s="49">
        <f ca="1">SUM(INDIRECT(ADDRESS(74,COLUMN())):INDIRECT(ADDRESS(101,COLUMN())))</f>
        <v>0</v>
      </c>
      <c r="AK102" s="49">
        <f ca="1">SUM(INDIRECT(ADDRESS(74,COLUMN())):INDIRECT(ADDRESS(101,COLUMN())))</f>
        <v>0</v>
      </c>
      <c r="AL102" s="49">
        <f ca="1">SUM(INDIRECT(ADDRESS(74,COLUMN())):INDIRECT(ADDRESS(101,COLUMN())))</f>
        <v>0</v>
      </c>
      <c r="AM102" s="49">
        <f ca="1">SUM(INDIRECT(ADDRESS(74,COLUMN())):INDIRECT(ADDRESS(101,COLUMN())))</f>
        <v>0</v>
      </c>
      <c r="AN102" s="49">
        <f ca="1">SUM(B101:INDIRECT(ADDRESS(102,COLUMN()-1)))</f>
        <v>2909</v>
      </c>
    </row>
    <row r="103" spans="1:40" ht="23.25" x14ac:dyDescent="0.35">
      <c r="A103" s="13"/>
    </row>
    <row r="104" spans="1:40" x14ac:dyDescent="0.25">
      <c r="AG104" s="6"/>
      <c r="AH104" s="6"/>
      <c r="AM104" s="6"/>
    </row>
    <row r="105" spans="1:40" x14ac:dyDescent="0.25">
      <c r="AJ105" s="7"/>
      <c r="AK105" s="7"/>
      <c r="AL105" s="7"/>
      <c r="AM105" s="7"/>
    </row>
    <row r="106" spans="1:40" x14ac:dyDescent="0.25">
      <c r="AJ106" s="7"/>
      <c r="AK106" s="7"/>
      <c r="AL106" s="7"/>
      <c r="AM106" s="7"/>
    </row>
    <row r="107" spans="1:40" x14ac:dyDescent="0.25">
      <c r="AJ107" s="7"/>
      <c r="AK107" s="7"/>
      <c r="AL107" s="7"/>
      <c r="AM107" s="7"/>
    </row>
    <row r="108" spans="1:40" x14ac:dyDescent="0.25">
      <c r="AJ108" s="7"/>
      <c r="AK108" s="7"/>
      <c r="AL108" s="7"/>
      <c r="AM108" s="7"/>
    </row>
    <row r="109" spans="1:40" x14ac:dyDescent="0.25">
      <c r="AJ109" s="7"/>
      <c r="AK109" s="7"/>
      <c r="AL109" s="7"/>
      <c r="AM109" s="7"/>
    </row>
    <row r="110" spans="1:40" x14ac:dyDescent="0.25">
      <c r="AJ110" s="7"/>
      <c r="AK110" s="7"/>
      <c r="AL110" s="7"/>
      <c r="AM110" s="7"/>
    </row>
    <row r="111" spans="1:40" x14ac:dyDescent="0.25">
      <c r="AJ111" s="7"/>
      <c r="AK111" s="7"/>
      <c r="AL111" s="7"/>
      <c r="AM111" s="7"/>
    </row>
    <row r="112" spans="1:40" x14ac:dyDescent="0.25">
      <c r="AJ112" s="7"/>
      <c r="AK112" s="7"/>
      <c r="AL112" s="7"/>
      <c r="AM112" s="7"/>
    </row>
    <row r="113" spans="36:39" x14ac:dyDescent="0.25">
      <c r="AJ113" s="7"/>
      <c r="AK113" s="7"/>
      <c r="AL113" s="7"/>
      <c r="AM113" s="7"/>
    </row>
    <row r="114" spans="36:39" x14ac:dyDescent="0.25">
      <c r="AJ114" s="7"/>
      <c r="AK114" s="7"/>
      <c r="AL114" s="7"/>
      <c r="AM114" s="7"/>
    </row>
    <row r="115" spans="36:39" x14ac:dyDescent="0.25">
      <c r="AJ115" s="7"/>
      <c r="AK115" s="7"/>
      <c r="AL115" s="7"/>
      <c r="AM115" s="7"/>
    </row>
    <row r="116" spans="36:39" x14ac:dyDescent="0.25">
      <c r="AJ116" s="7"/>
      <c r="AK116" s="7"/>
      <c r="AL116" s="7"/>
      <c r="AM116" s="7"/>
    </row>
    <row r="117" spans="36:39" x14ac:dyDescent="0.25">
      <c r="AJ117" s="7"/>
      <c r="AK117" s="7"/>
      <c r="AL117" s="7"/>
      <c r="AM117" s="7"/>
    </row>
    <row r="118" spans="36:39" x14ac:dyDescent="0.25">
      <c r="AJ118" s="7"/>
      <c r="AK118" s="7"/>
      <c r="AL118" s="7"/>
      <c r="AM118" s="7"/>
    </row>
    <row r="119" spans="36:39" x14ac:dyDescent="0.25">
      <c r="AJ119" s="7"/>
      <c r="AK119" s="7"/>
      <c r="AL119" s="7"/>
      <c r="AM119" s="7"/>
    </row>
    <row r="120" spans="36:39" x14ac:dyDescent="0.25">
      <c r="AJ120" s="7"/>
      <c r="AK120" s="7"/>
      <c r="AL120" s="7"/>
      <c r="AM120" s="7"/>
    </row>
    <row r="121" spans="36:39" x14ac:dyDescent="0.25">
      <c r="AJ121" s="7"/>
      <c r="AK121" s="7"/>
      <c r="AL121" s="7"/>
      <c r="AM121" s="7"/>
    </row>
    <row r="122" spans="36:39" x14ac:dyDescent="0.25">
      <c r="AJ122" s="7"/>
      <c r="AK122" s="7"/>
      <c r="AL122" s="7"/>
      <c r="AM122" s="7"/>
    </row>
    <row r="123" spans="36:39" x14ac:dyDescent="0.25">
      <c r="AJ123" s="7"/>
      <c r="AK123" s="7"/>
      <c r="AL123" s="7"/>
      <c r="AM123" s="7"/>
    </row>
    <row r="124" spans="36:39" x14ac:dyDescent="0.25">
      <c r="AJ124" s="7"/>
      <c r="AK124" s="7"/>
      <c r="AL124" s="7"/>
      <c r="AM124" s="7"/>
    </row>
    <row r="125" spans="36:39" x14ac:dyDescent="0.25">
      <c r="AJ125" s="7"/>
      <c r="AK125" s="7"/>
      <c r="AL125" s="7"/>
      <c r="AM125" s="7"/>
    </row>
    <row r="126" spans="36:39" x14ac:dyDescent="0.25">
      <c r="AJ126" s="7"/>
      <c r="AK126" s="7"/>
      <c r="AL126" s="7"/>
      <c r="AM126" s="7"/>
    </row>
    <row r="127" spans="36:39" x14ac:dyDescent="0.25">
      <c r="AJ127" s="7"/>
      <c r="AK127" s="7"/>
      <c r="AL127" s="7"/>
      <c r="AM127" s="7"/>
    </row>
    <row r="128" spans="36:39" x14ac:dyDescent="0.25">
      <c r="AJ128" s="7"/>
      <c r="AK128" s="7"/>
      <c r="AL128" s="7"/>
      <c r="AM128" s="7"/>
    </row>
    <row r="129" spans="1:39" x14ac:dyDescent="0.25">
      <c r="AJ129" s="7"/>
      <c r="AK129" s="7"/>
      <c r="AL129" s="7"/>
      <c r="AM129" s="7"/>
    </row>
    <row r="130" spans="1:39" x14ac:dyDescent="0.25">
      <c r="AJ130" s="7"/>
      <c r="AK130" s="7"/>
      <c r="AL130" s="7"/>
      <c r="AM130" s="7"/>
    </row>
    <row r="131" spans="1:39" x14ac:dyDescent="0.25">
      <c r="AJ131" s="7"/>
      <c r="AK131" s="7"/>
      <c r="AL131" s="7"/>
      <c r="AM131" s="7"/>
    </row>
    <row r="132" spans="1:39" x14ac:dyDescent="0.25">
      <c r="AJ132" s="7"/>
      <c r="AK132" s="7"/>
      <c r="AL132" s="7"/>
      <c r="AM132" s="7"/>
    </row>
    <row r="133" spans="1:39" x14ac:dyDescent="0.25">
      <c r="AJ133" s="7"/>
      <c r="AK133" s="7"/>
      <c r="AL133" s="7"/>
      <c r="AM133" s="7"/>
    </row>
    <row r="134" spans="1:39" x14ac:dyDescent="0.25"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7"/>
      <c r="AK134" s="7"/>
      <c r="AL134" s="7"/>
      <c r="AM134" s="7"/>
    </row>
    <row r="135" spans="1:39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10"/>
      <c r="W135" s="10"/>
      <c r="X135" s="10"/>
      <c r="Y135" s="10"/>
      <c r="Z135" s="10"/>
      <c r="AA135" s="10"/>
      <c r="AB135" s="10"/>
      <c r="AC135" s="10"/>
      <c r="AD135" s="11"/>
      <c r="AE135" s="12"/>
      <c r="AF135" s="12"/>
      <c r="AG135" s="12"/>
      <c r="AH135" s="11"/>
      <c r="AJ135" s="9"/>
      <c r="AK135" s="9"/>
      <c r="AL135" s="9"/>
      <c r="AM135" s="8"/>
    </row>
  </sheetData>
  <sheetCalcPr fullCalcOnLoad="1"/>
  <mergeCells count="1">
    <mergeCell ref="T1:W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workbookViewId="0">
      <selection activeCell="AH1" sqref="AH1"/>
    </sheetView>
  </sheetViews>
  <sheetFormatPr defaultRowHeight="15" x14ac:dyDescent="0.25"/>
  <cols>
    <col min="1" max="10" width="7.28515625" customWidth="1"/>
    <col min="11" max="11" width="7.5703125" customWidth="1"/>
    <col min="12" max="12" width="7.28515625" customWidth="1"/>
    <col min="13" max="13" width="8" customWidth="1"/>
    <col min="14" max="15" width="7.28515625" customWidth="1"/>
    <col min="16" max="16" width="8.5703125" customWidth="1"/>
    <col min="17" max="17" width="8.42578125" customWidth="1"/>
    <col min="18" max="18" width="8" customWidth="1"/>
    <col min="19" max="22" width="7.28515625" customWidth="1"/>
    <col min="23" max="23" width="7.42578125" customWidth="1"/>
    <col min="29" max="30" width="9.28515625" customWidth="1"/>
    <col min="31" max="31" width="9.5703125" customWidth="1"/>
    <col min="32" max="33" width="9.42578125" customWidth="1"/>
    <col min="34" max="34" width="9.7109375" customWidth="1"/>
    <col min="36" max="36" width="15.42578125" customWidth="1"/>
    <col min="37" max="37" width="13.5703125" customWidth="1"/>
    <col min="38" max="38" width="11.85546875" customWidth="1"/>
  </cols>
  <sheetData>
    <row r="1" spans="1:40" ht="26.25" x14ac:dyDescent="0.4">
      <c r="A1" s="30" t="s">
        <v>220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64">
        <f ca="1">DATA!$F$1</f>
        <v>45245</v>
      </c>
      <c r="U1" s="64"/>
      <c r="V1" s="64"/>
      <c r="W1" s="64"/>
    </row>
    <row r="2" spans="1:40" ht="23.25" x14ac:dyDescent="0.35">
      <c r="A2" s="13" t="s">
        <v>150</v>
      </c>
    </row>
    <row r="3" spans="1:40" s="6" customFormat="1" x14ac:dyDescent="0.25">
      <c r="A3" s="44" t="s">
        <v>131</v>
      </c>
      <c r="B3" s="44" t="s">
        <v>149</v>
      </c>
      <c r="C3" s="44" t="s">
        <v>166</v>
      </c>
      <c r="D3" s="44" t="s">
        <v>143</v>
      </c>
      <c r="E3" s="44" t="s">
        <v>163</v>
      </c>
      <c r="F3" s="44" t="s">
        <v>152</v>
      </c>
      <c r="G3" s="44" t="s">
        <v>157</v>
      </c>
      <c r="H3" s="44" t="s">
        <v>164</v>
      </c>
      <c r="I3" s="44" t="s">
        <v>148</v>
      </c>
      <c r="J3" s="44" t="s">
        <v>178</v>
      </c>
      <c r="K3" s="44" t="s">
        <v>208</v>
      </c>
      <c r="L3" s="44" t="s">
        <v>184</v>
      </c>
      <c r="M3" s="44" t="s">
        <v>162</v>
      </c>
      <c r="N3" s="44" t="s">
        <v>219</v>
      </c>
      <c r="O3" s="44" t="s">
        <v>165</v>
      </c>
      <c r="P3" s="44" t="s">
        <v>196</v>
      </c>
      <c r="Q3" s="44" t="s">
        <v>167</v>
      </c>
      <c r="R3" s="44" t="s">
        <v>161</v>
      </c>
      <c r="S3" s="44" t="s">
        <v>180</v>
      </c>
      <c r="T3" s="44" t="s">
        <v>173</v>
      </c>
      <c r="U3" s="44" t="s">
        <v>171</v>
      </c>
      <c r="V3" s="44" t="s">
        <v>154</v>
      </c>
      <c r="W3" s="44" t="s">
        <v>182</v>
      </c>
      <c r="X3" s="44" t="s">
        <v>160</v>
      </c>
      <c r="Y3" s="44" t="s">
        <v>155</v>
      </c>
      <c r="Z3" s="44" t="s">
        <v>185</v>
      </c>
      <c r="AA3" s="44" t="s">
        <v>188</v>
      </c>
      <c r="AB3" s="44" t="s">
        <v>224</v>
      </c>
      <c r="AC3" s="44" t="s">
        <v>177</v>
      </c>
      <c r="AD3" s="44" t="s">
        <v>225</v>
      </c>
      <c r="AE3" s="44" t="s">
        <v>156</v>
      </c>
      <c r="AF3" s="44" t="s">
        <v>151</v>
      </c>
      <c r="AG3" s="44" t="s">
        <v>169</v>
      </c>
      <c r="AH3" s="44" t="s">
        <v>159</v>
      </c>
      <c r="AI3" s="44" t="s">
        <v>203</v>
      </c>
      <c r="AJ3" s="44" t="s">
        <v>170</v>
      </c>
      <c r="AK3" s="44" t="s">
        <v>186</v>
      </c>
      <c r="AL3" s="44" t="s">
        <v>172</v>
      </c>
      <c r="AM3" s="44" t="s">
        <v>158</v>
      </c>
      <c r="AN3" s="44" t="s">
        <v>147</v>
      </c>
    </row>
    <row r="4" spans="1:40" x14ac:dyDescent="0.25">
      <c r="A4" s="49" t="s">
        <v>44</v>
      </c>
      <c r="B4" s="49">
        <f ca="1">IF(ISERROR(VLOOKUP(CONCATENATE(INDIRECT(ADDRESS(3,COLUMN())),A4),DATA!C2:E1044,2,FALSE)),0,VLOOKUP(CONCATENATE(INDIRECT(ADDRESS(3,COLUMN())),A4),DATA!C2:E1044,2,FALSE))</f>
        <v>15.889659999999999</v>
      </c>
      <c r="C4" s="49">
        <f ca="1">IF(ISERROR(VLOOKUP(CONCATENATE(INDIRECT(ADDRESS(3,COLUMN())),A4),DATA!C2:E1044,2,FALSE)),0,VLOOKUP(CONCATENATE(INDIRECT(ADDRESS(3,COLUMN())),A4),DATA!C2:E1044,2,FALSE))</f>
        <v>4.94991</v>
      </c>
      <c r="D4" s="49">
        <f ca="1">IF(ISERROR(VLOOKUP(CONCATENATE(INDIRECT(ADDRESS(3,COLUMN())),A4),DATA!C2:E1044,2,FALSE)),0,VLOOKUP(CONCATENATE(INDIRECT(ADDRESS(3,COLUMN())),A4),DATA!C2:E1044,2,FALSE))</f>
        <v>12.81</v>
      </c>
      <c r="E4" s="49">
        <f ca="1">IF(ISERROR(VLOOKUP(CONCATENATE(INDIRECT(ADDRESS(3,COLUMN())),A4),DATA!C2:E1044,2,FALSE)),0,VLOOKUP(CONCATENATE(INDIRECT(ADDRESS(3,COLUMN())),A4),DATA!C2:E1044,2,FALSE))</f>
        <v>5.2</v>
      </c>
      <c r="F4" s="49">
        <f ca="1">IF(ISERROR(VLOOKUP(CONCATENATE(INDIRECT(ADDRESS(3,COLUMN())),A4),DATA!C2:E1044,2,FALSE)),0,VLOOKUP(CONCATENATE(INDIRECT(ADDRESS(3,COLUMN())),A4),DATA!C2:E1044,2,FALSE))</f>
        <v>0</v>
      </c>
      <c r="G4" s="49">
        <f ca="1">IF(ISERROR(VLOOKUP(CONCATENATE(INDIRECT(ADDRESS(3,COLUMN())),A4),DATA!C2:E1044,2,FALSE)),0,VLOOKUP(CONCATENATE(INDIRECT(ADDRESS(3,COLUMN())),A4),DATA!C2:E1044,2,FALSE))</f>
        <v>21.72</v>
      </c>
      <c r="H4" s="49">
        <f ca="1">IF(ISERROR(VLOOKUP(CONCATENATE(INDIRECT(ADDRESS(3,COLUMN())),A4),DATA!C2:E1044,2,FALSE)),0,VLOOKUP(CONCATENATE(INDIRECT(ADDRESS(3,COLUMN())),A4),DATA!C2:E1044,2,FALSE))</f>
        <v>12.335000000000001</v>
      </c>
      <c r="I4" s="49">
        <f ca="1">IF(ISERROR(VLOOKUP(CONCATENATE(INDIRECT(ADDRESS(3,COLUMN())),A4),DATA!C2:E1044,2,FALSE)),0,VLOOKUP(CONCATENATE(INDIRECT(ADDRESS(3,COLUMN())),A4),DATA!C2:E1044,2,FALSE))</f>
        <v>23.2227</v>
      </c>
      <c r="J4" s="49">
        <f ca="1">IF(ISERROR(VLOOKUP(CONCATENATE(INDIRECT(ADDRESS(3,COLUMN())),A4),DATA!C2:E1044,2,FALSE)),0,VLOOKUP(CONCATENATE(INDIRECT(ADDRESS(3,COLUMN())),A4),DATA!C2:E1044,2,FALSE))</f>
        <v>18.96</v>
      </c>
      <c r="K4" s="49">
        <f ca="1">IF(ISERROR(VLOOKUP(CONCATENATE(INDIRECT(ADDRESS(3,COLUMN())),A4),DATA!C2:E1044,2,FALSE)),0,VLOOKUP(CONCATENATE(INDIRECT(ADDRESS(3,COLUMN())),A4),DATA!C2:E1044,2,FALSE))</f>
        <v>3</v>
      </c>
      <c r="L4" s="49">
        <f ca="1">IF(ISERROR(VLOOKUP(CONCATENATE(INDIRECT(ADDRESS(3,COLUMN())),A4),DATA!C2:E1044,2,FALSE)),0,VLOOKUP(CONCATENATE(INDIRECT(ADDRESS(3,COLUMN())),A4),DATA!C2:E1044,2,FALSE))</f>
        <v>1.7908999999999999</v>
      </c>
      <c r="M4" s="49">
        <f ca="1">IF(ISERROR(VLOOKUP(CONCATENATE(INDIRECT(ADDRESS(3,COLUMN())),A4),DATA!C2:E1044,2,FALSE)),0,VLOOKUP(CONCATENATE(INDIRECT(ADDRESS(3,COLUMN())),A4),DATA!C2:E1044,2,FALSE))</f>
        <v>23.25</v>
      </c>
      <c r="N4" s="49">
        <f ca="1">IF(ISERROR(VLOOKUP(CONCATENATE(INDIRECT(ADDRESS(3,COLUMN())),A4),DATA!C2:E1044,2,FALSE)),0,VLOOKUP(CONCATENATE(INDIRECT(ADDRESS(3,COLUMN())),A4),DATA!C2:E1044,2,FALSE))</f>
        <v>7.7818100000000001</v>
      </c>
      <c r="O4" s="49">
        <f ca="1">IF(ISERROR(VLOOKUP(CONCATENATE(INDIRECT(ADDRESS(3,COLUMN())),A4),DATA!C2:E1044,2,FALSE)),0,VLOOKUP(CONCATENATE(INDIRECT(ADDRESS(3,COLUMN())),A4),DATA!C2:E1044,2,FALSE))</f>
        <v>0.45</v>
      </c>
      <c r="P4" s="49">
        <f ca="1">IF(ISERROR(VLOOKUP(CONCATENATE(INDIRECT(ADDRESS(3,COLUMN())),A4),DATA!C2:E1044,2,FALSE)),0,VLOOKUP(CONCATENATE(INDIRECT(ADDRESS(3,COLUMN())),A4),DATA!C2:E1044,2,FALSE))</f>
        <v>0.5</v>
      </c>
      <c r="Q4" s="49">
        <f ca="1">IF(ISERROR(VLOOKUP(CONCATENATE(INDIRECT(ADDRESS(3,COLUMN())),A4),DATA!C2:E1044,2,FALSE)),0,VLOOKUP(CONCATENATE(INDIRECT(ADDRESS(3,COLUMN())),A4),DATA!C2:E1044,2,FALSE))</f>
        <v>1</v>
      </c>
      <c r="R4" s="49">
        <f ca="1">IF(ISERROR(VLOOKUP(CONCATENATE(INDIRECT(ADDRESS(3,COLUMN())),A4),DATA!C2:E1044,2,FALSE)),0,VLOOKUP(CONCATENATE(INDIRECT(ADDRESS(3,COLUMN())),A4),DATA!C2:E1044,2,FALSE))</f>
        <v>0</v>
      </c>
      <c r="S4" s="49">
        <f ca="1">IF(ISERROR(VLOOKUP(CONCATENATE(INDIRECT(ADDRESS(3,COLUMN())),A4),DATA!C2:E1044,2,FALSE)),0,VLOOKUP(CONCATENATE(INDIRECT(ADDRESS(3,COLUMN())),A4),DATA!C2:E1044,2,FALSE))</f>
        <v>10.29</v>
      </c>
      <c r="T4" s="49">
        <f ca="1">IF(ISERROR(VLOOKUP(CONCATENATE(INDIRECT(ADDRESS(3,COLUMN())),A4),DATA!C2:E1044,2,FALSE)),0,VLOOKUP(CONCATENATE(INDIRECT(ADDRESS(3,COLUMN())),A4),DATA!C2:E1044,2,FALSE))</f>
        <v>2.9091</v>
      </c>
      <c r="U4" s="49">
        <f ca="1">IF(ISERROR(VLOOKUP(CONCATENATE(INDIRECT(ADDRESS(3,COLUMN())),A4),DATA!C2:E1044,2,FALSE)),0,VLOOKUP(CONCATENATE(INDIRECT(ADDRESS(3,COLUMN())),A4),DATA!C2:E1044,2,FALSE))</f>
        <v>1.6</v>
      </c>
      <c r="V4" s="49">
        <f ca="1">IF(ISERROR(VLOOKUP(CONCATENATE(INDIRECT(ADDRESS(3,COLUMN())),A4),DATA!C2:E1044,2,FALSE)),0,VLOOKUP(CONCATENATE(INDIRECT(ADDRESS(3,COLUMN())),A4),DATA!C2:E1044,2,FALSE))</f>
        <v>0</v>
      </c>
      <c r="W4" s="49">
        <f ca="1">IF(ISERROR(VLOOKUP(CONCATENATE(INDIRECT(ADDRESS(3,COLUMN())),A4),DATA!C2:E1044,2,FALSE)),0,VLOOKUP(CONCATENATE(INDIRECT(ADDRESS(3,COLUMN())),A4),DATA!C2:E1044,2,FALSE))</f>
        <v>0</v>
      </c>
      <c r="X4" s="49">
        <f ca="1">IF(ISERROR(VLOOKUP(CONCATENATE(INDIRECT(ADDRESS(3,COLUMN())),A4),DATA!C2:E1044,2,FALSE)),0,VLOOKUP(CONCATENATE(INDIRECT(ADDRESS(3,COLUMN())),A4),DATA!C2:E1044,2,FALSE))</f>
        <v>0</v>
      </c>
      <c r="Y4" s="49">
        <f ca="1">IF(ISERROR(VLOOKUP(CONCATENATE(INDIRECT(ADDRESS(3,COLUMN())),A4),DATA!C2:E1044,2,FALSE)),0,VLOOKUP(CONCATENATE(INDIRECT(ADDRESS(3,COLUMN())),A4),DATA!C2:E1044,2,FALSE))</f>
        <v>3.15</v>
      </c>
      <c r="Z4" s="49">
        <f ca="1">IF(ISERROR(VLOOKUP(CONCATENATE(INDIRECT(ADDRESS(3,COLUMN())),A4),DATA!C2:E1044,2,FALSE)),0,VLOOKUP(CONCATENATE(INDIRECT(ADDRESS(3,COLUMN())),A4),DATA!C2:E1044,2,FALSE))</f>
        <v>2.2143000000000002</v>
      </c>
      <c r="AA4" s="49">
        <f ca="1">IF(ISERROR(VLOOKUP(CONCATENATE(INDIRECT(ADDRESS(3,COLUMN())),A4),DATA!C2:E1044,2,FALSE)),0,VLOOKUP(CONCATENATE(INDIRECT(ADDRESS(3,COLUMN())),A4),DATA!C2:E1044,2,FALSE))</f>
        <v>7.02</v>
      </c>
      <c r="AB4" s="49">
        <f ca="1">IF(ISERROR(VLOOKUP(CONCATENATE(INDIRECT(ADDRESS(3,COLUMN())),A4),DATA!C2:E1044,2,FALSE)),0,VLOOKUP(CONCATENATE(INDIRECT(ADDRESS(3,COLUMN())),A4),DATA!C2:E1044,2,FALSE))</f>
        <v>0</v>
      </c>
      <c r="AC4" s="49">
        <f ca="1">IF(ISERROR(VLOOKUP(CONCATENATE(INDIRECT(ADDRESS(3,COLUMN())),A4),DATA!C2:E1044,2,FALSE)),0,VLOOKUP(CONCATENATE(INDIRECT(ADDRESS(3,COLUMN())),A4),DATA!C2:E1044,2,FALSE))</f>
        <v>0</v>
      </c>
      <c r="AD4" s="49">
        <f ca="1">IF(ISERROR(VLOOKUP(CONCATENATE(INDIRECT(ADDRESS(3,COLUMN())),A4),DATA!C2:E1044,2,FALSE)),0,VLOOKUP(CONCATENATE(INDIRECT(ADDRESS(3,COLUMN())),A4),DATA!C2:E1044,2,FALSE))</f>
        <v>1</v>
      </c>
      <c r="AE4" s="49">
        <f ca="1">IF(ISERROR(VLOOKUP(CONCATENATE(INDIRECT(ADDRESS(3,COLUMN())),A4),DATA!C2:E1044,2,FALSE)),0,VLOOKUP(CONCATENATE(INDIRECT(ADDRESS(3,COLUMN())),A4),DATA!C2:E1044,2,FALSE))</f>
        <v>0</v>
      </c>
      <c r="AF4" s="49">
        <f ca="1">IF(ISERROR(VLOOKUP(CONCATENATE(INDIRECT(ADDRESS(3,COLUMN())),A4),DATA!C2:E1044,2,FALSE)),0,VLOOKUP(CONCATENATE(INDIRECT(ADDRESS(3,COLUMN())),A4),DATA!C2:E1044,2,FALSE))</f>
        <v>0</v>
      </c>
      <c r="AG4" s="49">
        <f ca="1">IF(ISERROR(VLOOKUP(CONCATENATE(INDIRECT(ADDRESS(3,COLUMN())),A4),DATA!C2:E1044,2,FALSE)),0,VLOOKUP(CONCATENATE(INDIRECT(ADDRESS(3,COLUMN())),A4),DATA!C2:E1044,2,FALSE))</f>
        <v>10.1</v>
      </c>
      <c r="AH4" s="49">
        <f ca="1">IF(ISERROR(VLOOKUP(CONCATENATE(INDIRECT(ADDRESS(3,COLUMN())),A4),DATA!C2:E1044,2,FALSE)),0,VLOOKUP(CONCATENATE(INDIRECT(ADDRESS(3,COLUMN())),A4),DATA!C2:E1044,2,FALSE))</f>
        <v>1.5</v>
      </c>
      <c r="AI4" s="49">
        <f ca="1">IF(ISERROR(VLOOKUP(CONCATENATE(INDIRECT(ADDRESS(3,COLUMN())),A4),DATA!C2:E1044,2,FALSE)),0,VLOOKUP(CONCATENATE(INDIRECT(ADDRESS(3,COLUMN())),A4),DATA!C2:E1044,2,FALSE))</f>
        <v>0</v>
      </c>
      <c r="AJ4" s="49">
        <f ca="1">IF(ISERROR(VLOOKUP(CONCATENATE(INDIRECT(ADDRESS(3,COLUMN())),A4),DATA!C2:E1044,2,FALSE)),0,VLOOKUP(CONCATENATE(INDIRECT(ADDRESS(3,COLUMN())),A4),DATA!C2:E1044,2,FALSE))</f>
        <v>0</v>
      </c>
      <c r="AK4" s="49">
        <f ca="1">IF(ISERROR(VLOOKUP(CONCATENATE(INDIRECT(ADDRESS(3,COLUMN())),A4),DATA!C2:E1044,2,FALSE)),0,VLOOKUP(CONCATENATE(INDIRECT(ADDRESS(3,COLUMN())),A4),DATA!C2:E1044,2,FALSE))</f>
        <v>0</v>
      </c>
      <c r="AL4" s="49">
        <f ca="1">IF(ISERROR(VLOOKUP(CONCATENATE(INDIRECT(ADDRESS(3,COLUMN())),A4),DATA!C2:E1044,2,FALSE)),0,VLOOKUP(CONCATENATE(INDIRECT(ADDRESS(3,COLUMN())),A4),DATA!C2:E1044,2,FALSE))</f>
        <v>0</v>
      </c>
      <c r="AM4" s="49">
        <f ca="1">IF(ISERROR(VLOOKUP(CONCATENATE(INDIRECT(ADDRESS(3,COLUMN())),A4),DATA!C2:E1044,2,FALSE)),0,VLOOKUP(CONCATENATE(INDIRECT(ADDRESS(3,COLUMN())),A4),DATA!C2:E1044,2,FALSE))</f>
        <v>0</v>
      </c>
      <c r="AN4" s="49">
        <f ca="1">SUM(B4:INDIRECT(CONCATENATE(SUBSTITUTE(ADDRESS(1,COLUMN()-1,4),"1",""),"$4")))</f>
        <v>192.64338000000001</v>
      </c>
    </row>
    <row r="5" spans="1:40" x14ac:dyDescent="0.25">
      <c r="A5" s="50" t="s">
        <v>45</v>
      </c>
      <c r="B5" s="50">
        <f ca="1">IF(ISERROR(VLOOKUP(CONCATENATE(INDIRECT(ADDRESS(3,COLUMN())),A5),DATA!C2:E1044,2,FALSE)),0,VLOOKUP(CONCATENATE(INDIRECT(ADDRESS(3,COLUMN())),A5),DATA!C2:E1044,2,FALSE))</f>
        <v>59.505510000000001</v>
      </c>
      <c r="C5" s="50">
        <f ca="1">IF(ISERROR(VLOOKUP(CONCATENATE(INDIRECT(ADDRESS(3,COLUMN())),A5),DATA!C2:E1044,2,FALSE)),0,VLOOKUP(CONCATENATE(INDIRECT(ADDRESS(3,COLUMN())),A5),DATA!C2:E1044,2,FALSE))</f>
        <v>17.64</v>
      </c>
      <c r="D5" s="50">
        <f ca="1">IF(ISERROR(VLOOKUP(CONCATENATE(INDIRECT(ADDRESS(3,COLUMN())),A5),DATA!C2:E1044,2,FALSE)),0,VLOOKUP(CONCATENATE(INDIRECT(ADDRESS(3,COLUMN())),A5),DATA!C2:E1044,2,FALSE))</f>
        <v>51.800820000000002</v>
      </c>
      <c r="E5" s="50">
        <f ca="1">IF(ISERROR(VLOOKUP(CONCATENATE(INDIRECT(ADDRESS(3,COLUMN())),A5),DATA!C2:E1044,2,FALSE)),0,VLOOKUP(CONCATENATE(INDIRECT(ADDRESS(3,COLUMN())),A5),DATA!C2:E1044,2,FALSE))</f>
        <v>5</v>
      </c>
      <c r="F5" s="50">
        <f ca="1">IF(ISERROR(VLOOKUP(CONCATENATE(INDIRECT(ADDRESS(3,COLUMN())),A5),DATA!C2:E1044,2,FALSE)),0,VLOOKUP(CONCATENATE(INDIRECT(ADDRESS(3,COLUMN())),A5),DATA!C2:E1044,2,FALSE))</f>
        <v>1.6</v>
      </c>
      <c r="G5" s="50">
        <f ca="1">IF(ISERROR(VLOOKUP(CONCATENATE(INDIRECT(ADDRESS(3,COLUMN())),A5),DATA!C2:E1044,2,FALSE)),0,VLOOKUP(CONCATENATE(INDIRECT(ADDRESS(3,COLUMN())),A5),DATA!C2:E1044,2,FALSE))</f>
        <v>25.981999999999999</v>
      </c>
      <c r="H5" s="50">
        <f ca="1">IF(ISERROR(VLOOKUP(CONCATENATE(INDIRECT(ADDRESS(3,COLUMN())),A5),DATA!C2:E1044,2,FALSE)),0,VLOOKUP(CONCATENATE(INDIRECT(ADDRESS(3,COLUMN())),A5),DATA!C2:E1044,2,FALSE))</f>
        <v>39.14434</v>
      </c>
      <c r="I5" s="50">
        <f ca="1">IF(ISERROR(VLOOKUP(CONCATENATE(INDIRECT(ADDRESS(3,COLUMN())),A5),DATA!C2:E1044,2,FALSE)),0,VLOOKUP(CONCATENATE(INDIRECT(ADDRESS(3,COLUMN())),A5),DATA!C2:E1044,2,FALSE))</f>
        <v>23.82582</v>
      </c>
      <c r="J5" s="50">
        <f ca="1">IF(ISERROR(VLOOKUP(CONCATENATE(INDIRECT(ADDRESS(3,COLUMN())),A5),DATA!C2:E1044,2,FALSE)),0,VLOOKUP(CONCATENATE(INDIRECT(ADDRESS(3,COLUMN())),A5),DATA!C2:E1044,2,FALSE))</f>
        <v>23.39</v>
      </c>
      <c r="K5" s="50">
        <f ca="1">IF(ISERROR(VLOOKUP(CONCATENATE(INDIRECT(ADDRESS(3,COLUMN())),A5),DATA!C2:E1044,2,FALSE)),0,VLOOKUP(CONCATENATE(INDIRECT(ADDRESS(3,COLUMN())),A5),DATA!C2:E1044,2,FALSE))</f>
        <v>13.14</v>
      </c>
      <c r="L5" s="50">
        <f ca="1">IF(ISERROR(VLOOKUP(CONCATENATE(INDIRECT(ADDRESS(3,COLUMN())),A5),DATA!C2:E1044,2,FALSE)),0,VLOOKUP(CONCATENATE(INDIRECT(ADDRESS(3,COLUMN())),A5),DATA!C2:E1044,2,FALSE))</f>
        <v>5</v>
      </c>
      <c r="M5" s="50">
        <f ca="1">IF(ISERROR(VLOOKUP(CONCATENATE(INDIRECT(ADDRESS(3,COLUMN())),A5),DATA!C2:E1044,2,FALSE)),0,VLOOKUP(CONCATENATE(INDIRECT(ADDRESS(3,COLUMN())),A5),DATA!C2:E1044,2,FALSE))</f>
        <v>13.94</v>
      </c>
      <c r="N5" s="50">
        <f ca="1">IF(ISERROR(VLOOKUP(CONCATENATE(INDIRECT(ADDRESS(3,COLUMN())),A5),DATA!C2:E1044,2,FALSE)),0,VLOOKUP(CONCATENATE(INDIRECT(ADDRESS(3,COLUMN())),A5),DATA!C2:E1044,2,FALSE))</f>
        <v>10.05485</v>
      </c>
      <c r="O5" s="50">
        <f ca="1">IF(ISERROR(VLOOKUP(CONCATENATE(INDIRECT(ADDRESS(3,COLUMN())),A5),DATA!C2:E1044,2,FALSE)),0,VLOOKUP(CONCATENATE(INDIRECT(ADDRESS(3,COLUMN())),A5),DATA!C2:E1044,2,FALSE))</f>
        <v>12.05</v>
      </c>
      <c r="P5" s="50">
        <f ca="1">IF(ISERROR(VLOOKUP(CONCATENATE(INDIRECT(ADDRESS(3,COLUMN())),A5),DATA!C2:E1044,2,FALSE)),0,VLOOKUP(CONCATENATE(INDIRECT(ADDRESS(3,COLUMN())),A5),DATA!C2:E1044,2,FALSE))</f>
        <v>2.5</v>
      </c>
      <c r="Q5" s="50">
        <f ca="1">IF(ISERROR(VLOOKUP(CONCATENATE(INDIRECT(ADDRESS(3,COLUMN())),A5),DATA!C2:E1044,2,FALSE)),0,VLOOKUP(CONCATENATE(INDIRECT(ADDRESS(3,COLUMN())),A5),DATA!C2:E1044,2,FALSE))</f>
        <v>0.1</v>
      </c>
      <c r="R5" s="50">
        <f ca="1">IF(ISERROR(VLOOKUP(CONCATENATE(INDIRECT(ADDRESS(3,COLUMN())),A5),DATA!C2:E1044,2,FALSE)),0,VLOOKUP(CONCATENATE(INDIRECT(ADDRESS(3,COLUMN())),A5),DATA!C2:E1044,2,FALSE))</f>
        <v>1.18</v>
      </c>
      <c r="S5" s="50">
        <f ca="1">IF(ISERROR(VLOOKUP(CONCATENATE(INDIRECT(ADDRESS(3,COLUMN())),A5),DATA!C2:E1044,2,FALSE)),0,VLOOKUP(CONCATENATE(INDIRECT(ADDRESS(3,COLUMN())),A5),DATA!C2:E1044,2,FALSE))</f>
        <v>5.5009399999999999</v>
      </c>
      <c r="T5" s="50">
        <f ca="1">IF(ISERROR(VLOOKUP(CONCATENATE(INDIRECT(ADDRESS(3,COLUMN())),A5),DATA!C2:E1044,2,FALSE)),0,VLOOKUP(CONCATENATE(INDIRECT(ADDRESS(3,COLUMN())),A5),DATA!C2:E1044,2,FALSE))</f>
        <v>6</v>
      </c>
      <c r="U5" s="50">
        <f ca="1">IF(ISERROR(VLOOKUP(CONCATENATE(INDIRECT(ADDRESS(3,COLUMN())),A5),DATA!C2:E1044,2,FALSE)),0,VLOOKUP(CONCATENATE(INDIRECT(ADDRESS(3,COLUMN())),A5),DATA!C2:E1044,2,FALSE))</f>
        <v>10.50333</v>
      </c>
      <c r="V5" s="50">
        <f ca="1">IF(ISERROR(VLOOKUP(CONCATENATE(INDIRECT(ADDRESS(3,COLUMN())),A5),DATA!C2:E1044,2,FALSE)),0,VLOOKUP(CONCATENATE(INDIRECT(ADDRESS(3,COLUMN())),A5),DATA!C2:E1044,2,FALSE))</f>
        <v>0</v>
      </c>
      <c r="W5" s="50">
        <f ca="1">IF(ISERROR(VLOOKUP(CONCATENATE(INDIRECT(ADDRESS(3,COLUMN())),A5),DATA!C2:E1044,2,FALSE)),0,VLOOKUP(CONCATENATE(INDIRECT(ADDRESS(3,COLUMN())),A5),DATA!C2:E1044,2,FALSE))</f>
        <v>0</v>
      </c>
      <c r="X5" s="50">
        <f ca="1">IF(ISERROR(VLOOKUP(CONCATENATE(INDIRECT(ADDRESS(3,COLUMN())),A5),DATA!C2:E1044,2,FALSE)),0,VLOOKUP(CONCATENATE(INDIRECT(ADDRESS(3,COLUMN())),A5),DATA!C2:E1044,2,FALSE))</f>
        <v>0</v>
      </c>
      <c r="Y5" s="50">
        <f ca="1">IF(ISERROR(VLOOKUP(CONCATENATE(INDIRECT(ADDRESS(3,COLUMN())),A5),DATA!C2:E1044,2,FALSE)),0,VLOOKUP(CONCATENATE(INDIRECT(ADDRESS(3,COLUMN())),A5),DATA!C2:E1044,2,FALSE))</f>
        <v>1.61</v>
      </c>
      <c r="Z5" s="50">
        <f ca="1">IF(ISERROR(VLOOKUP(CONCATENATE(INDIRECT(ADDRESS(3,COLUMN())),A5),DATA!C2:E1044,2,FALSE)),0,VLOOKUP(CONCATENATE(INDIRECT(ADDRESS(3,COLUMN())),A5),DATA!C2:E1044,2,FALSE))</f>
        <v>6.35</v>
      </c>
      <c r="AA5" s="50">
        <f ca="1">IF(ISERROR(VLOOKUP(CONCATENATE(INDIRECT(ADDRESS(3,COLUMN())),A5),DATA!C2:E1044,2,FALSE)),0,VLOOKUP(CONCATENATE(INDIRECT(ADDRESS(3,COLUMN())),A5),DATA!C2:E1044,2,FALSE))</f>
        <v>0.88888999999999996</v>
      </c>
      <c r="AB5" s="50">
        <f ca="1">IF(ISERROR(VLOOKUP(CONCATENATE(INDIRECT(ADDRESS(3,COLUMN())),A5),DATA!C2:E1044,2,FALSE)),0,VLOOKUP(CONCATENATE(INDIRECT(ADDRESS(3,COLUMN())),A5),DATA!C2:E1044,2,FALSE))</f>
        <v>0.9</v>
      </c>
      <c r="AC5" s="50">
        <f ca="1">IF(ISERROR(VLOOKUP(CONCATENATE(INDIRECT(ADDRESS(3,COLUMN())),A5),DATA!C2:E1044,2,FALSE)),0,VLOOKUP(CONCATENATE(INDIRECT(ADDRESS(3,COLUMN())),A5),DATA!C2:E1044,2,FALSE))</f>
        <v>0</v>
      </c>
      <c r="AD5" s="50">
        <f ca="1">IF(ISERROR(VLOOKUP(CONCATENATE(INDIRECT(ADDRESS(3,COLUMN())),A5),DATA!C2:E1044,2,FALSE)),0,VLOOKUP(CONCATENATE(INDIRECT(ADDRESS(3,COLUMN())),A5),DATA!C2:E1044,2,FALSE))</f>
        <v>0</v>
      </c>
      <c r="AE5" s="50">
        <f ca="1">IF(ISERROR(VLOOKUP(CONCATENATE(INDIRECT(ADDRESS(3,COLUMN())),A5),DATA!C2:E1044,2,FALSE)),0,VLOOKUP(CONCATENATE(INDIRECT(ADDRESS(3,COLUMN())),A5),DATA!C2:E1044,2,FALSE))</f>
        <v>0</v>
      </c>
      <c r="AF5" s="50">
        <f ca="1">IF(ISERROR(VLOOKUP(CONCATENATE(INDIRECT(ADDRESS(3,COLUMN())),A5),DATA!C2:E1044,2,FALSE)),0,VLOOKUP(CONCATENATE(INDIRECT(ADDRESS(3,COLUMN())),A5),DATA!C2:E1044,2,FALSE))</f>
        <v>0</v>
      </c>
      <c r="AG5" s="50">
        <f ca="1">IF(ISERROR(VLOOKUP(CONCATENATE(INDIRECT(ADDRESS(3,COLUMN())),A5),DATA!C2:E1044,2,FALSE)),0,VLOOKUP(CONCATENATE(INDIRECT(ADDRESS(3,COLUMN())),A5),DATA!C2:E1044,2,FALSE))</f>
        <v>2.94</v>
      </c>
      <c r="AH5" s="50">
        <f ca="1">IF(ISERROR(VLOOKUP(CONCATENATE(INDIRECT(ADDRESS(3,COLUMN())),A5),DATA!C2:E1044,2,FALSE)),0,VLOOKUP(CONCATENATE(INDIRECT(ADDRESS(3,COLUMN())),A5),DATA!C2:E1044,2,FALSE))</f>
        <v>0</v>
      </c>
      <c r="AI5" s="50">
        <f ca="1">IF(ISERROR(VLOOKUP(CONCATENATE(INDIRECT(ADDRESS(3,COLUMN())),A5),DATA!C2:E1044,2,FALSE)),0,VLOOKUP(CONCATENATE(INDIRECT(ADDRESS(3,COLUMN())),A5),DATA!C2:E1044,2,FALSE))</f>
        <v>0</v>
      </c>
      <c r="AJ5" s="50">
        <f ca="1">IF(ISERROR(VLOOKUP(CONCATENATE(INDIRECT(ADDRESS(3,COLUMN())),A5),DATA!C2:E1044,2,FALSE)),0,VLOOKUP(CONCATENATE(INDIRECT(ADDRESS(3,COLUMN())),A5),DATA!C2:E1044,2,FALSE))</f>
        <v>0</v>
      </c>
      <c r="AK5" s="50">
        <f ca="1">IF(ISERROR(VLOOKUP(CONCATENATE(INDIRECT(ADDRESS(3,COLUMN())),A5),DATA!C2:E1044,2,FALSE)),0,VLOOKUP(CONCATENATE(INDIRECT(ADDRESS(3,COLUMN())),A5),DATA!C2:E1044,2,FALSE))</f>
        <v>0</v>
      </c>
      <c r="AL5" s="50">
        <f ca="1">IF(ISERROR(VLOOKUP(CONCATENATE(INDIRECT(ADDRESS(3,COLUMN())),A5),DATA!C2:E1044,2,FALSE)),0,VLOOKUP(CONCATENATE(INDIRECT(ADDRESS(3,COLUMN())),A5),DATA!C2:E1044,2,FALSE))</f>
        <v>0</v>
      </c>
      <c r="AM5" s="50">
        <f ca="1">IF(ISERROR(VLOOKUP(CONCATENATE(INDIRECT(ADDRESS(3,COLUMN())),A5),DATA!C2:E1044,2,FALSE)),0,VLOOKUP(CONCATENATE(INDIRECT(ADDRESS(3,COLUMN())),A5),DATA!C2:E1044,2,FALSE))</f>
        <v>0</v>
      </c>
      <c r="AN5" s="50">
        <f ca="1">SUM(B5:INDIRECT(CONCATENATE(SUBSTITUTE(ADDRESS(1,COLUMN()-1,4),"1",""),"$5")))</f>
        <v>340.54650000000004</v>
      </c>
    </row>
    <row r="6" spans="1:40" x14ac:dyDescent="0.25">
      <c r="A6" s="49" t="s">
        <v>46</v>
      </c>
      <c r="B6" s="49">
        <f ca="1">IF(ISERROR(VLOOKUP(CONCATENATE(INDIRECT(ADDRESS(3,COLUMN())),A6),DATA!C2:E1044,2,FALSE)),0,VLOOKUP(CONCATENATE(INDIRECT(ADDRESS(3,COLUMN())),A6),DATA!C2:E1044,2,FALSE))</f>
        <v>12.911</v>
      </c>
      <c r="C6" s="49">
        <f ca="1">IF(ISERROR(VLOOKUP(CONCATENATE(INDIRECT(ADDRESS(3,COLUMN())),A6),DATA!C2:E1044,2,FALSE)),0,VLOOKUP(CONCATENATE(INDIRECT(ADDRESS(3,COLUMN())),A6),DATA!C2:E1044,2,FALSE))</f>
        <v>2.19</v>
      </c>
      <c r="D6" s="49">
        <f ca="1">IF(ISERROR(VLOOKUP(CONCATENATE(INDIRECT(ADDRESS(3,COLUMN())),A6),DATA!C2:E1044,2,FALSE)),0,VLOOKUP(CONCATENATE(INDIRECT(ADDRESS(3,COLUMN())),A6),DATA!C2:E1044,2,FALSE))</f>
        <v>1.86</v>
      </c>
      <c r="E6" s="49">
        <f ca="1">IF(ISERROR(VLOOKUP(CONCATENATE(INDIRECT(ADDRESS(3,COLUMN())),A6),DATA!C2:E1044,2,FALSE)),0,VLOOKUP(CONCATENATE(INDIRECT(ADDRESS(3,COLUMN())),A6),DATA!C2:E1044,2,FALSE))</f>
        <v>0</v>
      </c>
      <c r="F6" s="49">
        <f ca="1">IF(ISERROR(VLOOKUP(CONCATENATE(INDIRECT(ADDRESS(3,COLUMN())),A6),DATA!C2:E1044,2,FALSE)),0,VLOOKUP(CONCATENATE(INDIRECT(ADDRESS(3,COLUMN())),A6),DATA!C2:E1044,2,FALSE))</f>
        <v>0</v>
      </c>
      <c r="G6" s="49">
        <f ca="1">IF(ISERROR(VLOOKUP(CONCATENATE(INDIRECT(ADDRESS(3,COLUMN())),A6),DATA!C2:E1044,2,FALSE)),0,VLOOKUP(CONCATENATE(INDIRECT(ADDRESS(3,COLUMN())),A6),DATA!C2:E1044,2,FALSE))</f>
        <v>1.60002</v>
      </c>
      <c r="H6" s="49">
        <f ca="1">IF(ISERROR(VLOOKUP(CONCATENATE(INDIRECT(ADDRESS(3,COLUMN())),A6),DATA!C2:E1044,2,FALSE)),0,VLOOKUP(CONCATENATE(INDIRECT(ADDRESS(3,COLUMN())),A6),DATA!C2:E1044,2,FALSE))</f>
        <v>21.46</v>
      </c>
      <c r="I6" s="49">
        <f ca="1">IF(ISERROR(VLOOKUP(CONCATENATE(INDIRECT(ADDRESS(3,COLUMN())),A6),DATA!C2:E1044,2,FALSE)),0,VLOOKUP(CONCATENATE(INDIRECT(ADDRESS(3,COLUMN())),A6),DATA!C2:E1044,2,FALSE))</f>
        <v>4.3600000000000003</v>
      </c>
      <c r="J6" s="49">
        <f ca="1">IF(ISERROR(VLOOKUP(CONCATENATE(INDIRECT(ADDRESS(3,COLUMN())),A6),DATA!C2:E1044,2,FALSE)),0,VLOOKUP(CONCATENATE(INDIRECT(ADDRESS(3,COLUMN())),A6),DATA!C2:E1044,2,FALSE))</f>
        <v>1.1000000000000001</v>
      </c>
      <c r="K6" s="49">
        <f ca="1">IF(ISERROR(VLOOKUP(CONCATENATE(INDIRECT(ADDRESS(3,COLUMN())),A6),DATA!C2:E1044,2,FALSE)),0,VLOOKUP(CONCATENATE(INDIRECT(ADDRESS(3,COLUMN())),A6),DATA!C2:E1044,2,FALSE))</f>
        <v>1.1539999999999999</v>
      </c>
      <c r="L6" s="49">
        <f ca="1">IF(ISERROR(VLOOKUP(CONCATENATE(INDIRECT(ADDRESS(3,COLUMN())),A6),DATA!C2:E1044,2,FALSE)),0,VLOOKUP(CONCATENATE(INDIRECT(ADDRESS(3,COLUMN())),A6),DATA!C2:E1044,2,FALSE))</f>
        <v>4.0000000000000001E-3</v>
      </c>
      <c r="M6" s="49">
        <f ca="1">IF(ISERROR(VLOOKUP(CONCATENATE(INDIRECT(ADDRESS(3,COLUMN())),A6),DATA!C2:E1044,2,FALSE)),0,VLOOKUP(CONCATENATE(INDIRECT(ADDRESS(3,COLUMN())),A6),DATA!C2:E1044,2,FALSE))</f>
        <v>1.1599999999999999</v>
      </c>
      <c r="N6" s="49">
        <f ca="1">IF(ISERROR(VLOOKUP(CONCATENATE(INDIRECT(ADDRESS(3,COLUMN())),A6),DATA!C2:E1044,2,FALSE)),0,VLOOKUP(CONCATENATE(INDIRECT(ADDRESS(3,COLUMN())),A6),DATA!C2:E1044,2,FALSE))</f>
        <v>0</v>
      </c>
      <c r="O6" s="49">
        <f ca="1">IF(ISERROR(VLOOKUP(CONCATENATE(INDIRECT(ADDRESS(3,COLUMN())),A6),DATA!C2:E1044,2,FALSE)),0,VLOOKUP(CONCATENATE(INDIRECT(ADDRESS(3,COLUMN())),A6),DATA!C2:E1044,2,FALSE))</f>
        <v>0</v>
      </c>
      <c r="P6" s="49">
        <f ca="1">IF(ISERROR(VLOOKUP(CONCATENATE(INDIRECT(ADDRESS(3,COLUMN())),A6),DATA!C2:E1044,2,FALSE)),0,VLOOKUP(CONCATENATE(INDIRECT(ADDRESS(3,COLUMN())),A6),DATA!C2:E1044,2,FALSE))</f>
        <v>0</v>
      </c>
      <c r="Q6" s="49">
        <f ca="1">IF(ISERROR(VLOOKUP(CONCATENATE(INDIRECT(ADDRESS(3,COLUMN())),A6),DATA!C2:E1044,2,FALSE)),0,VLOOKUP(CONCATENATE(INDIRECT(ADDRESS(3,COLUMN())),A6),DATA!C2:E1044,2,FALSE))</f>
        <v>0</v>
      </c>
      <c r="R6" s="49">
        <f ca="1">IF(ISERROR(VLOOKUP(CONCATENATE(INDIRECT(ADDRESS(3,COLUMN())),A6),DATA!C2:E1044,2,FALSE)),0,VLOOKUP(CONCATENATE(INDIRECT(ADDRESS(3,COLUMN())),A6),DATA!C2:E1044,2,FALSE))</f>
        <v>0</v>
      </c>
      <c r="S6" s="49">
        <f ca="1">IF(ISERROR(VLOOKUP(CONCATENATE(INDIRECT(ADDRESS(3,COLUMN())),A6),DATA!C2:E1044,2,FALSE)),0,VLOOKUP(CONCATENATE(INDIRECT(ADDRESS(3,COLUMN())),A6),DATA!C2:E1044,2,FALSE))</f>
        <v>0</v>
      </c>
      <c r="T6" s="49">
        <f ca="1">IF(ISERROR(VLOOKUP(CONCATENATE(INDIRECT(ADDRESS(3,COLUMN())),A6),DATA!C2:E1044,2,FALSE)),0,VLOOKUP(CONCATENATE(INDIRECT(ADDRESS(3,COLUMN())),A6),DATA!C2:E1044,2,FALSE))</f>
        <v>0</v>
      </c>
      <c r="U6" s="49">
        <f ca="1">IF(ISERROR(VLOOKUP(CONCATENATE(INDIRECT(ADDRESS(3,COLUMN())),A6),DATA!C2:E1044,2,FALSE)),0,VLOOKUP(CONCATENATE(INDIRECT(ADDRESS(3,COLUMN())),A6),DATA!C2:E1044,2,FALSE))</f>
        <v>0</v>
      </c>
      <c r="V6" s="49">
        <f ca="1">IF(ISERROR(VLOOKUP(CONCATENATE(INDIRECT(ADDRESS(3,COLUMN())),A6),DATA!C2:E1044,2,FALSE)),0,VLOOKUP(CONCATENATE(INDIRECT(ADDRESS(3,COLUMN())),A6),DATA!C2:E1044,2,FALSE))</f>
        <v>0.34</v>
      </c>
      <c r="W6" s="49">
        <f ca="1">IF(ISERROR(VLOOKUP(CONCATENATE(INDIRECT(ADDRESS(3,COLUMN())),A6),DATA!C2:E1044,2,FALSE)),0,VLOOKUP(CONCATENATE(INDIRECT(ADDRESS(3,COLUMN())),A6),DATA!C2:E1044,2,FALSE))</f>
        <v>0</v>
      </c>
      <c r="X6" s="49">
        <f ca="1">IF(ISERROR(VLOOKUP(CONCATENATE(INDIRECT(ADDRESS(3,COLUMN())),A6),DATA!C2:E1044,2,FALSE)),0,VLOOKUP(CONCATENATE(INDIRECT(ADDRESS(3,COLUMN())),A6),DATA!C2:E1044,2,FALSE))</f>
        <v>0</v>
      </c>
      <c r="Y6" s="49">
        <f ca="1">IF(ISERROR(VLOOKUP(CONCATENATE(INDIRECT(ADDRESS(3,COLUMN())),A6),DATA!C2:E1044,2,FALSE)),0,VLOOKUP(CONCATENATE(INDIRECT(ADDRESS(3,COLUMN())),A6),DATA!C2:E1044,2,FALSE))</f>
        <v>0.12</v>
      </c>
      <c r="Z6" s="49">
        <f ca="1">IF(ISERROR(VLOOKUP(CONCATENATE(INDIRECT(ADDRESS(3,COLUMN())),A6),DATA!C2:E1044,2,FALSE)),0,VLOOKUP(CONCATENATE(INDIRECT(ADDRESS(3,COLUMN())),A6),DATA!C2:E1044,2,FALSE))</f>
        <v>0.53</v>
      </c>
      <c r="AA6" s="49">
        <f ca="1">IF(ISERROR(VLOOKUP(CONCATENATE(INDIRECT(ADDRESS(3,COLUMN())),A6),DATA!C2:E1044,2,FALSE)),0,VLOOKUP(CONCATENATE(INDIRECT(ADDRESS(3,COLUMN())),A6),DATA!C2:E1044,2,FALSE))</f>
        <v>0.34</v>
      </c>
      <c r="AB6" s="49">
        <f ca="1">IF(ISERROR(VLOOKUP(CONCATENATE(INDIRECT(ADDRESS(3,COLUMN())),A6),DATA!C2:E1044,2,FALSE)),0,VLOOKUP(CONCATENATE(INDIRECT(ADDRESS(3,COLUMN())),A6),DATA!C2:E1044,2,FALSE))</f>
        <v>5.8999999999999997E-2</v>
      </c>
      <c r="AC6" s="49">
        <f ca="1">IF(ISERROR(VLOOKUP(CONCATENATE(INDIRECT(ADDRESS(3,COLUMN())),A6),DATA!C2:E1044,2,FALSE)),0,VLOOKUP(CONCATENATE(INDIRECT(ADDRESS(3,COLUMN())),A6),DATA!C2:E1044,2,FALSE))</f>
        <v>0</v>
      </c>
      <c r="AD6" s="49">
        <f ca="1">IF(ISERROR(VLOOKUP(CONCATENATE(INDIRECT(ADDRESS(3,COLUMN())),A6),DATA!C2:E1044,2,FALSE)),0,VLOOKUP(CONCATENATE(INDIRECT(ADDRESS(3,COLUMN())),A6),DATA!C2:E1044,2,FALSE))</f>
        <v>0</v>
      </c>
      <c r="AE6" s="49">
        <f ca="1">IF(ISERROR(VLOOKUP(CONCATENATE(INDIRECT(ADDRESS(3,COLUMN())),A6),DATA!C2:E1044,2,FALSE)),0,VLOOKUP(CONCATENATE(INDIRECT(ADDRESS(3,COLUMN())),A6),DATA!C2:E1044,2,FALSE))</f>
        <v>0</v>
      </c>
      <c r="AF6" s="49">
        <f ca="1">IF(ISERROR(VLOOKUP(CONCATENATE(INDIRECT(ADDRESS(3,COLUMN())),A6),DATA!C2:E1044,2,FALSE)),0,VLOOKUP(CONCATENATE(INDIRECT(ADDRESS(3,COLUMN())),A6),DATA!C2:E1044,2,FALSE))</f>
        <v>0</v>
      </c>
      <c r="AG6" s="49">
        <f ca="1">IF(ISERROR(VLOOKUP(CONCATENATE(INDIRECT(ADDRESS(3,COLUMN())),A6),DATA!C2:E1044,2,FALSE)),0,VLOOKUP(CONCATENATE(INDIRECT(ADDRESS(3,COLUMN())),A6),DATA!C2:E1044,2,FALSE))</f>
        <v>0</v>
      </c>
      <c r="AH6" s="49">
        <f ca="1">IF(ISERROR(VLOOKUP(CONCATENATE(INDIRECT(ADDRESS(3,COLUMN())),A6),DATA!C2:E1044,2,FALSE)),0,VLOOKUP(CONCATENATE(INDIRECT(ADDRESS(3,COLUMN())),A6),DATA!C2:E1044,2,FALSE))</f>
        <v>0</v>
      </c>
      <c r="AI6" s="49">
        <f ca="1">IF(ISERROR(VLOOKUP(CONCATENATE(INDIRECT(ADDRESS(3,COLUMN())),A6),DATA!C2:E1044,2,FALSE)),0,VLOOKUP(CONCATENATE(INDIRECT(ADDRESS(3,COLUMN())),A6),DATA!C2:E1044,2,FALSE))</f>
        <v>0</v>
      </c>
      <c r="AJ6" s="49">
        <f ca="1">IF(ISERROR(VLOOKUP(CONCATENATE(INDIRECT(ADDRESS(3,COLUMN())),A6),DATA!C2:E1044,2,FALSE)),0,VLOOKUP(CONCATENATE(INDIRECT(ADDRESS(3,COLUMN())),A6),DATA!C2:E1044,2,FALSE))</f>
        <v>0</v>
      </c>
      <c r="AK6" s="49">
        <f ca="1">IF(ISERROR(VLOOKUP(CONCATENATE(INDIRECT(ADDRESS(3,COLUMN())),A6),DATA!C2:E1044,2,FALSE)),0,VLOOKUP(CONCATENATE(INDIRECT(ADDRESS(3,COLUMN())),A6),DATA!C2:E1044,2,FALSE))</f>
        <v>0</v>
      </c>
      <c r="AL6" s="49">
        <f ca="1">IF(ISERROR(VLOOKUP(CONCATENATE(INDIRECT(ADDRESS(3,COLUMN())),A6),DATA!C2:E1044,2,FALSE)),0,VLOOKUP(CONCATENATE(INDIRECT(ADDRESS(3,COLUMN())),A6),DATA!C2:E1044,2,FALSE))</f>
        <v>0</v>
      </c>
      <c r="AM6" s="49">
        <f ca="1">IF(ISERROR(VLOOKUP(CONCATENATE(INDIRECT(ADDRESS(3,COLUMN())),A6),DATA!C2:E1044,2,FALSE)),0,VLOOKUP(CONCATENATE(INDIRECT(ADDRESS(3,COLUMN())),A6),DATA!C2:E1044,2,FALSE))</f>
        <v>0</v>
      </c>
      <c r="AN6" s="49">
        <f ca="1">SUM(B6:INDIRECT(CONCATENATE(SUBSTITUTE(ADDRESS(1,COLUMN()-1,4),"1",""),"$6")))</f>
        <v>49.188019999999995</v>
      </c>
    </row>
    <row r="7" spans="1:40" x14ac:dyDescent="0.25">
      <c r="A7" s="50" t="s">
        <v>47</v>
      </c>
      <c r="B7" s="50">
        <f ca="1">IF(ISERROR(VLOOKUP(CONCATENATE(INDIRECT(ADDRESS(3,COLUMN())),A7),DATA!C2:E1044,2,FALSE)),0,VLOOKUP(CONCATENATE(INDIRECT(ADDRESS(3,COLUMN())),A7),DATA!C2:E1044,2,FALSE))</f>
        <v>28.697620000000001</v>
      </c>
      <c r="C7" s="50">
        <f ca="1">IF(ISERROR(VLOOKUP(CONCATENATE(INDIRECT(ADDRESS(3,COLUMN())),A7),DATA!C2:E1044,2,FALSE)),0,VLOOKUP(CONCATENATE(INDIRECT(ADDRESS(3,COLUMN())),A7),DATA!C2:E1044,2,FALSE))</f>
        <v>9.4938800000000008</v>
      </c>
      <c r="D7" s="50">
        <f ca="1">IF(ISERROR(VLOOKUP(CONCATENATE(INDIRECT(ADDRESS(3,COLUMN())),A7),DATA!C2:E1044,2,FALSE)),0,VLOOKUP(CONCATENATE(INDIRECT(ADDRESS(3,COLUMN())),A7),DATA!C2:E1044,2,FALSE))</f>
        <v>18</v>
      </c>
      <c r="E7" s="50">
        <f ca="1">IF(ISERROR(VLOOKUP(CONCATENATE(INDIRECT(ADDRESS(3,COLUMN())),A7),DATA!C2:E1044,2,FALSE)),0,VLOOKUP(CONCATENATE(INDIRECT(ADDRESS(3,COLUMN())),A7),DATA!C2:E1044,2,FALSE))</f>
        <v>0.65</v>
      </c>
      <c r="F7" s="50">
        <f ca="1">IF(ISERROR(VLOOKUP(CONCATENATE(INDIRECT(ADDRESS(3,COLUMN())),A7),DATA!C2:E1044,2,FALSE)),0,VLOOKUP(CONCATENATE(INDIRECT(ADDRESS(3,COLUMN())),A7),DATA!C2:E1044,2,FALSE))</f>
        <v>0</v>
      </c>
      <c r="G7" s="50">
        <f ca="1">IF(ISERROR(VLOOKUP(CONCATENATE(INDIRECT(ADDRESS(3,COLUMN())),A7),DATA!C2:E1044,2,FALSE)),0,VLOOKUP(CONCATENATE(INDIRECT(ADDRESS(3,COLUMN())),A7),DATA!C2:E1044,2,FALSE))</f>
        <v>1.63</v>
      </c>
      <c r="H7" s="50">
        <f ca="1">IF(ISERROR(VLOOKUP(CONCATENATE(INDIRECT(ADDRESS(3,COLUMN())),A7),DATA!C2:E1044,2,FALSE)),0,VLOOKUP(CONCATENATE(INDIRECT(ADDRESS(3,COLUMN())),A7),DATA!C2:E1044,2,FALSE))</f>
        <v>6.1679000000000004</v>
      </c>
      <c r="I7" s="50">
        <f ca="1">IF(ISERROR(VLOOKUP(CONCATENATE(INDIRECT(ADDRESS(3,COLUMN())),A7),DATA!C2:E1044,2,FALSE)),0,VLOOKUP(CONCATENATE(INDIRECT(ADDRESS(3,COLUMN())),A7),DATA!C2:E1044,2,FALSE))</f>
        <v>3.83</v>
      </c>
      <c r="J7" s="50">
        <f ca="1">IF(ISERROR(VLOOKUP(CONCATENATE(INDIRECT(ADDRESS(3,COLUMN())),A7),DATA!C2:E1044,2,FALSE)),0,VLOOKUP(CONCATENATE(INDIRECT(ADDRESS(3,COLUMN())),A7),DATA!C2:E1044,2,FALSE))</f>
        <v>0</v>
      </c>
      <c r="K7" s="50">
        <f ca="1">IF(ISERROR(VLOOKUP(CONCATENATE(INDIRECT(ADDRESS(3,COLUMN())),A7),DATA!C2:E1044,2,FALSE)),0,VLOOKUP(CONCATENATE(INDIRECT(ADDRESS(3,COLUMN())),A7),DATA!C2:E1044,2,FALSE))</f>
        <v>1.03</v>
      </c>
      <c r="L7" s="50">
        <f ca="1">IF(ISERROR(VLOOKUP(CONCATENATE(INDIRECT(ADDRESS(3,COLUMN())),A7),DATA!C2:E1044,2,FALSE)),0,VLOOKUP(CONCATENATE(INDIRECT(ADDRESS(3,COLUMN())),A7),DATA!C2:E1044,2,FALSE))</f>
        <v>0.5</v>
      </c>
      <c r="M7" s="50">
        <f ca="1">IF(ISERROR(VLOOKUP(CONCATENATE(INDIRECT(ADDRESS(3,COLUMN())),A7),DATA!C2:E1044,2,FALSE)),0,VLOOKUP(CONCATENATE(INDIRECT(ADDRESS(3,COLUMN())),A7),DATA!C2:E1044,2,FALSE))</f>
        <v>0</v>
      </c>
      <c r="N7" s="50">
        <f ca="1">IF(ISERROR(VLOOKUP(CONCATENATE(INDIRECT(ADDRESS(3,COLUMN())),A7),DATA!C2:E1044,2,FALSE)),0,VLOOKUP(CONCATENATE(INDIRECT(ADDRESS(3,COLUMN())),A7),DATA!C2:E1044,2,FALSE))</f>
        <v>0.09</v>
      </c>
      <c r="O7" s="50">
        <f ca="1">IF(ISERROR(VLOOKUP(CONCATENATE(INDIRECT(ADDRESS(3,COLUMN())),A7),DATA!C2:E1044,2,FALSE)),0,VLOOKUP(CONCATENATE(INDIRECT(ADDRESS(3,COLUMN())),A7),DATA!C2:E1044,2,FALSE))</f>
        <v>0</v>
      </c>
      <c r="P7" s="50">
        <f ca="1">IF(ISERROR(VLOOKUP(CONCATENATE(INDIRECT(ADDRESS(3,COLUMN())),A7),DATA!C2:E1044,2,FALSE)),0,VLOOKUP(CONCATENATE(INDIRECT(ADDRESS(3,COLUMN())),A7),DATA!C2:E1044,2,FALSE))</f>
        <v>0</v>
      </c>
      <c r="Q7" s="50">
        <f ca="1">IF(ISERROR(VLOOKUP(CONCATENATE(INDIRECT(ADDRESS(3,COLUMN())),A7),DATA!C2:E1044,2,FALSE)),0,VLOOKUP(CONCATENATE(INDIRECT(ADDRESS(3,COLUMN())),A7),DATA!C2:E1044,2,FALSE))</f>
        <v>0</v>
      </c>
      <c r="R7" s="50">
        <f ca="1">IF(ISERROR(VLOOKUP(CONCATENATE(INDIRECT(ADDRESS(3,COLUMN())),A7),DATA!C2:E1044,2,FALSE)),0,VLOOKUP(CONCATENATE(INDIRECT(ADDRESS(3,COLUMN())),A7),DATA!C2:E1044,2,FALSE))</f>
        <v>0</v>
      </c>
      <c r="S7" s="50">
        <f ca="1">IF(ISERROR(VLOOKUP(CONCATENATE(INDIRECT(ADDRESS(3,COLUMN())),A7),DATA!C2:E1044,2,FALSE)),0,VLOOKUP(CONCATENATE(INDIRECT(ADDRESS(3,COLUMN())),A7),DATA!C2:E1044,2,FALSE))</f>
        <v>1</v>
      </c>
      <c r="T7" s="50">
        <f ca="1">IF(ISERROR(VLOOKUP(CONCATENATE(INDIRECT(ADDRESS(3,COLUMN())),A7),DATA!C2:E1044,2,FALSE)),0,VLOOKUP(CONCATENATE(INDIRECT(ADDRESS(3,COLUMN())),A7),DATA!C2:E1044,2,FALSE))</f>
        <v>0</v>
      </c>
      <c r="U7" s="50">
        <f ca="1">IF(ISERROR(VLOOKUP(CONCATENATE(INDIRECT(ADDRESS(3,COLUMN())),A7),DATA!C2:E1044,2,FALSE)),0,VLOOKUP(CONCATENATE(INDIRECT(ADDRESS(3,COLUMN())),A7),DATA!C2:E1044,2,FALSE))</f>
        <v>1</v>
      </c>
      <c r="V7" s="50">
        <f ca="1">IF(ISERROR(VLOOKUP(CONCATENATE(INDIRECT(ADDRESS(3,COLUMN())),A7),DATA!C2:E1044,2,FALSE)),0,VLOOKUP(CONCATENATE(INDIRECT(ADDRESS(3,COLUMN())),A7),DATA!C2:E1044,2,FALSE))</f>
        <v>0</v>
      </c>
      <c r="W7" s="50">
        <f ca="1">IF(ISERROR(VLOOKUP(CONCATENATE(INDIRECT(ADDRESS(3,COLUMN())),A7),DATA!C2:E1044,2,FALSE)),0,VLOOKUP(CONCATENATE(INDIRECT(ADDRESS(3,COLUMN())),A7),DATA!C2:E1044,2,FALSE))</f>
        <v>0</v>
      </c>
      <c r="X7" s="50">
        <f ca="1">IF(ISERROR(VLOOKUP(CONCATENATE(INDIRECT(ADDRESS(3,COLUMN())),A7),DATA!C2:E1044,2,FALSE)),0,VLOOKUP(CONCATENATE(INDIRECT(ADDRESS(3,COLUMN())),A7),DATA!C2:E1044,2,FALSE))</f>
        <v>0</v>
      </c>
      <c r="Y7" s="50">
        <f ca="1">IF(ISERROR(VLOOKUP(CONCATENATE(INDIRECT(ADDRESS(3,COLUMN())),A7),DATA!C2:E1044,2,FALSE)),0,VLOOKUP(CONCATENATE(INDIRECT(ADDRESS(3,COLUMN())),A7),DATA!C2:E1044,2,FALSE))</f>
        <v>1</v>
      </c>
      <c r="Z7" s="50">
        <f ca="1">IF(ISERROR(VLOOKUP(CONCATENATE(INDIRECT(ADDRESS(3,COLUMN())),A7),DATA!C2:E1044,2,FALSE)),0,VLOOKUP(CONCATENATE(INDIRECT(ADDRESS(3,COLUMN())),A7),DATA!C2:E1044,2,FALSE))</f>
        <v>0</v>
      </c>
      <c r="AA7" s="50">
        <f ca="1">IF(ISERROR(VLOOKUP(CONCATENATE(INDIRECT(ADDRESS(3,COLUMN())),A7),DATA!C2:E1044,2,FALSE)),0,VLOOKUP(CONCATENATE(INDIRECT(ADDRESS(3,COLUMN())),A7),DATA!C2:E1044,2,FALSE))</f>
        <v>0.34</v>
      </c>
      <c r="AB7" s="50">
        <f ca="1">IF(ISERROR(VLOOKUP(CONCATENATE(INDIRECT(ADDRESS(3,COLUMN())),A7),DATA!C2:E1044,2,FALSE)),0,VLOOKUP(CONCATENATE(INDIRECT(ADDRESS(3,COLUMN())),A7),DATA!C2:E1044,2,FALSE))</f>
        <v>0</v>
      </c>
      <c r="AC7" s="50">
        <f ca="1">IF(ISERROR(VLOOKUP(CONCATENATE(INDIRECT(ADDRESS(3,COLUMN())),A7),DATA!C2:E1044,2,FALSE)),0,VLOOKUP(CONCATENATE(INDIRECT(ADDRESS(3,COLUMN())),A7),DATA!C2:E1044,2,FALSE))</f>
        <v>0</v>
      </c>
      <c r="AD7" s="50">
        <f ca="1">IF(ISERROR(VLOOKUP(CONCATENATE(INDIRECT(ADDRESS(3,COLUMN())),A7),DATA!C2:E1044,2,FALSE)),0,VLOOKUP(CONCATENATE(INDIRECT(ADDRESS(3,COLUMN())),A7),DATA!C2:E1044,2,FALSE))</f>
        <v>0</v>
      </c>
      <c r="AE7" s="50">
        <f ca="1">IF(ISERROR(VLOOKUP(CONCATENATE(INDIRECT(ADDRESS(3,COLUMN())),A7),DATA!C2:E1044,2,FALSE)),0,VLOOKUP(CONCATENATE(INDIRECT(ADDRESS(3,COLUMN())),A7),DATA!C2:E1044,2,FALSE))</f>
        <v>0</v>
      </c>
      <c r="AF7" s="50">
        <f ca="1">IF(ISERROR(VLOOKUP(CONCATENATE(INDIRECT(ADDRESS(3,COLUMN())),A7),DATA!C2:E1044,2,FALSE)),0,VLOOKUP(CONCATENATE(INDIRECT(ADDRESS(3,COLUMN())),A7),DATA!C2:E1044,2,FALSE))</f>
        <v>0</v>
      </c>
      <c r="AG7" s="50">
        <f ca="1">IF(ISERROR(VLOOKUP(CONCATENATE(INDIRECT(ADDRESS(3,COLUMN())),A7),DATA!C2:E1044,2,FALSE)),0,VLOOKUP(CONCATENATE(INDIRECT(ADDRESS(3,COLUMN())),A7),DATA!C2:E1044,2,FALSE))</f>
        <v>0</v>
      </c>
      <c r="AH7" s="50">
        <f ca="1">IF(ISERROR(VLOOKUP(CONCATENATE(INDIRECT(ADDRESS(3,COLUMN())),A7),DATA!C2:E1044,2,FALSE)),0,VLOOKUP(CONCATENATE(INDIRECT(ADDRESS(3,COLUMN())),A7),DATA!C2:E1044,2,FALSE))</f>
        <v>0</v>
      </c>
      <c r="AI7" s="50">
        <f ca="1">IF(ISERROR(VLOOKUP(CONCATENATE(INDIRECT(ADDRESS(3,COLUMN())),A7),DATA!C2:E1044,2,FALSE)),0,VLOOKUP(CONCATENATE(INDIRECT(ADDRESS(3,COLUMN())),A7),DATA!C2:E1044,2,FALSE))</f>
        <v>0</v>
      </c>
      <c r="AJ7" s="50">
        <f ca="1">IF(ISERROR(VLOOKUP(CONCATENATE(INDIRECT(ADDRESS(3,COLUMN())),A7),DATA!C2:E1044,2,FALSE)),0,VLOOKUP(CONCATENATE(INDIRECT(ADDRESS(3,COLUMN())),A7),DATA!C2:E1044,2,FALSE))</f>
        <v>0</v>
      </c>
      <c r="AK7" s="50">
        <f ca="1">IF(ISERROR(VLOOKUP(CONCATENATE(INDIRECT(ADDRESS(3,COLUMN())),A7),DATA!C2:E1044,2,FALSE)),0,VLOOKUP(CONCATENATE(INDIRECT(ADDRESS(3,COLUMN())),A7),DATA!C2:E1044,2,FALSE))</f>
        <v>0</v>
      </c>
      <c r="AL7" s="50">
        <f ca="1">IF(ISERROR(VLOOKUP(CONCATENATE(INDIRECT(ADDRESS(3,COLUMN())),A7),DATA!C2:E1044,2,FALSE)),0,VLOOKUP(CONCATENATE(INDIRECT(ADDRESS(3,COLUMN())),A7),DATA!C2:E1044,2,FALSE))</f>
        <v>0</v>
      </c>
      <c r="AM7" s="50">
        <f ca="1">IF(ISERROR(VLOOKUP(CONCATENATE(INDIRECT(ADDRESS(3,COLUMN())),A7),DATA!C2:E1044,2,FALSE)),0,VLOOKUP(CONCATENATE(INDIRECT(ADDRESS(3,COLUMN())),A7),DATA!C2:E1044,2,FALSE))</f>
        <v>0</v>
      </c>
      <c r="AN7" s="50">
        <f ca="1">SUM(B7:INDIRECT(CONCATENATE(SUBSTITUTE(ADDRESS(1,COLUMN()-1,4),"1",""),"$7")))</f>
        <v>73.429400000000015</v>
      </c>
    </row>
    <row r="8" spans="1:40" x14ac:dyDescent="0.25">
      <c r="A8" s="49" t="s">
        <v>48</v>
      </c>
      <c r="B8" s="49">
        <f ca="1">IF(ISERROR(VLOOKUP(CONCATENATE(INDIRECT(ADDRESS(3,COLUMN())),A8),DATA!C2:E1044,2,FALSE)),0,VLOOKUP(CONCATENATE(INDIRECT(ADDRESS(3,COLUMN())),A8),DATA!C2:E1044,2,FALSE))</f>
        <v>1.3333299999999999</v>
      </c>
      <c r="C8" s="49">
        <f ca="1">IF(ISERROR(VLOOKUP(CONCATENATE(INDIRECT(ADDRESS(3,COLUMN())),A8),DATA!C2:E1044,2,FALSE)),0,VLOOKUP(CONCATENATE(INDIRECT(ADDRESS(3,COLUMN())),A8),DATA!C2:E1044,2,FALSE))</f>
        <v>0</v>
      </c>
      <c r="D8" s="49">
        <f ca="1">IF(ISERROR(VLOOKUP(CONCATENATE(INDIRECT(ADDRESS(3,COLUMN())),A8),DATA!C2:E1044,2,FALSE)),0,VLOOKUP(CONCATENATE(INDIRECT(ADDRESS(3,COLUMN())),A8),DATA!C2:E1044,2,FALSE))</f>
        <v>11.1</v>
      </c>
      <c r="E8" s="49">
        <f ca="1">IF(ISERROR(VLOOKUP(CONCATENATE(INDIRECT(ADDRESS(3,COLUMN())),A8),DATA!C2:E1044,2,FALSE)),0,VLOOKUP(CONCATENATE(INDIRECT(ADDRESS(3,COLUMN())),A8),DATA!C2:E1044,2,FALSE))</f>
        <v>1.5</v>
      </c>
      <c r="F8" s="49">
        <f ca="1">IF(ISERROR(VLOOKUP(CONCATENATE(INDIRECT(ADDRESS(3,COLUMN())),A8),DATA!C2:E1044,2,FALSE)),0,VLOOKUP(CONCATENATE(INDIRECT(ADDRESS(3,COLUMN())),A8),DATA!C2:E1044,2,FALSE))</f>
        <v>0</v>
      </c>
      <c r="G8" s="49">
        <f ca="1">IF(ISERROR(VLOOKUP(CONCATENATE(INDIRECT(ADDRESS(3,COLUMN())),A8),DATA!C2:E1044,2,FALSE)),0,VLOOKUP(CONCATENATE(INDIRECT(ADDRESS(3,COLUMN())),A8),DATA!C2:E1044,2,FALSE))</f>
        <v>2.5</v>
      </c>
      <c r="H8" s="49">
        <f ca="1">IF(ISERROR(VLOOKUP(CONCATENATE(INDIRECT(ADDRESS(3,COLUMN())),A8),DATA!C2:E1044,2,FALSE)),0,VLOOKUP(CONCATENATE(INDIRECT(ADDRESS(3,COLUMN())),A8),DATA!C2:E1044,2,FALSE))</f>
        <v>8.75</v>
      </c>
      <c r="I8" s="49">
        <f ca="1">IF(ISERROR(VLOOKUP(CONCATENATE(INDIRECT(ADDRESS(3,COLUMN())),A8),DATA!C2:E1044,2,FALSE)),0,VLOOKUP(CONCATENATE(INDIRECT(ADDRESS(3,COLUMN())),A8),DATA!C2:E1044,2,FALSE))</f>
        <v>2</v>
      </c>
      <c r="J8" s="49">
        <f ca="1">IF(ISERROR(VLOOKUP(CONCATENATE(INDIRECT(ADDRESS(3,COLUMN())),A8),DATA!C2:E1044,2,FALSE)),0,VLOOKUP(CONCATENATE(INDIRECT(ADDRESS(3,COLUMN())),A8),DATA!C2:E1044,2,FALSE))</f>
        <v>0</v>
      </c>
      <c r="K8" s="49">
        <f ca="1">IF(ISERROR(VLOOKUP(CONCATENATE(INDIRECT(ADDRESS(3,COLUMN())),A8),DATA!C2:E1044,2,FALSE)),0,VLOOKUP(CONCATENATE(INDIRECT(ADDRESS(3,COLUMN())),A8),DATA!C2:E1044,2,FALSE))</f>
        <v>3</v>
      </c>
      <c r="L8" s="49">
        <f ca="1">IF(ISERROR(VLOOKUP(CONCATENATE(INDIRECT(ADDRESS(3,COLUMN())),A8),DATA!C2:E1044,2,FALSE)),0,VLOOKUP(CONCATENATE(INDIRECT(ADDRESS(3,COLUMN())),A8),DATA!C2:E1044,2,FALSE))</f>
        <v>0</v>
      </c>
      <c r="M8" s="49">
        <f ca="1">IF(ISERROR(VLOOKUP(CONCATENATE(INDIRECT(ADDRESS(3,COLUMN())),A8),DATA!C2:E1044,2,FALSE)),0,VLOOKUP(CONCATENATE(INDIRECT(ADDRESS(3,COLUMN())),A8),DATA!C2:E1044,2,FALSE))</f>
        <v>10.5</v>
      </c>
      <c r="N8" s="49">
        <f ca="1">IF(ISERROR(VLOOKUP(CONCATENATE(INDIRECT(ADDRESS(3,COLUMN())),A8),DATA!C2:E1044,2,FALSE)),0,VLOOKUP(CONCATENATE(INDIRECT(ADDRESS(3,COLUMN())),A8),DATA!C2:E1044,2,FALSE))</f>
        <v>0</v>
      </c>
      <c r="O8" s="49">
        <f ca="1">IF(ISERROR(VLOOKUP(CONCATENATE(INDIRECT(ADDRESS(3,COLUMN())),A8),DATA!C2:E1044,2,FALSE)),0,VLOOKUP(CONCATENATE(INDIRECT(ADDRESS(3,COLUMN())),A8),DATA!C2:E1044,2,FALSE))</f>
        <v>0.25</v>
      </c>
      <c r="P8" s="49">
        <f ca="1">IF(ISERROR(VLOOKUP(CONCATENATE(INDIRECT(ADDRESS(3,COLUMN())),A8),DATA!C2:E1044,2,FALSE)),0,VLOOKUP(CONCATENATE(INDIRECT(ADDRESS(3,COLUMN())),A8),DATA!C2:E1044,2,FALSE))</f>
        <v>0</v>
      </c>
      <c r="Q8" s="49">
        <f ca="1">IF(ISERROR(VLOOKUP(CONCATENATE(INDIRECT(ADDRESS(3,COLUMN())),A8),DATA!C2:E1044,2,FALSE)),0,VLOOKUP(CONCATENATE(INDIRECT(ADDRESS(3,COLUMN())),A8),DATA!C2:E1044,2,FALSE))</f>
        <v>0</v>
      </c>
      <c r="R8" s="49">
        <f ca="1">IF(ISERROR(VLOOKUP(CONCATENATE(INDIRECT(ADDRESS(3,COLUMN())),A8),DATA!C2:E1044,2,FALSE)),0,VLOOKUP(CONCATENATE(INDIRECT(ADDRESS(3,COLUMN())),A8),DATA!C2:E1044,2,FALSE))</f>
        <v>1</v>
      </c>
      <c r="S8" s="49">
        <f ca="1">IF(ISERROR(VLOOKUP(CONCATENATE(INDIRECT(ADDRESS(3,COLUMN())),A8),DATA!C2:E1044,2,FALSE)),0,VLOOKUP(CONCATENATE(INDIRECT(ADDRESS(3,COLUMN())),A8),DATA!C2:E1044,2,FALSE))</f>
        <v>0</v>
      </c>
      <c r="T8" s="49">
        <f ca="1">IF(ISERROR(VLOOKUP(CONCATENATE(INDIRECT(ADDRESS(3,COLUMN())),A8),DATA!C2:E1044,2,FALSE)),0,VLOOKUP(CONCATENATE(INDIRECT(ADDRESS(3,COLUMN())),A8),DATA!C2:E1044,2,FALSE))</f>
        <v>0</v>
      </c>
      <c r="U8" s="49">
        <f ca="1">IF(ISERROR(VLOOKUP(CONCATENATE(INDIRECT(ADDRESS(3,COLUMN())),A8),DATA!C2:E1044,2,FALSE)),0,VLOOKUP(CONCATENATE(INDIRECT(ADDRESS(3,COLUMN())),A8),DATA!C2:E1044,2,FALSE))</f>
        <v>0</v>
      </c>
      <c r="V8" s="49">
        <f ca="1">IF(ISERROR(VLOOKUP(CONCATENATE(INDIRECT(ADDRESS(3,COLUMN())),A8),DATA!C2:E1044,2,FALSE)),0,VLOOKUP(CONCATENATE(INDIRECT(ADDRESS(3,COLUMN())),A8),DATA!C2:E1044,2,FALSE))</f>
        <v>0</v>
      </c>
      <c r="W8" s="49">
        <f ca="1">IF(ISERROR(VLOOKUP(CONCATENATE(INDIRECT(ADDRESS(3,COLUMN())),A8),DATA!C2:E1044,2,FALSE)),0,VLOOKUP(CONCATENATE(INDIRECT(ADDRESS(3,COLUMN())),A8),DATA!C2:E1044,2,FALSE))</f>
        <v>0</v>
      </c>
      <c r="X8" s="49">
        <f ca="1">IF(ISERROR(VLOOKUP(CONCATENATE(INDIRECT(ADDRESS(3,COLUMN())),A8),DATA!C2:E1044,2,FALSE)),0,VLOOKUP(CONCATENATE(INDIRECT(ADDRESS(3,COLUMN())),A8),DATA!C2:E1044,2,FALSE))</f>
        <v>0</v>
      </c>
      <c r="Y8" s="49">
        <f ca="1">IF(ISERROR(VLOOKUP(CONCATENATE(INDIRECT(ADDRESS(3,COLUMN())),A8),DATA!C2:E1044,2,FALSE)),0,VLOOKUP(CONCATENATE(INDIRECT(ADDRESS(3,COLUMN())),A8),DATA!C2:E1044,2,FALSE))</f>
        <v>0</v>
      </c>
      <c r="Z8" s="49">
        <f ca="1">IF(ISERROR(VLOOKUP(CONCATENATE(INDIRECT(ADDRESS(3,COLUMN())),A8),DATA!C2:E1044,2,FALSE)),0,VLOOKUP(CONCATENATE(INDIRECT(ADDRESS(3,COLUMN())),A8),DATA!C2:E1044,2,FALSE))</f>
        <v>0</v>
      </c>
      <c r="AA8" s="49">
        <f ca="1">IF(ISERROR(VLOOKUP(CONCATENATE(INDIRECT(ADDRESS(3,COLUMN())),A8),DATA!C2:E1044,2,FALSE)),0,VLOOKUP(CONCATENATE(INDIRECT(ADDRESS(3,COLUMN())),A8),DATA!C2:E1044,2,FALSE))</f>
        <v>5</v>
      </c>
      <c r="AB8" s="49">
        <f ca="1">IF(ISERROR(VLOOKUP(CONCATENATE(INDIRECT(ADDRESS(3,COLUMN())),A8),DATA!C2:E1044,2,FALSE)),0,VLOOKUP(CONCATENATE(INDIRECT(ADDRESS(3,COLUMN())),A8),DATA!C2:E1044,2,FALSE))</f>
        <v>0</v>
      </c>
      <c r="AC8" s="49">
        <f ca="1">IF(ISERROR(VLOOKUP(CONCATENATE(INDIRECT(ADDRESS(3,COLUMN())),A8),DATA!C2:E1044,2,FALSE)),0,VLOOKUP(CONCATENATE(INDIRECT(ADDRESS(3,COLUMN())),A8),DATA!C2:E1044,2,FALSE))</f>
        <v>0</v>
      </c>
      <c r="AD8" s="49">
        <f ca="1">IF(ISERROR(VLOOKUP(CONCATENATE(INDIRECT(ADDRESS(3,COLUMN())),A8),DATA!C2:E1044,2,FALSE)),0,VLOOKUP(CONCATENATE(INDIRECT(ADDRESS(3,COLUMN())),A8),DATA!C2:E1044,2,FALSE))</f>
        <v>0</v>
      </c>
      <c r="AE8" s="49">
        <f ca="1">IF(ISERROR(VLOOKUP(CONCATENATE(INDIRECT(ADDRESS(3,COLUMN())),A8),DATA!C2:E1044,2,FALSE)),0,VLOOKUP(CONCATENATE(INDIRECT(ADDRESS(3,COLUMN())),A8),DATA!C2:E1044,2,FALSE))</f>
        <v>0</v>
      </c>
      <c r="AF8" s="49">
        <f ca="1">IF(ISERROR(VLOOKUP(CONCATENATE(INDIRECT(ADDRESS(3,COLUMN())),A8),DATA!C2:E1044,2,FALSE)),0,VLOOKUP(CONCATENATE(INDIRECT(ADDRESS(3,COLUMN())),A8),DATA!C2:E1044,2,FALSE))</f>
        <v>0</v>
      </c>
      <c r="AG8" s="49">
        <f ca="1">IF(ISERROR(VLOOKUP(CONCATENATE(INDIRECT(ADDRESS(3,COLUMN())),A8),DATA!C2:E1044,2,FALSE)),0,VLOOKUP(CONCATENATE(INDIRECT(ADDRESS(3,COLUMN())),A8),DATA!C2:E1044,2,FALSE))</f>
        <v>0</v>
      </c>
      <c r="AH8" s="49">
        <f ca="1">IF(ISERROR(VLOOKUP(CONCATENATE(INDIRECT(ADDRESS(3,COLUMN())),A8),DATA!C2:E1044,2,FALSE)),0,VLOOKUP(CONCATENATE(INDIRECT(ADDRESS(3,COLUMN())),A8),DATA!C2:E1044,2,FALSE))</f>
        <v>0</v>
      </c>
      <c r="AI8" s="49">
        <f ca="1">IF(ISERROR(VLOOKUP(CONCATENATE(INDIRECT(ADDRESS(3,COLUMN())),A8),DATA!C2:E1044,2,FALSE)),0,VLOOKUP(CONCATENATE(INDIRECT(ADDRESS(3,COLUMN())),A8),DATA!C2:E1044,2,FALSE))</f>
        <v>0</v>
      </c>
      <c r="AJ8" s="49">
        <f ca="1">IF(ISERROR(VLOOKUP(CONCATENATE(INDIRECT(ADDRESS(3,COLUMN())),A8),DATA!C2:E1044,2,FALSE)),0,VLOOKUP(CONCATENATE(INDIRECT(ADDRESS(3,COLUMN())),A8),DATA!C2:E1044,2,FALSE))</f>
        <v>0</v>
      </c>
      <c r="AK8" s="49">
        <f ca="1">IF(ISERROR(VLOOKUP(CONCATENATE(INDIRECT(ADDRESS(3,COLUMN())),A8),DATA!C2:E1044,2,FALSE)),0,VLOOKUP(CONCATENATE(INDIRECT(ADDRESS(3,COLUMN())),A8),DATA!C2:E1044,2,FALSE))</f>
        <v>0</v>
      </c>
      <c r="AL8" s="49">
        <f ca="1">IF(ISERROR(VLOOKUP(CONCATENATE(INDIRECT(ADDRESS(3,COLUMN())),A8),DATA!C2:E1044,2,FALSE)),0,VLOOKUP(CONCATENATE(INDIRECT(ADDRESS(3,COLUMN())),A8),DATA!C2:E1044,2,FALSE))</f>
        <v>0</v>
      </c>
      <c r="AM8" s="49">
        <f ca="1">IF(ISERROR(VLOOKUP(CONCATENATE(INDIRECT(ADDRESS(3,COLUMN())),A8),DATA!C2:E1044,2,FALSE)),0,VLOOKUP(CONCATENATE(INDIRECT(ADDRESS(3,COLUMN())),A8),DATA!C2:E1044,2,FALSE))</f>
        <v>0</v>
      </c>
      <c r="AN8" s="49">
        <f ca="1">SUM(B8:INDIRECT(CONCATENATE(SUBSTITUTE(ADDRESS(1,COLUMN()-1,4),"1",""),"$8")))</f>
        <v>46.933329999999998</v>
      </c>
    </row>
    <row r="9" spans="1:40" x14ac:dyDescent="0.25">
      <c r="A9" s="50" t="s">
        <v>49</v>
      </c>
      <c r="B9" s="50">
        <f ca="1">IF(ISERROR(VLOOKUP(CONCATENATE(INDIRECT(ADDRESS(3,COLUMN())),A9),DATA!C2:E1044,2,FALSE)),0,VLOOKUP(CONCATENATE(INDIRECT(ADDRESS(3,COLUMN())),A9),DATA!C2:E1044,2,FALSE))</f>
        <v>16.85389</v>
      </c>
      <c r="C9" s="50">
        <f ca="1">IF(ISERROR(VLOOKUP(CONCATENATE(INDIRECT(ADDRESS(3,COLUMN())),A9),DATA!C2:E1044,2,FALSE)),0,VLOOKUP(CONCATENATE(INDIRECT(ADDRESS(3,COLUMN())),A9),DATA!C2:E1044,2,FALSE))</f>
        <v>17.646799999999999</v>
      </c>
      <c r="D9" s="50">
        <f ca="1">IF(ISERROR(VLOOKUP(CONCATENATE(INDIRECT(ADDRESS(3,COLUMN())),A9),DATA!C2:E1044,2,FALSE)),0,VLOOKUP(CONCATENATE(INDIRECT(ADDRESS(3,COLUMN())),A9),DATA!C2:E1044,2,FALSE))</f>
        <v>4</v>
      </c>
      <c r="E9" s="50">
        <f ca="1">IF(ISERROR(VLOOKUP(CONCATENATE(INDIRECT(ADDRESS(3,COLUMN())),A9),DATA!C2:E1044,2,FALSE)),0,VLOOKUP(CONCATENATE(INDIRECT(ADDRESS(3,COLUMN())),A9),DATA!C2:E1044,2,FALSE))</f>
        <v>0.5</v>
      </c>
      <c r="F9" s="50">
        <f ca="1">IF(ISERROR(VLOOKUP(CONCATENATE(INDIRECT(ADDRESS(3,COLUMN())),A9),DATA!C2:E1044,2,FALSE)),0,VLOOKUP(CONCATENATE(INDIRECT(ADDRESS(3,COLUMN())),A9),DATA!C2:E1044,2,FALSE))</f>
        <v>0</v>
      </c>
      <c r="G9" s="50">
        <f ca="1">IF(ISERROR(VLOOKUP(CONCATENATE(INDIRECT(ADDRESS(3,COLUMN())),A9),DATA!C2:E1044,2,FALSE)),0,VLOOKUP(CONCATENATE(INDIRECT(ADDRESS(3,COLUMN())),A9),DATA!C2:E1044,2,FALSE))</f>
        <v>0.48</v>
      </c>
      <c r="H9" s="50">
        <f ca="1">IF(ISERROR(VLOOKUP(CONCATENATE(INDIRECT(ADDRESS(3,COLUMN())),A9),DATA!C2:E1044,2,FALSE)),0,VLOOKUP(CONCATENATE(INDIRECT(ADDRESS(3,COLUMN())),A9),DATA!C2:E1044,2,FALSE))</f>
        <v>12.32</v>
      </c>
      <c r="I9" s="50">
        <f ca="1">IF(ISERROR(VLOOKUP(CONCATENATE(INDIRECT(ADDRESS(3,COLUMN())),A9),DATA!C2:E1044,2,FALSE)),0,VLOOKUP(CONCATENATE(INDIRECT(ADDRESS(3,COLUMN())),A9),DATA!C2:E1044,2,FALSE))</f>
        <v>2.9</v>
      </c>
      <c r="J9" s="50">
        <f ca="1">IF(ISERROR(VLOOKUP(CONCATENATE(INDIRECT(ADDRESS(3,COLUMN())),A9),DATA!C2:E1044,2,FALSE)),0,VLOOKUP(CONCATENATE(INDIRECT(ADDRESS(3,COLUMN())),A9),DATA!C2:E1044,2,FALSE))</f>
        <v>0</v>
      </c>
      <c r="K9" s="50">
        <f ca="1">IF(ISERROR(VLOOKUP(CONCATENATE(INDIRECT(ADDRESS(3,COLUMN())),A9),DATA!C2:E1044,2,FALSE)),0,VLOOKUP(CONCATENATE(INDIRECT(ADDRESS(3,COLUMN())),A9),DATA!C2:E1044,2,FALSE))</f>
        <v>0</v>
      </c>
      <c r="L9" s="50">
        <f ca="1">IF(ISERROR(VLOOKUP(CONCATENATE(INDIRECT(ADDRESS(3,COLUMN())),A9),DATA!C2:E1044,2,FALSE)),0,VLOOKUP(CONCATENATE(INDIRECT(ADDRESS(3,COLUMN())),A9),DATA!C2:E1044,2,FALSE))</f>
        <v>0</v>
      </c>
      <c r="M9" s="50">
        <f ca="1">IF(ISERROR(VLOOKUP(CONCATENATE(INDIRECT(ADDRESS(3,COLUMN())),A9),DATA!C2:E1044,2,FALSE)),0,VLOOKUP(CONCATENATE(INDIRECT(ADDRESS(3,COLUMN())),A9),DATA!C2:E1044,2,FALSE))</f>
        <v>0</v>
      </c>
      <c r="N9" s="50">
        <f ca="1">IF(ISERROR(VLOOKUP(CONCATENATE(INDIRECT(ADDRESS(3,COLUMN())),A9),DATA!C2:E1044,2,FALSE)),0,VLOOKUP(CONCATENATE(INDIRECT(ADDRESS(3,COLUMN())),A9),DATA!C2:E1044,2,FALSE))</f>
        <v>1.53</v>
      </c>
      <c r="O9" s="50">
        <f ca="1">IF(ISERROR(VLOOKUP(CONCATENATE(INDIRECT(ADDRESS(3,COLUMN())),A9),DATA!C2:E1044,2,FALSE)),0,VLOOKUP(CONCATENATE(INDIRECT(ADDRESS(3,COLUMN())),A9),DATA!C2:E1044,2,FALSE))</f>
        <v>0</v>
      </c>
      <c r="P9" s="50">
        <f ca="1">IF(ISERROR(VLOOKUP(CONCATENATE(INDIRECT(ADDRESS(3,COLUMN())),A9),DATA!C2:E1044,2,FALSE)),0,VLOOKUP(CONCATENATE(INDIRECT(ADDRESS(3,COLUMN())),A9),DATA!C2:E1044,2,FALSE))</f>
        <v>1</v>
      </c>
      <c r="Q9" s="50">
        <f ca="1">IF(ISERROR(VLOOKUP(CONCATENATE(INDIRECT(ADDRESS(3,COLUMN())),A9),DATA!C2:E1044,2,FALSE)),0,VLOOKUP(CONCATENATE(INDIRECT(ADDRESS(3,COLUMN())),A9),DATA!C2:E1044,2,FALSE))</f>
        <v>0</v>
      </c>
      <c r="R9" s="50">
        <f ca="1">IF(ISERROR(VLOOKUP(CONCATENATE(INDIRECT(ADDRESS(3,COLUMN())),A9),DATA!C2:E1044,2,FALSE)),0,VLOOKUP(CONCATENATE(INDIRECT(ADDRESS(3,COLUMN())),A9),DATA!C2:E1044,2,FALSE))</f>
        <v>1</v>
      </c>
      <c r="S9" s="50">
        <f ca="1">IF(ISERROR(VLOOKUP(CONCATENATE(INDIRECT(ADDRESS(3,COLUMN())),A9),DATA!C2:E1044,2,FALSE)),0,VLOOKUP(CONCATENATE(INDIRECT(ADDRESS(3,COLUMN())),A9),DATA!C2:E1044,2,FALSE))</f>
        <v>3</v>
      </c>
      <c r="T9" s="50">
        <f ca="1">IF(ISERROR(VLOOKUP(CONCATENATE(INDIRECT(ADDRESS(3,COLUMN())),A9),DATA!C2:E1044,2,FALSE)),0,VLOOKUP(CONCATENATE(INDIRECT(ADDRESS(3,COLUMN())),A9),DATA!C2:E1044,2,FALSE))</f>
        <v>0</v>
      </c>
      <c r="U9" s="50">
        <f ca="1">IF(ISERROR(VLOOKUP(CONCATENATE(INDIRECT(ADDRESS(3,COLUMN())),A9),DATA!C2:E1044,2,FALSE)),0,VLOOKUP(CONCATENATE(INDIRECT(ADDRESS(3,COLUMN())),A9),DATA!C2:E1044,2,FALSE))</f>
        <v>3.5</v>
      </c>
      <c r="V9" s="50">
        <f ca="1">IF(ISERROR(VLOOKUP(CONCATENATE(INDIRECT(ADDRESS(3,COLUMN())),A9),DATA!C2:E1044,2,FALSE)),0,VLOOKUP(CONCATENATE(INDIRECT(ADDRESS(3,COLUMN())),A9),DATA!C2:E1044,2,FALSE))</f>
        <v>0</v>
      </c>
      <c r="W9" s="50">
        <f ca="1">IF(ISERROR(VLOOKUP(CONCATENATE(INDIRECT(ADDRESS(3,COLUMN())),A9),DATA!C2:E1044,2,FALSE)),0,VLOOKUP(CONCATENATE(INDIRECT(ADDRESS(3,COLUMN())),A9),DATA!C2:E1044,2,FALSE))</f>
        <v>0</v>
      </c>
      <c r="X9" s="50">
        <f ca="1">IF(ISERROR(VLOOKUP(CONCATENATE(INDIRECT(ADDRESS(3,COLUMN())),A9),DATA!C2:E1044,2,FALSE)),0,VLOOKUP(CONCATENATE(INDIRECT(ADDRESS(3,COLUMN())),A9),DATA!C2:E1044,2,FALSE))</f>
        <v>0</v>
      </c>
      <c r="Y9" s="50">
        <f ca="1">IF(ISERROR(VLOOKUP(CONCATENATE(INDIRECT(ADDRESS(3,COLUMN())),A9),DATA!C2:E1044,2,FALSE)),0,VLOOKUP(CONCATENATE(INDIRECT(ADDRESS(3,COLUMN())),A9),DATA!C2:E1044,2,FALSE))</f>
        <v>0</v>
      </c>
      <c r="Z9" s="50">
        <f ca="1">IF(ISERROR(VLOOKUP(CONCATENATE(INDIRECT(ADDRESS(3,COLUMN())),A9),DATA!C2:E1044,2,FALSE)),0,VLOOKUP(CONCATENATE(INDIRECT(ADDRESS(3,COLUMN())),A9),DATA!C2:E1044,2,FALSE))</f>
        <v>0</v>
      </c>
      <c r="AA9" s="50">
        <f ca="1">IF(ISERROR(VLOOKUP(CONCATENATE(INDIRECT(ADDRESS(3,COLUMN())),A9),DATA!C2:E1044,2,FALSE)),0,VLOOKUP(CONCATENATE(INDIRECT(ADDRESS(3,COLUMN())),A9),DATA!C2:E1044,2,FALSE))</f>
        <v>0</v>
      </c>
      <c r="AB9" s="50">
        <f ca="1">IF(ISERROR(VLOOKUP(CONCATENATE(INDIRECT(ADDRESS(3,COLUMN())),A9),DATA!C2:E1044,2,FALSE)),0,VLOOKUP(CONCATENATE(INDIRECT(ADDRESS(3,COLUMN())),A9),DATA!C2:E1044,2,FALSE))</f>
        <v>0</v>
      </c>
      <c r="AC9" s="50">
        <f ca="1">IF(ISERROR(VLOOKUP(CONCATENATE(INDIRECT(ADDRESS(3,COLUMN())),A9),DATA!C2:E1044,2,FALSE)),0,VLOOKUP(CONCATENATE(INDIRECT(ADDRESS(3,COLUMN())),A9),DATA!C2:E1044,2,FALSE))</f>
        <v>0</v>
      </c>
      <c r="AD9" s="50">
        <f ca="1">IF(ISERROR(VLOOKUP(CONCATENATE(INDIRECT(ADDRESS(3,COLUMN())),A9),DATA!C2:E1044,2,FALSE)),0,VLOOKUP(CONCATENATE(INDIRECT(ADDRESS(3,COLUMN())),A9),DATA!C2:E1044,2,FALSE))</f>
        <v>0</v>
      </c>
      <c r="AE9" s="50">
        <f ca="1">IF(ISERROR(VLOOKUP(CONCATENATE(INDIRECT(ADDRESS(3,COLUMN())),A9),DATA!C2:E1044,2,FALSE)),0,VLOOKUP(CONCATENATE(INDIRECT(ADDRESS(3,COLUMN())),A9),DATA!C2:E1044,2,FALSE))</f>
        <v>0</v>
      </c>
      <c r="AF9" s="50">
        <f ca="1">IF(ISERROR(VLOOKUP(CONCATENATE(INDIRECT(ADDRESS(3,COLUMN())),A9),DATA!C2:E1044,2,FALSE)),0,VLOOKUP(CONCATENATE(INDIRECT(ADDRESS(3,COLUMN())),A9),DATA!C2:E1044,2,FALSE))</f>
        <v>0.66666999999999998</v>
      </c>
      <c r="AG9" s="50">
        <f ca="1">IF(ISERROR(VLOOKUP(CONCATENATE(INDIRECT(ADDRESS(3,COLUMN())),A9),DATA!C2:E1044,2,FALSE)),0,VLOOKUP(CONCATENATE(INDIRECT(ADDRESS(3,COLUMN())),A9),DATA!C2:E1044,2,FALSE))</f>
        <v>0</v>
      </c>
      <c r="AH9" s="50">
        <f ca="1">IF(ISERROR(VLOOKUP(CONCATENATE(INDIRECT(ADDRESS(3,COLUMN())),A9),DATA!C2:E1044,2,FALSE)),0,VLOOKUP(CONCATENATE(INDIRECT(ADDRESS(3,COLUMN())),A9),DATA!C2:E1044,2,FALSE))</f>
        <v>0</v>
      </c>
      <c r="AI9" s="50">
        <f ca="1">IF(ISERROR(VLOOKUP(CONCATENATE(INDIRECT(ADDRESS(3,COLUMN())),A9),DATA!C2:E1044,2,FALSE)),0,VLOOKUP(CONCATENATE(INDIRECT(ADDRESS(3,COLUMN())),A9),DATA!C2:E1044,2,FALSE))</f>
        <v>0</v>
      </c>
      <c r="AJ9" s="50">
        <f ca="1">IF(ISERROR(VLOOKUP(CONCATENATE(INDIRECT(ADDRESS(3,COLUMN())),A9),DATA!C2:E1044,2,FALSE)),0,VLOOKUP(CONCATENATE(INDIRECT(ADDRESS(3,COLUMN())),A9),DATA!C2:E1044,2,FALSE))</f>
        <v>0</v>
      </c>
      <c r="AK9" s="50">
        <f ca="1">IF(ISERROR(VLOOKUP(CONCATENATE(INDIRECT(ADDRESS(3,COLUMN())),A9),DATA!C2:E1044,2,FALSE)),0,VLOOKUP(CONCATENATE(INDIRECT(ADDRESS(3,COLUMN())),A9),DATA!C2:E1044,2,FALSE))</f>
        <v>0</v>
      </c>
      <c r="AL9" s="50">
        <f ca="1">IF(ISERROR(VLOOKUP(CONCATENATE(INDIRECT(ADDRESS(3,COLUMN())),A9),DATA!C2:E1044,2,FALSE)),0,VLOOKUP(CONCATENATE(INDIRECT(ADDRESS(3,COLUMN())),A9),DATA!C2:E1044,2,FALSE))</f>
        <v>0</v>
      </c>
      <c r="AM9" s="50">
        <f ca="1">IF(ISERROR(VLOOKUP(CONCATENATE(INDIRECT(ADDRESS(3,COLUMN())),A9),DATA!C2:E1044,2,FALSE)),0,VLOOKUP(CONCATENATE(INDIRECT(ADDRESS(3,COLUMN())),A9),DATA!C2:E1044,2,FALSE))</f>
        <v>0</v>
      </c>
      <c r="AN9" s="50">
        <f ca="1">SUM(B9:INDIRECT(CONCATENATE(SUBSTITUTE(ADDRESS(1,COLUMN()-1,4),"1",""),"$9")))</f>
        <v>65.397359999999992</v>
      </c>
    </row>
    <row r="10" spans="1:40" x14ac:dyDescent="0.25">
      <c r="A10" s="49" t="s">
        <v>50</v>
      </c>
      <c r="B10" s="49">
        <f ca="1">IF(ISERROR(VLOOKUP(CONCATENATE(INDIRECT(ADDRESS(3,COLUMN())),A10),DATA!C2:E1044,2,FALSE)),0,VLOOKUP(CONCATENATE(INDIRECT(ADDRESS(3,COLUMN())),A10),DATA!C2:E1044,2,FALSE))</f>
        <v>6.15</v>
      </c>
      <c r="C10" s="49">
        <f ca="1">IF(ISERROR(VLOOKUP(CONCATENATE(INDIRECT(ADDRESS(3,COLUMN())),A10),DATA!C2:E1044,2,FALSE)),0,VLOOKUP(CONCATENATE(INDIRECT(ADDRESS(3,COLUMN())),A10),DATA!C2:E1044,2,FALSE))</f>
        <v>0.7</v>
      </c>
      <c r="D10" s="49">
        <f ca="1">IF(ISERROR(VLOOKUP(CONCATENATE(INDIRECT(ADDRESS(3,COLUMN())),A10),DATA!C2:E1044,2,FALSE)),0,VLOOKUP(CONCATENATE(INDIRECT(ADDRESS(3,COLUMN())),A10),DATA!C2:E1044,2,FALSE))</f>
        <v>1.385</v>
      </c>
      <c r="E10" s="49">
        <f ca="1">IF(ISERROR(VLOOKUP(CONCATENATE(INDIRECT(ADDRESS(3,COLUMN())),A10),DATA!C2:E1044,2,FALSE)),0,VLOOKUP(CONCATENATE(INDIRECT(ADDRESS(3,COLUMN())),A10),DATA!C2:E1044,2,FALSE))</f>
        <v>3.83</v>
      </c>
      <c r="F10" s="49">
        <f ca="1">IF(ISERROR(VLOOKUP(CONCATENATE(INDIRECT(ADDRESS(3,COLUMN())),A10),DATA!C2:E1044,2,FALSE)),0,VLOOKUP(CONCATENATE(INDIRECT(ADDRESS(3,COLUMN())),A10),DATA!C2:E1044,2,FALSE))</f>
        <v>0</v>
      </c>
      <c r="G10" s="49">
        <f ca="1">IF(ISERROR(VLOOKUP(CONCATENATE(INDIRECT(ADDRESS(3,COLUMN())),A10),DATA!C2:E1044,2,FALSE)),0,VLOOKUP(CONCATENATE(INDIRECT(ADDRESS(3,COLUMN())),A10),DATA!C2:E1044,2,FALSE))</f>
        <v>10.029999999999999</v>
      </c>
      <c r="H10" s="49">
        <f ca="1">IF(ISERROR(VLOOKUP(CONCATENATE(INDIRECT(ADDRESS(3,COLUMN())),A10),DATA!C2:E1044,2,FALSE)),0,VLOOKUP(CONCATENATE(INDIRECT(ADDRESS(3,COLUMN())),A10),DATA!C2:E1044,2,FALSE))</f>
        <v>1</v>
      </c>
      <c r="I10" s="49">
        <f ca="1">IF(ISERROR(VLOOKUP(CONCATENATE(INDIRECT(ADDRESS(3,COLUMN())),A10),DATA!C2:E1044,2,FALSE)),0,VLOOKUP(CONCATENATE(INDIRECT(ADDRESS(3,COLUMN())),A10),DATA!C2:E1044,2,FALSE))</f>
        <v>1</v>
      </c>
      <c r="J10" s="49">
        <f ca="1">IF(ISERROR(VLOOKUP(CONCATENATE(INDIRECT(ADDRESS(3,COLUMN())),A10),DATA!C2:E1044,2,FALSE)),0,VLOOKUP(CONCATENATE(INDIRECT(ADDRESS(3,COLUMN())),A10),DATA!C2:E1044,2,FALSE))</f>
        <v>9.32</v>
      </c>
      <c r="K10" s="49">
        <f ca="1">IF(ISERROR(VLOOKUP(CONCATENATE(INDIRECT(ADDRESS(3,COLUMN())),A10),DATA!C2:E1044,2,FALSE)),0,VLOOKUP(CONCATENATE(INDIRECT(ADDRESS(3,COLUMN())),A10),DATA!C2:E1044,2,FALSE))</f>
        <v>0.66</v>
      </c>
      <c r="L10" s="49">
        <f ca="1">IF(ISERROR(VLOOKUP(CONCATENATE(INDIRECT(ADDRESS(3,COLUMN())),A10),DATA!C2:E1044,2,FALSE)),0,VLOOKUP(CONCATENATE(INDIRECT(ADDRESS(3,COLUMN())),A10),DATA!C2:E1044,2,FALSE))</f>
        <v>1</v>
      </c>
      <c r="M10" s="49">
        <f ca="1">IF(ISERROR(VLOOKUP(CONCATENATE(INDIRECT(ADDRESS(3,COLUMN())),A10),DATA!C2:E1044,2,FALSE)),0,VLOOKUP(CONCATENATE(INDIRECT(ADDRESS(3,COLUMN())),A10),DATA!C2:E1044,2,FALSE))</f>
        <v>8.5533000000000001</v>
      </c>
      <c r="N10" s="49">
        <f ca="1">IF(ISERROR(VLOOKUP(CONCATENATE(INDIRECT(ADDRESS(3,COLUMN())),A10),DATA!C2:E1044,2,FALSE)),0,VLOOKUP(CONCATENATE(INDIRECT(ADDRESS(3,COLUMN())),A10),DATA!C2:E1044,2,FALSE))</f>
        <v>1.54</v>
      </c>
      <c r="O10" s="49">
        <f ca="1">IF(ISERROR(VLOOKUP(CONCATENATE(INDIRECT(ADDRESS(3,COLUMN())),A10),DATA!C2:E1044,2,FALSE)),0,VLOOKUP(CONCATENATE(INDIRECT(ADDRESS(3,COLUMN())),A10),DATA!C2:E1044,2,FALSE))</f>
        <v>0</v>
      </c>
      <c r="P10" s="49">
        <f ca="1">IF(ISERROR(VLOOKUP(CONCATENATE(INDIRECT(ADDRESS(3,COLUMN())),A10),DATA!C2:E1044,2,FALSE)),0,VLOOKUP(CONCATENATE(INDIRECT(ADDRESS(3,COLUMN())),A10),DATA!C2:E1044,2,FALSE))</f>
        <v>0</v>
      </c>
      <c r="Q10" s="49">
        <f ca="1">IF(ISERROR(VLOOKUP(CONCATENATE(INDIRECT(ADDRESS(3,COLUMN())),A10),DATA!C2:E1044,2,FALSE)),0,VLOOKUP(CONCATENATE(INDIRECT(ADDRESS(3,COLUMN())),A10),DATA!C2:E1044,2,FALSE))</f>
        <v>0.85</v>
      </c>
      <c r="R10" s="49">
        <f ca="1">IF(ISERROR(VLOOKUP(CONCATENATE(INDIRECT(ADDRESS(3,COLUMN())),A10),DATA!C2:E1044,2,FALSE)),0,VLOOKUP(CONCATENATE(INDIRECT(ADDRESS(3,COLUMN())),A10),DATA!C2:E1044,2,FALSE))</f>
        <v>0</v>
      </c>
      <c r="S10" s="49">
        <f ca="1">IF(ISERROR(VLOOKUP(CONCATENATE(INDIRECT(ADDRESS(3,COLUMN())),A10),DATA!C2:E1044,2,FALSE)),0,VLOOKUP(CONCATENATE(INDIRECT(ADDRESS(3,COLUMN())),A10),DATA!C2:E1044,2,FALSE))</f>
        <v>1.6</v>
      </c>
      <c r="T10" s="49">
        <f ca="1">IF(ISERROR(VLOOKUP(CONCATENATE(INDIRECT(ADDRESS(3,COLUMN())),A10),DATA!C2:E1044,2,FALSE)),0,VLOOKUP(CONCATENATE(INDIRECT(ADDRESS(3,COLUMN())),A10),DATA!C2:E1044,2,FALSE))</f>
        <v>0</v>
      </c>
      <c r="U10" s="49">
        <f ca="1">IF(ISERROR(VLOOKUP(CONCATENATE(INDIRECT(ADDRESS(3,COLUMN())),A10),DATA!C2:E1044,2,FALSE)),0,VLOOKUP(CONCATENATE(INDIRECT(ADDRESS(3,COLUMN())),A10),DATA!C2:E1044,2,FALSE))</f>
        <v>7.24</v>
      </c>
      <c r="V10" s="49">
        <f ca="1">IF(ISERROR(VLOOKUP(CONCATENATE(INDIRECT(ADDRESS(3,COLUMN())),A10),DATA!C2:E1044,2,FALSE)),0,VLOOKUP(CONCATENATE(INDIRECT(ADDRESS(3,COLUMN())),A10),DATA!C2:E1044,2,FALSE))</f>
        <v>0</v>
      </c>
      <c r="W10" s="49">
        <f ca="1">IF(ISERROR(VLOOKUP(CONCATENATE(INDIRECT(ADDRESS(3,COLUMN())),A10),DATA!C2:E1044,2,FALSE)),0,VLOOKUP(CONCATENATE(INDIRECT(ADDRESS(3,COLUMN())),A10),DATA!C2:E1044,2,FALSE))</f>
        <v>0</v>
      </c>
      <c r="X10" s="49">
        <f ca="1">IF(ISERROR(VLOOKUP(CONCATENATE(INDIRECT(ADDRESS(3,COLUMN())),A10),DATA!C2:E1044,2,FALSE)),0,VLOOKUP(CONCATENATE(INDIRECT(ADDRESS(3,COLUMN())),A10),DATA!C2:E1044,2,FALSE))</f>
        <v>0</v>
      </c>
      <c r="Y10" s="49">
        <f ca="1">IF(ISERROR(VLOOKUP(CONCATENATE(INDIRECT(ADDRESS(3,COLUMN())),A10),DATA!C2:E1044,2,FALSE)),0,VLOOKUP(CONCATENATE(INDIRECT(ADDRESS(3,COLUMN())),A10),DATA!C2:E1044,2,FALSE))</f>
        <v>0.5</v>
      </c>
      <c r="Z10" s="49">
        <f ca="1">IF(ISERROR(VLOOKUP(CONCATENATE(INDIRECT(ADDRESS(3,COLUMN())),A10),DATA!C2:E1044,2,FALSE)),0,VLOOKUP(CONCATENATE(INDIRECT(ADDRESS(3,COLUMN())),A10),DATA!C2:E1044,2,FALSE))</f>
        <v>0</v>
      </c>
      <c r="AA10" s="49">
        <f ca="1">IF(ISERROR(VLOOKUP(CONCATENATE(INDIRECT(ADDRESS(3,COLUMN())),A10),DATA!C2:E1044,2,FALSE)),0,VLOOKUP(CONCATENATE(INDIRECT(ADDRESS(3,COLUMN())),A10),DATA!C2:E1044,2,FALSE))</f>
        <v>0</v>
      </c>
      <c r="AB10" s="49">
        <f ca="1">IF(ISERROR(VLOOKUP(CONCATENATE(INDIRECT(ADDRESS(3,COLUMN())),A10),DATA!C2:E1044,2,FALSE)),0,VLOOKUP(CONCATENATE(INDIRECT(ADDRESS(3,COLUMN())),A10),DATA!C2:E1044,2,FALSE))</f>
        <v>0</v>
      </c>
      <c r="AC10" s="49">
        <f ca="1">IF(ISERROR(VLOOKUP(CONCATENATE(INDIRECT(ADDRESS(3,COLUMN())),A10),DATA!C2:E1044,2,FALSE)),0,VLOOKUP(CONCATENATE(INDIRECT(ADDRESS(3,COLUMN())),A10),DATA!C2:E1044,2,FALSE))</f>
        <v>0</v>
      </c>
      <c r="AD10" s="49">
        <f ca="1">IF(ISERROR(VLOOKUP(CONCATENATE(INDIRECT(ADDRESS(3,COLUMN())),A10),DATA!C2:E1044,2,FALSE)),0,VLOOKUP(CONCATENATE(INDIRECT(ADDRESS(3,COLUMN())),A10),DATA!C2:E1044,2,FALSE))</f>
        <v>0</v>
      </c>
      <c r="AE10" s="49">
        <f ca="1">IF(ISERROR(VLOOKUP(CONCATENATE(INDIRECT(ADDRESS(3,COLUMN())),A10),DATA!C2:E1044,2,FALSE)),0,VLOOKUP(CONCATENATE(INDIRECT(ADDRESS(3,COLUMN())),A10),DATA!C2:E1044,2,FALSE))</f>
        <v>0</v>
      </c>
      <c r="AF10" s="49">
        <f ca="1">IF(ISERROR(VLOOKUP(CONCATENATE(INDIRECT(ADDRESS(3,COLUMN())),A10),DATA!C2:E1044,2,FALSE)),0,VLOOKUP(CONCATENATE(INDIRECT(ADDRESS(3,COLUMN())),A10),DATA!C2:E1044,2,FALSE))</f>
        <v>0</v>
      </c>
      <c r="AG10" s="49">
        <f ca="1">IF(ISERROR(VLOOKUP(CONCATENATE(INDIRECT(ADDRESS(3,COLUMN())),A10),DATA!C2:E1044,2,FALSE)),0,VLOOKUP(CONCATENATE(INDIRECT(ADDRESS(3,COLUMN())),A10),DATA!C2:E1044,2,FALSE))</f>
        <v>0</v>
      </c>
      <c r="AH10" s="49">
        <f ca="1">IF(ISERROR(VLOOKUP(CONCATENATE(INDIRECT(ADDRESS(3,COLUMN())),A10),DATA!C2:E1044,2,FALSE)),0,VLOOKUP(CONCATENATE(INDIRECT(ADDRESS(3,COLUMN())),A10),DATA!C2:E1044,2,FALSE))</f>
        <v>1.75</v>
      </c>
      <c r="AI10" s="49">
        <f ca="1">IF(ISERROR(VLOOKUP(CONCATENATE(INDIRECT(ADDRESS(3,COLUMN())),A10),DATA!C2:E1044,2,FALSE)),0,VLOOKUP(CONCATENATE(INDIRECT(ADDRESS(3,COLUMN())),A10),DATA!C2:E1044,2,FALSE))</f>
        <v>0</v>
      </c>
      <c r="AJ10" s="49">
        <f ca="1">IF(ISERROR(VLOOKUP(CONCATENATE(INDIRECT(ADDRESS(3,COLUMN())),A10),DATA!C2:E1044,2,FALSE)),0,VLOOKUP(CONCATENATE(INDIRECT(ADDRESS(3,COLUMN())),A10),DATA!C2:E1044,2,FALSE))</f>
        <v>0</v>
      </c>
      <c r="AK10" s="49">
        <f ca="1">IF(ISERROR(VLOOKUP(CONCATENATE(INDIRECT(ADDRESS(3,COLUMN())),A10),DATA!C2:E1044,2,FALSE)),0,VLOOKUP(CONCATENATE(INDIRECT(ADDRESS(3,COLUMN())),A10),DATA!C2:E1044,2,FALSE))</f>
        <v>0</v>
      </c>
      <c r="AL10" s="49">
        <f ca="1">IF(ISERROR(VLOOKUP(CONCATENATE(INDIRECT(ADDRESS(3,COLUMN())),A10),DATA!C2:E1044,2,FALSE)),0,VLOOKUP(CONCATENATE(INDIRECT(ADDRESS(3,COLUMN())),A10),DATA!C2:E1044,2,FALSE))</f>
        <v>0</v>
      </c>
      <c r="AM10" s="49">
        <f ca="1">IF(ISERROR(VLOOKUP(CONCATENATE(INDIRECT(ADDRESS(3,COLUMN())),A10),DATA!C2:E1044,2,FALSE)),0,VLOOKUP(CONCATENATE(INDIRECT(ADDRESS(3,COLUMN())),A10),DATA!C2:E1044,2,FALSE))</f>
        <v>0</v>
      </c>
      <c r="AN10" s="49">
        <f ca="1">SUM(B10:INDIRECT(CONCATENATE(SUBSTITUTE(ADDRESS(1,COLUMN()-1,4),"1",""),"$10")))</f>
        <v>57.1083</v>
      </c>
    </row>
    <row r="11" spans="1:40" x14ac:dyDescent="0.25">
      <c r="A11" s="50" t="s">
        <v>51</v>
      </c>
      <c r="B11" s="50">
        <f ca="1">IF(ISERROR(VLOOKUP(CONCATENATE(INDIRECT(ADDRESS(3,COLUMN())),A11),DATA!C2:E1044,2,FALSE)),0,VLOOKUP(CONCATENATE(INDIRECT(ADDRESS(3,COLUMN())),A11),DATA!C2:E1044,2,FALSE))</f>
        <v>73.141729999999995</v>
      </c>
      <c r="C11" s="50">
        <f ca="1">IF(ISERROR(VLOOKUP(CONCATENATE(INDIRECT(ADDRESS(3,COLUMN())),A11),DATA!C2:E1044,2,FALSE)),0,VLOOKUP(CONCATENATE(INDIRECT(ADDRESS(3,COLUMN())),A11),DATA!C2:E1044,2,FALSE))</f>
        <v>12.925829999999999</v>
      </c>
      <c r="D11" s="50">
        <f ca="1">IF(ISERROR(VLOOKUP(CONCATENATE(INDIRECT(ADDRESS(3,COLUMN())),A11),DATA!C2:E1044,2,FALSE)),0,VLOOKUP(CONCATENATE(INDIRECT(ADDRESS(3,COLUMN())),A11),DATA!C2:E1044,2,FALSE))</f>
        <v>39.380000000000003</v>
      </c>
      <c r="E11" s="50">
        <f ca="1">IF(ISERROR(VLOOKUP(CONCATENATE(INDIRECT(ADDRESS(3,COLUMN())),A11),DATA!C2:E1044,2,FALSE)),0,VLOOKUP(CONCATENATE(INDIRECT(ADDRESS(3,COLUMN())),A11),DATA!C2:E1044,2,FALSE))</f>
        <v>18</v>
      </c>
      <c r="F11" s="50">
        <f ca="1">IF(ISERROR(VLOOKUP(CONCATENATE(INDIRECT(ADDRESS(3,COLUMN())),A11),DATA!C2:E1044,2,FALSE)),0,VLOOKUP(CONCATENATE(INDIRECT(ADDRESS(3,COLUMN())),A11),DATA!C2:E1044,2,FALSE))</f>
        <v>17.97</v>
      </c>
      <c r="G11" s="50">
        <f ca="1">IF(ISERROR(VLOOKUP(CONCATENATE(INDIRECT(ADDRESS(3,COLUMN())),A11),DATA!C2:E1044,2,FALSE)),0,VLOOKUP(CONCATENATE(INDIRECT(ADDRESS(3,COLUMN())),A11),DATA!C2:E1044,2,FALSE))</f>
        <v>40.840000000000003</v>
      </c>
      <c r="H11" s="50">
        <f ca="1">IF(ISERROR(VLOOKUP(CONCATENATE(INDIRECT(ADDRESS(3,COLUMN())),A11),DATA!C2:E1044,2,FALSE)),0,VLOOKUP(CONCATENATE(INDIRECT(ADDRESS(3,COLUMN())),A11),DATA!C2:E1044,2,FALSE))</f>
        <v>36.719000000000001</v>
      </c>
      <c r="I11" s="50">
        <f ca="1">IF(ISERROR(VLOOKUP(CONCATENATE(INDIRECT(ADDRESS(3,COLUMN())),A11),DATA!C2:E1044,2,FALSE)),0,VLOOKUP(CONCATENATE(INDIRECT(ADDRESS(3,COLUMN())),A11),DATA!C2:E1044,2,FALSE))</f>
        <v>23.5</v>
      </c>
      <c r="J11" s="50">
        <f ca="1">IF(ISERROR(VLOOKUP(CONCATENATE(INDIRECT(ADDRESS(3,COLUMN())),A11),DATA!C2:E1044,2,FALSE)),0,VLOOKUP(CONCATENATE(INDIRECT(ADDRESS(3,COLUMN())),A11),DATA!C2:E1044,2,FALSE))</f>
        <v>80.13</v>
      </c>
      <c r="K11" s="50">
        <f ca="1">IF(ISERROR(VLOOKUP(CONCATENATE(INDIRECT(ADDRESS(3,COLUMN())),A11),DATA!C2:E1044,2,FALSE)),0,VLOOKUP(CONCATENATE(INDIRECT(ADDRESS(3,COLUMN())),A11),DATA!C2:E1044,2,FALSE))</f>
        <v>29.863099999999999</v>
      </c>
      <c r="L11" s="50">
        <f ca="1">IF(ISERROR(VLOOKUP(CONCATENATE(INDIRECT(ADDRESS(3,COLUMN())),A11),DATA!C2:E1044,2,FALSE)),0,VLOOKUP(CONCATENATE(INDIRECT(ADDRESS(3,COLUMN())),A11),DATA!C2:E1044,2,FALSE))</f>
        <v>8.99</v>
      </c>
      <c r="M11" s="50">
        <f ca="1">IF(ISERROR(VLOOKUP(CONCATENATE(INDIRECT(ADDRESS(3,COLUMN())),A11),DATA!C2:E1044,2,FALSE)),0,VLOOKUP(CONCATENATE(INDIRECT(ADDRESS(3,COLUMN())),A11),DATA!C2:E1044,2,FALSE))</f>
        <v>19.86</v>
      </c>
      <c r="N11" s="50">
        <f ca="1">IF(ISERROR(VLOOKUP(CONCATENATE(INDIRECT(ADDRESS(3,COLUMN())),A11),DATA!C2:E1044,2,FALSE)),0,VLOOKUP(CONCATENATE(INDIRECT(ADDRESS(3,COLUMN())),A11),DATA!C2:E1044,2,FALSE))</f>
        <v>28.767679999999999</v>
      </c>
      <c r="O11" s="50">
        <f ca="1">IF(ISERROR(VLOOKUP(CONCATENATE(INDIRECT(ADDRESS(3,COLUMN())),A11),DATA!C2:E1044,2,FALSE)),0,VLOOKUP(CONCATENATE(INDIRECT(ADDRESS(3,COLUMN())),A11),DATA!C2:E1044,2,FALSE))</f>
        <v>7.1</v>
      </c>
      <c r="P11" s="50">
        <f ca="1">IF(ISERROR(VLOOKUP(CONCATENATE(INDIRECT(ADDRESS(3,COLUMN())),A11),DATA!C2:E1044,2,FALSE)),0,VLOOKUP(CONCATENATE(INDIRECT(ADDRESS(3,COLUMN())),A11),DATA!C2:E1044,2,FALSE))</f>
        <v>0</v>
      </c>
      <c r="Q11" s="50">
        <f ca="1">IF(ISERROR(VLOOKUP(CONCATENATE(INDIRECT(ADDRESS(3,COLUMN())),A11),DATA!C2:E1044,2,FALSE)),0,VLOOKUP(CONCATENATE(INDIRECT(ADDRESS(3,COLUMN())),A11),DATA!C2:E1044,2,FALSE))</f>
        <v>0</v>
      </c>
      <c r="R11" s="50">
        <f ca="1">IF(ISERROR(VLOOKUP(CONCATENATE(INDIRECT(ADDRESS(3,COLUMN())),A11),DATA!C2:E1044,2,FALSE)),0,VLOOKUP(CONCATENATE(INDIRECT(ADDRESS(3,COLUMN())),A11),DATA!C2:E1044,2,FALSE))</f>
        <v>1</v>
      </c>
      <c r="S11" s="50">
        <f ca="1">IF(ISERROR(VLOOKUP(CONCATENATE(INDIRECT(ADDRESS(3,COLUMN())),A11),DATA!C2:E1044,2,FALSE)),0,VLOOKUP(CONCATENATE(INDIRECT(ADDRESS(3,COLUMN())),A11),DATA!C2:E1044,2,FALSE))</f>
        <v>10.050000000000001</v>
      </c>
      <c r="T11" s="50">
        <f ca="1">IF(ISERROR(VLOOKUP(CONCATENATE(INDIRECT(ADDRESS(3,COLUMN())),A11),DATA!C2:E1044,2,FALSE)),0,VLOOKUP(CONCATENATE(INDIRECT(ADDRESS(3,COLUMN())),A11),DATA!C2:E1044,2,FALSE))</f>
        <v>2.57</v>
      </c>
      <c r="U11" s="50">
        <f ca="1">IF(ISERROR(VLOOKUP(CONCATENATE(INDIRECT(ADDRESS(3,COLUMN())),A11),DATA!C2:E1044,2,FALSE)),0,VLOOKUP(CONCATENATE(INDIRECT(ADDRESS(3,COLUMN())),A11),DATA!C2:E1044,2,FALSE))</f>
        <v>18.3934</v>
      </c>
      <c r="V11" s="50">
        <f ca="1">IF(ISERROR(VLOOKUP(CONCATENATE(INDIRECT(ADDRESS(3,COLUMN())),A11),DATA!C2:E1044,2,FALSE)),0,VLOOKUP(CONCATENATE(INDIRECT(ADDRESS(3,COLUMN())),A11),DATA!C2:E1044,2,FALSE))</f>
        <v>0</v>
      </c>
      <c r="W11" s="50">
        <f ca="1">IF(ISERROR(VLOOKUP(CONCATENATE(INDIRECT(ADDRESS(3,COLUMN())),A11),DATA!C2:E1044,2,FALSE)),0,VLOOKUP(CONCATENATE(INDIRECT(ADDRESS(3,COLUMN())),A11),DATA!C2:E1044,2,FALSE))</f>
        <v>0</v>
      </c>
      <c r="X11" s="50">
        <f ca="1">IF(ISERROR(VLOOKUP(CONCATENATE(INDIRECT(ADDRESS(3,COLUMN())),A11),DATA!C2:E1044,2,FALSE)),0,VLOOKUP(CONCATENATE(INDIRECT(ADDRESS(3,COLUMN())),A11),DATA!C2:E1044,2,FALSE))</f>
        <v>0.4</v>
      </c>
      <c r="Y11" s="50">
        <f ca="1">IF(ISERROR(VLOOKUP(CONCATENATE(INDIRECT(ADDRESS(3,COLUMN())),A11),DATA!C2:E1044,2,FALSE)),0,VLOOKUP(CONCATENATE(INDIRECT(ADDRESS(3,COLUMN())),A11),DATA!C2:E1044,2,FALSE))</f>
        <v>0.5</v>
      </c>
      <c r="Z11" s="50">
        <f ca="1">IF(ISERROR(VLOOKUP(CONCATENATE(INDIRECT(ADDRESS(3,COLUMN())),A11),DATA!C2:E1044,2,FALSE)),0,VLOOKUP(CONCATENATE(INDIRECT(ADDRESS(3,COLUMN())),A11),DATA!C2:E1044,2,FALSE))</f>
        <v>1.68</v>
      </c>
      <c r="AA11" s="50">
        <f ca="1">IF(ISERROR(VLOOKUP(CONCATENATE(INDIRECT(ADDRESS(3,COLUMN())),A11),DATA!C2:E1044,2,FALSE)),0,VLOOKUP(CONCATENATE(INDIRECT(ADDRESS(3,COLUMN())),A11),DATA!C2:E1044,2,FALSE))</f>
        <v>1</v>
      </c>
      <c r="AB11" s="50">
        <f ca="1">IF(ISERROR(VLOOKUP(CONCATENATE(INDIRECT(ADDRESS(3,COLUMN())),A11),DATA!C2:E1044,2,FALSE)),0,VLOOKUP(CONCATENATE(INDIRECT(ADDRESS(3,COLUMN())),A11),DATA!C2:E1044,2,FALSE))</f>
        <v>2</v>
      </c>
      <c r="AC11" s="50">
        <f ca="1">IF(ISERROR(VLOOKUP(CONCATENATE(INDIRECT(ADDRESS(3,COLUMN())),A11),DATA!C2:E1044,2,FALSE)),0,VLOOKUP(CONCATENATE(INDIRECT(ADDRESS(3,COLUMN())),A11),DATA!C2:E1044,2,FALSE))</f>
        <v>0</v>
      </c>
      <c r="AD11" s="50">
        <f ca="1">IF(ISERROR(VLOOKUP(CONCATENATE(INDIRECT(ADDRESS(3,COLUMN())),A11),DATA!C2:E1044,2,FALSE)),0,VLOOKUP(CONCATENATE(INDIRECT(ADDRESS(3,COLUMN())),A11),DATA!C2:E1044,2,FALSE))</f>
        <v>1</v>
      </c>
      <c r="AE11" s="50">
        <f ca="1">IF(ISERROR(VLOOKUP(CONCATENATE(INDIRECT(ADDRESS(3,COLUMN())),A11),DATA!C2:E1044,2,FALSE)),0,VLOOKUP(CONCATENATE(INDIRECT(ADDRESS(3,COLUMN())),A11),DATA!C2:E1044,2,FALSE))</f>
        <v>0</v>
      </c>
      <c r="AF11" s="50">
        <f ca="1">IF(ISERROR(VLOOKUP(CONCATENATE(INDIRECT(ADDRESS(3,COLUMN())),A11),DATA!C2:E1044,2,FALSE)),0,VLOOKUP(CONCATENATE(INDIRECT(ADDRESS(3,COLUMN())),A11),DATA!C2:E1044,2,FALSE))</f>
        <v>3.0104099999999998</v>
      </c>
      <c r="AG11" s="50">
        <f ca="1">IF(ISERROR(VLOOKUP(CONCATENATE(INDIRECT(ADDRESS(3,COLUMN())),A11),DATA!C2:E1044,2,FALSE)),0,VLOOKUP(CONCATENATE(INDIRECT(ADDRESS(3,COLUMN())),A11),DATA!C2:E1044,2,FALSE))</f>
        <v>1.5</v>
      </c>
      <c r="AH11" s="50">
        <f ca="1">IF(ISERROR(VLOOKUP(CONCATENATE(INDIRECT(ADDRESS(3,COLUMN())),A11),DATA!C2:E1044,2,FALSE)),0,VLOOKUP(CONCATENATE(INDIRECT(ADDRESS(3,COLUMN())),A11),DATA!C2:E1044,2,FALSE))</f>
        <v>0</v>
      </c>
      <c r="AI11" s="50">
        <f ca="1">IF(ISERROR(VLOOKUP(CONCATENATE(INDIRECT(ADDRESS(3,COLUMN())),A11),DATA!C2:E1044,2,FALSE)),0,VLOOKUP(CONCATENATE(INDIRECT(ADDRESS(3,COLUMN())),A11),DATA!C2:E1044,2,FALSE))</f>
        <v>0</v>
      </c>
      <c r="AJ11" s="50">
        <f ca="1">IF(ISERROR(VLOOKUP(CONCATENATE(INDIRECT(ADDRESS(3,COLUMN())),A11),DATA!C2:E1044,2,FALSE)),0,VLOOKUP(CONCATENATE(INDIRECT(ADDRESS(3,COLUMN())),A11),DATA!C2:E1044,2,FALSE))</f>
        <v>0</v>
      </c>
      <c r="AK11" s="50">
        <f ca="1">IF(ISERROR(VLOOKUP(CONCATENATE(INDIRECT(ADDRESS(3,COLUMN())),A11),DATA!C2:E1044,2,FALSE)),0,VLOOKUP(CONCATENATE(INDIRECT(ADDRESS(3,COLUMN())),A11),DATA!C2:E1044,2,FALSE))</f>
        <v>0</v>
      </c>
      <c r="AL11" s="50">
        <f ca="1">IF(ISERROR(VLOOKUP(CONCATENATE(INDIRECT(ADDRESS(3,COLUMN())),A11),DATA!C2:E1044,2,FALSE)),0,VLOOKUP(CONCATENATE(INDIRECT(ADDRESS(3,COLUMN())),A11),DATA!C2:E1044,2,FALSE))</f>
        <v>0</v>
      </c>
      <c r="AM11" s="50">
        <f ca="1">IF(ISERROR(VLOOKUP(CONCATENATE(INDIRECT(ADDRESS(3,COLUMN())),A11),DATA!C2:E1044,2,FALSE)),0,VLOOKUP(CONCATENATE(INDIRECT(ADDRESS(3,COLUMN())),A11),DATA!C2:E1044,2,FALSE))</f>
        <v>0</v>
      </c>
      <c r="AN11" s="50">
        <f ca="1">SUM(B11:INDIRECT(CONCATENATE(SUBSTITUTE(ADDRESS(1,COLUMN()-1,4),"1",""),"$11")))</f>
        <v>480.29114999999996</v>
      </c>
    </row>
    <row r="12" spans="1:40" x14ac:dyDescent="0.25">
      <c r="A12" s="49" t="s">
        <v>52</v>
      </c>
      <c r="B12" s="49">
        <f ca="1">IF(ISERROR(VLOOKUP(CONCATENATE(INDIRECT(ADDRESS(3,COLUMN())),A12),DATA!C2:E1044,2,FALSE)),0,VLOOKUP(CONCATENATE(INDIRECT(ADDRESS(3,COLUMN())),A12),DATA!C2:E1044,2,FALSE))</f>
        <v>3.7277</v>
      </c>
      <c r="C12" s="49">
        <f ca="1">IF(ISERROR(VLOOKUP(CONCATENATE(INDIRECT(ADDRESS(3,COLUMN())),A12),DATA!C2:E1044,2,FALSE)),0,VLOOKUP(CONCATENATE(INDIRECT(ADDRESS(3,COLUMN())),A12),DATA!C2:E1044,2,FALSE))</f>
        <v>3.2</v>
      </c>
      <c r="D12" s="49">
        <f ca="1">IF(ISERROR(VLOOKUP(CONCATENATE(INDIRECT(ADDRESS(3,COLUMN())),A12),DATA!C2:E1044,2,FALSE)),0,VLOOKUP(CONCATENATE(INDIRECT(ADDRESS(3,COLUMN())),A12),DATA!C2:E1044,2,FALSE))</f>
        <v>0</v>
      </c>
      <c r="E12" s="49">
        <f ca="1">IF(ISERROR(VLOOKUP(CONCATENATE(INDIRECT(ADDRESS(3,COLUMN())),A12),DATA!C2:E1044,2,FALSE)),0,VLOOKUP(CONCATENATE(INDIRECT(ADDRESS(3,COLUMN())),A12),DATA!C2:E1044,2,FALSE))</f>
        <v>0</v>
      </c>
      <c r="F12" s="49">
        <f ca="1">IF(ISERROR(VLOOKUP(CONCATENATE(INDIRECT(ADDRESS(3,COLUMN())),A12),DATA!C2:E1044,2,FALSE)),0,VLOOKUP(CONCATENATE(INDIRECT(ADDRESS(3,COLUMN())),A12),DATA!C2:E1044,2,FALSE))</f>
        <v>0</v>
      </c>
      <c r="G12" s="49">
        <f ca="1">IF(ISERROR(VLOOKUP(CONCATENATE(INDIRECT(ADDRESS(3,COLUMN())),A12),DATA!C2:E1044,2,FALSE)),0,VLOOKUP(CONCATENATE(INDIRECT(ADDRESS(3,COLUMN())),A12),DATA!C2:E1044,2,FALSE))</f>
        <v>0</v>
      </c>
      <c r="H12" s="49">
        <f ca="1">IF(ISERROR(VLOOKUP(CONCATENATE(INDIRECT(ADDRESS(3,COLUMN())),A12),DATA!C2:E1044,2,FALSE)),0,VLOOKUP(CONCATENATE(INDIRECT(ADDRESS(3,COLUMN())),A12),DATA!C2:E1044,2,FALSE))</f>
        <v>8.2349999999999994</v>
      </c>
      <c r="I12" s="49">
        <f ca="1">IF(ISERROR(VLOOKUP(CONCATENATE(INDIRECT(ADDRESS(3,COLUMN())),A12),DATA!C2:E1044,2,FALSE)),0,VLOOKUP(CONCATENATE(INDIRECT(ADDRESS(3,COLUMN())),A12),DATA!C2:E1044,2,FALSE))</f>
        <v>2</v>
      </c>
      <c r="J12" s="49">
        <f ca="1">IF(ISERROR(VLOOKUP(CONCATENATE(INDIRECT(ADDRESS(3,COLUMN())),A12),DATA!C2:E1044,2,FALSE)),0,VLOOKUP(CONCATENATE(INDIRECT(ADDRESS(3,COLUMN())),A12),DATA!C2:E1044,2,FALSE))</f>
        <v>0</v>
      </c>
      <c r="K12" s="49">
        <f ca="1">IF(ISERROR(VLOOKUP(CONCATENATE(INDIRECT(ADDRESS(3,COLUMN())),A12),DATA!C2:E1044,2,FALSE)),0,VLOOKUP(CONCATENATE(INDIRECT(ADDRESS(3,COLUMN())),A12),DATA!C2:E1044,2,FALSE))</f>
        <v>0.33333000000000002</v>
      </c>
      <c r="L12" s="49">
        <f ca="1">IF(ISERROR(VLOOKUP(CONCATENATE(INDIRECT(ADDRESS(3,COLUMN())),A12),DATA!C2:E1044,2,FALSE)),0,VLOOKUP(CONCATENATE(INDIRECT(ADDRESS(3,COLUMN())),A12),DATA!C2:E1044,2,FALSE))</f>
        <v>0</v>
      </c>
      <c r="M12" s="49">
        <f ca="1">IF(ISERROR(VLOOKUP(CONCATENATE(INDIRECT(ADDRESS(3,COLUMN())),A12),DATA!C2:E1044,2,FALSE)),0,VLOOKUP(CONCATENATE(INDIRECT(ADDRESS(3,COLUMN())),A12),DATA!C2:E1044,2,FALSE))</f>
        <v>2</v>
      </c>
      <c r="N12" s="49">
        <f ca="1">IF(ISERROR(VLOOKUP(CONCATENATE(INDIRECT(ADDRESS(3,COLUMN())),A12),DATA!C2:E1044,2,FALSE)),0,VLOOKUP(CONCATENATE(INDIRECT(ADDRESS(3,COLUMN())),A12),DATA!C2:E1044,2,FALSE))</f>
        <v>0</v>
      </c>
      <c r="O12" s="49">
        <f ca="1">IF(ISERROR(VLOOKUP(CONCATENATE(INDIRECT(ADDRESS(3,COLUMN())),A12),DATA!C2:E1044,2,FALSE)),0,VLOOKUP(CONCATENATE(INDIRECT(ADDRESS(3,COLUMN())),A12),DATA!C2:E1044,2,FALSE))</f>
        <v>0</v>
      </c>
      <c r="P12" s="49">
        <f ca="1">IF(ISERROR(VLOOKUP(CONCATENATE(INDIRECT(ADDRESS(3,COLUMN())),A12),DATA!C2:E1044,2,FALSE)),0,VLOOKUP(CONCATENATE(INDIRECT(ADDRESS(3,COLUMN())),A12),DATA!C2:E1044,2,FALSE))</f>
        <v>0</v>
      </c>
      <c r="Q12" s="49">
        <f ca="1">IF(ISERROR(VLOOKUP(CONCATENATE(INDIRECT(ADDRESS(3,COLUMN())),A12),DATA!C2:E1044,2,FALSE)),0,VLOOKUP(CONCATENATE(INDIRECT(ADDRESS(3,COLUMN())),A12),DATA!C2:E1044,2,FALSE))</f>
        <v>0</v>
      </c>
      <c r="R12" s="49">
        <f ca="1">IF(ISERROR(VLOOKUP(CONCATENATE(INDIRECT(ADDRESS(3,COLUMN())),A12),DATA!C2:E1044,2,FALSE)),0,VLOOKUP(CONCATENATE(INDIRECT(ADDRESS(3,COLUMN())),A12),DATA!C2:E1044,2,FALSE))</f>
        <v>0</v>
      </c>
      <c r="S12" s="49">
        <f ca="1">IF(ISERROR(VLOOKUP(CONCATENATE(INDIRECT(ADDRESS(3,COLUMN())),A12),DATA!C2:E1044,2,FALSE)),0,VLOOKUP(CONCATENATE(INDIRECT(ADDRESS(3,COLUMN())),A12),DATA!C2:E1044,2,FALSE))</f>
        <v>0</v>
      </c>
      <c r="T12" s="49">
        <f ca="1">IF(ISERROR(VLOOKUP(CONCATENATE(INDIRECT(ADDRESS(3,COLUMN())),A12),DATA!C2:E1044,2,FALSE)),0,VLOOKUP(CONCATENATE(INDIRECT(ADDRESS(3,COLUMN())),A12),DATA!C2:E1044,2,FALSE))</f>
        <v>0</v>
      </c>
      <c r="U12" s="49">
        <f ca="1">IF(ISERROR(VLOOKUP(CONCATENATE(INDIRECT(ADDRESS(3,COLUMN())),A12),DATA!C2:E1044,2,FALSE)),0,VLOOKUP(CONCATENATE(INDIRECT(ADDRESS(3,COLUMN())),A12),DATA!C2:E1044,2,FALSE))</f>
        <v>1.85</v>
      </c>
      <c r="V12" s="49">
        <f ca="1">IF(ISERROR(VLOOKUP(CONCATENATE(INDIRECT(ADDRESS(3,COLUMN())),A12),DATA!C2:E1044,2,FALSE)),0,VLOOKUP(CONCATENATE(INDIRECT(ADDRESS(3,COLUMN())),A12),DATA!C2:E1044,2,FALSE))</f>
        <v>0</v>
      </c>
      <c r="W12" s="49">
        <f ca="1">IF(ISERROR(VLOOKUP(CONCATENATE(INDIRECT(ADDRESS(3,COLUMN())),A12),DATA!C2:E1044,2,FALSE)),0,VLOOKUP(CONCATENATE(INDIRECT(ADDRESS(3,COLUMN())),A12),DATA!C2:E1044,2,FALSE))</f>
        <v>0</v>
      </c>
      <c r="X12" s="49">
        <f ca="1">IF(ISERROR(VLOOKUP(CONCATENATE(INDIRECT(ADDRESS(3,COLUMN())),A12),DATA!C2:E1044,2,FALSE)),0,VLOOKUP(CONCATENATE(INDIRECT(ADDRESS(3,COLUMN())),A12),DATA!C2:E1044,2,FALSE))</f>
        <v>0</v>
      </c>
      <c r="Y12" s="49">
        <f ca="1">IF(ISERROR(VLOOKUP(CONCATENATE(INDIRECT(ADDRESS(3,COLUMN())),A12),DATA!C2:E1044,2,FALSE)),0,VLOOKUP(CONCATENATE(INDIRECT(ADDRESS(3,COLUMN())),A12),DATA!C2:E1044,2,FALSE))</f>
        <v>0</v>
      </c>
      <c r="Z12" s="49">
        <f ca="1">IF(ISERROR(VLOOKUP(CONCATENATE(INDIRECT(ADDRESS(3,COLUMN())),A12),DATA!C2:E1044,2,FALSE)),0,VLOOKUP(CONCATENATE(INDIRECT(ADDRESS(3,COLUMN())),A12),DATA!C2:E1044,2,FALSE))</f>
        <v>0</v>
      </c>
      <c r="AA12" s="49">
        <f ca="1">IF(ISERROR(VLOOKUP(CONCATENATE(INDIRECT(ADDRESS(3,COLUMN())),A12),DATA!C2:E1044,2,FALSE)),0,VLOOKUP(CONCATENATE(INDIRECT(ADDRESS(3,COLUMN())),A12),DATA!C2:E1044,2,FALSE))</f>
        <v>0</v>
      </c>
      <c r="AB12" s="49">
        <f ca="1">IF(ISERROR(VLOOKUP(CONCATENATE(INDIRECT(ADDRESS(3,COLUMN())),A12),DATA!C2:E1044,2,FALSE)),0,VLOOKUP(CONCATENATE(INDIRECT(ADDRESS(3,COLUMN())),A12),DATA!C2:E1044,2,FALSE))</f>
        <v>0</v>
      </c>
      <c r="AC12" s="49">
        <f ca="1">IF(ISERROR(VLOOKUP(CONCATENATE(INDIRECT(ADDRESS(3,COLUMN())),A12),DATA!C2:E1044,2,FALSE)),0,VLOOKUP(CONCATENATE(INDIRECT(ADDRESS(3,COLUMN())),A12),DATA!C2:E1044,2,FALSE))</f>
        <v>0</v>
      </c>
      <c r="AD12" s="49">
        <f ca="1">IF(ISERROR(VLOOKUP(CONCATENATE(INDIRECT(ADDRESS(3,COLUMN())),A12),DATA!C2:E1044,2,FALSE)),0,VLOOKUP(CONCATENATE(INDIRECT(ADDRESS(3,COLUMN())),A12),DATA!C2:E1044,2,FALSE))</f>
        <v>0</v>
      </c>
      <c r="AE12" s="49">
        <f ca="1">IF(ISERROR(VLOOKUP(CONCATENATE(INDIRECT(ADDRESS(3,COLUMN())),A12),DATA!C2:E1044,2,FALSE)),0,VLOOKUP(CONCATENATE(INDIRECT(ADDRESS(3,COLUMN())),A12),DATA!C2:E1044,2,FALSE))</f>
        <v>0</v>
      </c>
      <c r="AF12" s="49">
        <f ca="1">IF(ISERROR(VLOOKUP(CONCATENATE(INDIRECT(ADDRESS(3,COLUMN())),A12),DATA!C2:E1044,2,FALSE)),0,VLOOKUP(CONCATENATE(INDIRECT(ADDRESS(3,COLUMN())),A12),DATA!C2:E1044,2,FALSE))</f>
        <v>0</v>
      </c>
      <c r="AG12" s="49">
        <f ca="1">IF(ISERROR(VLOOKUP(CONCATENATE(INDIRECT(ADDRESS(3,COLUMN())),A12),DATA!C2:E1044,2,FALSE)),0,VLOOKUP(CONCATENATE(INDIRECT(ADDRESS(3,COLUMN())),A12),DATA!C2:E1044,2,FALSE))</f>
        <v>0</v>
      </c>
      <c r="AH12" s="49">
        <f ca="1">IF(ISERROR(VLOOKUP(CONCATENATE(INDIRECT(ADDRESS(3,COLUMN())),A12),DATA!C2:E1044,2,FALSE)),0,VLOOKUP(CONCATENATE(INDIRECT(ADDRESS(3,COLUMN())),A12),DATA!C2:E1044,2,FALSE))</f>
        <v>0</v>
      </c>
      <c r="AI12" s="49">
        <f ca="1">IF(ISERROR(VLOOKUP(CONCATENATE(INDIRECT(ADDRESS(3,COLUMN())),A12),DATA!C2:E1044,2,FALSE)),0,VLOOKUP(CONCATENATE(INDIRECT(ADDRESS(3,COLUMN())),A12),DATA!C2:E1044,2,FALSE))</f>
        <v>0</v>
      </c>
      <c r="AJ12" s="49">
        <f ca="1">IF(ISERROR(VLOOKUP(CONCATENATE(INDIRECT(ADDRESS(3,COLUMN())),A12),DATA!C2:E1044,2,FALSE)),0,VLOOKUP(CONCATENATE(INDIRECT(ADDRESS(3,COLUMN())),A12),DATA!C2:E1044,2,FALSE))</f>
        <v>0</v>
      </c>
      <c r="AK12" s="49">
        <f ca="1">IF(ISERROR(VLOOKUP(CONCATENATE(INDIRECT(ADDRESS(3,COLUMN())),A12),DATA!C2:E1044,2,FALSE)),0,VLOOKUP(CONCATENATE(INDIRECT(ADDRESS(3,COLUMN())),A12),DATA!C2:E1044,2,FALSE))</f>
        <v>0</v>
      </c>
      <c r="AL12" s="49">
        <f ca="1">IF(ISERROR(VLOOKUP(CONCATENATE(INDIRECT(ADDRESS(3,COLUMN())),A12),DATA!C2:E1044,2,FALSE)),0,VLOOKUP(CONCATENATE(INDIRECT(ADDRESS(3,COLUMN())),A12),DATA!C2:E1044,2,FALSE))</f>
        <v>0</v>
      </c>
      <c r="AM12" s="49">
        <f ca="1">IF(ISERROR(VLOOKUP(CONCATENATE(INDIRECT(ADDRESS(3,COLUMN())),A12),DATA!C2:E1044,2,FALSE)),0,VLOOKUP(CONCATENATE(INDIRECT(ADDRESS(3,COLUMN())),A12),DATA!C2:E1044,2,FALSE))</f>
        <v>0</v>
      </c>
      <c r="AN12" s="49">
        <f ca="1">SUM(B12:INDIRECT(CONCATENATE(SUBSTITUTE(ADDRESS(1,COLUMN()-1,4),"1",""),"$12")))</f>
        <v>21.346030000000003</v>
      </c>
    </row>
    <row r="13" spans="1:40" x14ac:dyDescent="0.25">
      <c r="A13" s="50" t="s">
        <v>53</v>
      </c>
      <c r="B13" s="50">
        <f ca="1">IF(ISERROR(VLOOKUP(CONCATENATE(INDIRECT(ADDRESS(3,COLUMN())),A13),DATA!C2:E1044,2,FALSE)),0,VLOOKUP(CONCATENATE(INDIRECT(ADDRESS(3,COLUMN())),A13),DATA!C2:E1044,2,FALSE))</f>
        <v>48.885460000000002</v>
      </c>
      <c r="C13" s="50">
        <f ca="1">IF(ISERROR(VLOOKUP(CONCATENATE(INDIRECT(ADDRESS(3,COLUMN())),A13),DATA!C2:E1044,2,FALSE)),0,VLOOKUP(CONCATENATE(INDIRECT(ADDRESS(3,COLUMN())),A13),DATA!C2:E1044,2,FALSE))</f>
        <v>32.25</v>
      </c>
      <c r="D13" s="50">
        <f ca="1">IF(ISERROR(VLOOKUP(CONCATENATE(INDIRECT(ADDRESS(3,COLUMN())),A13),DATA!C2:E1044,2,FALSE)),0,VLOOKUP(CONCATENATE(INDIRECT(ADDRESS(3,COLUMN())),A13),DATA!C2:E1044,2,FALSE))</f>
        <v>0.9</v>
      </c>
      <c r="E13" s="50">
        <f ca="1">IF(ISERROR(VLOOKUP(CONCATENATE(INDIRECT(ADDRESS(3,COLUMN())),A13),DATA!C2:E1044,2,FALSE)),0,VLOOKUP(CONCATENATE(INDIRECT(ADDRESS(3,COLUMN())),A13),DATA!C2:E1044,2,FALSE))</f>
        <v>0</v>
      </c>
      <c r="F13" s="50">
        <f ca="1">IF(ISERROR(VLOOKUP(CONCATENATE(INDIRECT(ADDRESS(3,COLUMN())),A13),DATA!C2:E1044,2,FALSE)),0,VLOOKUP(CONCATENATE(INDIRECT(ADDRESS(3,COLUMN())),A13),DATA!C2:E1044,2,FALSE))</f>
        <v>4.45</v>
      </c>
      <c r="G13" s="50">
        <f ca="1">IF(ISERROR(VLOOKUP(CONCATENATE(INDIRECT(ADDRESS(3,COLUMN())),A13),DATA!C2:E1044,2,FALSE)),0,VLOOKUP(CONCATENATE(INDIRECT(ADDRESS(3,COLUMN())),A13),DATA!C2:E1044,2,FALSE))</f>
        <v>7</v>
      </c>
      <c r="H13" s="50">
        <f ca="1">IF(ISERROR(VLOOKUP(CONCATENATE(INDIRECT(ADDRESS(3,COLUMN())),A13),DATA!C2:E1044,2,FALSE)),0,VLOOKUP(CONCATENATE(INDIRECT(ADDRESS(3,COLUMN())),A13),DATA!C2:E1044,2,FALSE))</f>
        <v>8.5</v>
      </c>
      <c r="I13" s="50">
        <f ca="1">IF(ISERROR(VLOOKUP(CONCATENATE(INDIRECT(ADDRESS(3,COLUMN())),A13),DATA!C2:E1044,2,FALSE)),0,VLOOKUP(CONCATENATE(INDIRECT(ADDRESS(3,COLUMN())),A13),DATA!C2:E1044,2,FALSE))</f>
        <v>7.65</v>
      </c>
      <c r="J13" s="50">
        <f ca="1">IF(ISERROR(VLOOKUP(CONCATENATE(INDIRECT(ADDRESS(3,COLUMN())),A13),DATA!C2:E1044,2,FALSE)),0,VLOOKUP(CONCATENATE(INDIRECT(ADDRESS(3,COLUMN())),A13),DATA!C2:E1044,2,FALSE))</f>
        <v>8.5</v>
      </c>
      <c r="K13" s="50">
        <f ca="1">IF(ISERROR(VLOOKUP(CONCATENATE(INDIRECT(ADDRESS(3,COLUMN())),A13),DATA!C2:E1044,2,FALSE)),0,VLOOKUP(CONCATENATE(INDIRECT(ADDRESS(3,COLUMN())),A13),DATA!C2:E1044,2,FALSE))</f>
        <v>9.2100000000000009</v>
      </c>
      <c r="L13" s="50">
        <f ca="1">IF(ISERROR(VLOOKUP(CONCATENATE(INDIRECT(ADDRESS(3,COLUMN())),A13),DATA!C2:E1044,2,FALSE)),0,VLOOKUP(CONCATENATE(INDIRECT(ADDRESS(3,COLUMN())),A13),DATA!C2:E1044,2,FALSE))</f>
        <v>0</v>
      </c>
      <c r="M13" s="50">
        <f ca="1">IF(ISERROR(VLOOKUP(CONCATENATE(INDIRECT(ADDRESS(3,COLUMN())),A13),DATA!C2:E1044,2,FALSE)),0,VLOOKUP(CONCATENATE(INDIRECT(ADDRESS(3,COLUMN())),A13),DATA!C2:E1044,2,FALSE))</f>
        <v>4.4000000000000004</v>
      </c>
      <c r="N13" s="50">
        <f ca="1">IF(ISERROR(VLOOKUP(CONCATENATE(INDIRECT(ADDRESS(3,COLUMN())),A13),DATA!C2:E1044,2,FALSE)),0,VLOOKUP(CONCATENATE(INDIRECT(ADDRESS(3,COLUMN())),A13),DATA!C2:E1044,2,FALSE))</f>
        <v>15.91</v>
      </c>
      <c r="O13" s="50">
        <f ca="1">IF(ISERROR(VLOOKUP(CONCATENATE(INDIRECT(ADDRESS(3,COLUMN())),A13),DATA!C2:E1044,2,FALSE)),0,VLOOKUP(CONCATENATE(INDIRECT(ADDRESS(3,COLUMN())),A13),DATA!C2:E1044,2,FALSE))</f>
        <v>0</v>
      </c>
      <c r="P13" s="50">
        <f ca="1">IF(ISERROR(VLOOKUP(CONCATENATE(INDIRECT(ADDRESS(3,COLUMN())),A13),DATA!C2:E1044,2,FALSE)),0,VLOOKUP(CONCATENATE(INDIRECT(ADDRESS(3,COLUMN())),A13),DATA!C2:E1044,2,FALSE))</f>
        <v>0</v>
      </c>
      <c r="Q13" s="50">
        <f ca="1">IF(ISERROR(VLOOKUP(CONCATENATE(INDIRECT(ADDRESS(3,COLUMN())),A13),DATA!C2:E1044,2,FALSE)),0,VLOOKUP(CONCATENATE(INDIRECT(ADDRESS(3,COLUMN())),A13),DATA!C2:E1044,2,FALSE))</f>
        <v>0</v>
      </c>
      <c r="R13" s="50">
        <f ca="1">IF(ISERROR(VLOOKUP(CONCATENATE(INDIRECT(ADDRESS(3,COLUMN())),A13),DATA!C2:E1044,2,FALSE)),0,VLOOKUP(CONCATENATE(INDIRECT(ADDRESS(3,COLUMN())),A13),DATA!C2:E1044,2,FALSE))</f>
        <v>0</v>
      </c>
      <c r="S13" s="50">
        <f ca="1">IF(ISERROR(VLOOKUP(CONCATENATE(INDIRECT(ADDRESS(3,COLUMN())),A13),DATA!C2:E1044,2,FALSE)),0,VLOOKUP(CONCATENATE(INDIRECT(ADDRESS(3,COLUMN())),A13),DATA!C2:E1044,2,FALSE))</f>
        <v>8.5</v>
      </c>
      <c r="T13" s="50">
        <f ca="1">IF(ISERROR(VLOOKUP(CONCATENATE(INDIRECT(ADDRESS(3,COLUMN())),A13),DATA!C2:E1044,2,FALSE)),0,VLOOKUP(CONCATENATE(INDIRECT(ADDRESS(3,COLUMN())),A13),DATA!C2:E1044,2,FALSE))</f>
        <v>0</v>
      </c>
      <c r="U13" s="50">
        <f ca="1">IF(ISERROR(VLOOKUP(CONCATENATE(INDIRECT(ADDRESS(3,COLUMN())),A13),DATA!C2:E1044,2,FALSE)),0,VLOOKUP(CONCATENATE(INDIRECT(ADDRESS(3,COLUMN())),A13),DATA!C2:E1044,2,FALSE))</f>
        <v>1.5049999999999999</v>
      </c>
      <c r="V13" s="50">
        <f ca="1">IF(ISERROR(VLOOKUP(CONCATENATE(INDIRECT(ADDRESS(3,COLUMN())),A13),DATA!C2:E1044,2,FALSE)),0,VLOOKUP(CONCATENATE(INDIRECT(ADDRESS(3,COLUMN())),A13),DATA!C2:E1044,2,FALSE))</f>
        <v>0</v>
      </c>
      <c r="W13" s="50">
        <f ca="1">IF(ISERROR(VLOOKUP(CONCATENATE(INDIRECT(ADDRESS(3,COLUMN())),A13),DATA!C2:E1044,2,FALSE)),0,VLOOKUP(CONCATENATE(INDIRECT(ADDRESS(3,COLUMN())),A13),DATA!C2:E1044,2,FALSE))</f>
        <v>0</v>
      </c>
      <c r="X13" s="50">
        <f ca="1">IF(ISERROR(VLOOKUP(CONCATENATE(INDIRECT(ADDRESS(3,COLUMN())),A13),DATA!C2:E1044,2,FALSE)),0,VLOOKUP(CONCATENATE(INDIRECT(ADDRESS(3,COLUMN())),A13),DATA!C2:E1044,2,FALSE))</f>
        <v>0</v>
      </c>
      <c r="Y13" s="50">
        <f ca="1">IF(ISERROR(VLOOKUP(CONCATENATE(INDIRECT(ADDRESS(3,COLUMN())),A13),DATA!C2:E1044,2,FALSE)),0,VLOOKUP(CONCATENATE(INDIRECT(ADDRESS(3,COLUMN())),A13),DATA!C2:E1044,2,FALSE))</f>
        <v>8</v>
      </c>
      <c r="Z13" s="50">
        <f ca="1">IF(ISERROR(VLOOKUP(CONCATENATE(INDIRECT(ADDRESS(3,COLUMN())),A13),DATA!C2:E1044,2,FALSE)),0,VLOOKUP(CONCATENATE(INDIRECT(ADDRESS(3,COLUMN())),A13),DATA!C2:E1044,2,FALSE))</f>
        <v>0</v>
      </c>
      <c r="AA13" s="50">
        <f ca="1">IF(ISERROR(VLOOKUP(CONCATENATE(INDIRECT(ADDRESS(3,COLUMN())),A13),DATA!C2:E1044,2,FALSE)),0,VLOOKUP(CONCATENATE(INDIRECT(ADDRESS(3,COLUMN())),A13),DATA!C2:E1044,2,FALSE))</f>
        <v>0.1</v>
      </c>
      <c r="AB13" s="50">
        <f ca="1">IF(ISERROR(VLOOKUP(CONCATENATE(INDIRECT(ADDRESS(3,COLUMN())),A13),DATA!C2:E1044,2,FALSE)),0,VLOOKUP(CONCATENATE(INDIRECT(ADDRESS(3,COLUMN())),A13),DATA!C2:E1044,2,FALSE))</f>
        <v>0</v>
      </c>
      <c r="AC13" s="50">
        <f ca="1">IF(ISERROR(VLOOKUP(CONCATENATE(INDIRECT(ADDRESS(3,COLUMN())),A13),DATA!C2:E1044,2,FALSE)),0,VLOOKUP(CONCATENATE(INDIRECT(ADDRESS(3,COLUMN())),A13),DATA!C2:E1044,2,FALSE))</f>
        <v>0</v>
      </c>
      <c r="AD13" s="50">
        <f ca="1">IF(ISERROR(VLOOKUP(CONCATENATE(INDIRECT(ADDRESS(3,COLUMN())),A13),DATA!C2:E1044,2,FALSE)),0,VLOOKUP(CONCATENATE(INDIRECT(ADDRESS(3,COLUMN())),A13),DATA!C2:E1044,2,FALSE))</f>
        <v>0</v>
      </c>
      <c r="AE13" s="50">
        <f ca="1">IF(ISERROR(VLOOKUP(CONCATENATE(INDIRECT(ADDRESS(3,COLUMN())),A13),DATA!C2:E1044,2,FALSE)),0,VLOOKUP(CONCATENATE(INDIRECT(ADDRESS(3,COLUMN())),A13),DATA!C2:E1044,2,FALSE))</f>
        <v>0</v>
      </c>
      <c r="AF13" s="50">
        <f ca="1">IF(ISERROR(VLOOKUP(CONCATENATE(INDIRECT(ADDRESS(3,COLUMN())),A13),DATA!C2:E1044,2,FALSE)),0,VLOOKUP(CONCATENATE(INDIRECT(ADDRESS(3,COLUMN())),A13),DATA!C2:E1044,2,FALSE))</f>
        <v>0.85719999999999996</v>
      </c>
      <c r="AG13" s="50">
        <f ca="1">IF(ISERROR(VLOOKUP(CONCATENATE(INDIRECT(ADDRESS(3,COLUMN())),A13),DATA!C2:E1044,2,FALSE)),0,VLOOKUP(CONCATENATE(INDIRECT(ADDRESS(3,COLUMN())),A13),DATA!C2:E1044,2,FALSE))</f>
        <v>0</v>
      </c>
      <c r="AH13" s="50">
        <f ca="1">IF(ISERROR(VLOOKUP(CONCATENATE(INDIRECT(ADDRESS(3,COLUMN())),A13),DATA!C2:E1044,2,FALSE)),0,VLOOKUP(CONCATENATE(INDIRECT(ADDRESS(3,COLUMN())),A13),DATA!C2:E1044,2,FALSE))</f>
        <v>0</v>
      </c>
      <c r="AI13" s="50">
        <f ca="1">IF(ISERROR(VLOOKUP(CONCATENATE(INDIRECT(ADDRESS(3,COLUMN())),A13),DATA!C2:E1044,2,FALSE)),0,VLOOKUP(CONCATENATE(INDIRECT(ADDRESS(3,COLUMN())),A13),DATA!C2:E1044,2,FALSE))</f>
        <v>0</v>
      </c>
      <c r="AJ13" s="50">
        <f ca="1">IF(ISERROR(VLOOKUP(CONCATENATE(INDIRECT(ADDRESS(3,COLUMN())),A13),DATA!C2:E1044,2,FALSE)),0,VLOOKUP(CONCATENATE(INDIRECT(ADDRESS(3,COLUMN())),A13),DATA!C2:E1044,2,FALSE))</f>
        <v>0</v>
      </c>
      <c r="AK13" s="50">
        <f ca="1">IF(ISERROR(VLOOKUP(CONCATENATE(INDIRECT(ADDRESS(3,COLUMN())),A13),DATA!C2:E1044,2,FALSE)),0,VLOOKUP(CONCATENATE(INDIRECT(ADDRESS(3,COLUMN())),A13),DATA!C2:E1044,2,FALSE))</f>
        <v>0</v>
      </c>
      <c r="AL13" s="50">
        <f ca="1">IF(ISERROR(VLOOKUP(CONCATENATE(INDIRECT(ADDRESS(3,COLUMN())),A13),DATA!C2:E1044,2,FALSE)),0,VLOOKUP(CONCATENATE(INDIRECT(ADDRESS(3,COLUMN())),A13),DATA!C2:E1044,2,FALSE))</f>
        <v>0</v>
      </c>
      <c r="AM13" s="50">
        <f ca="1">IF(ISERROR(VLOOKUP(CONCATENATE(INDIRECT(ADDRESS(3,COLUMN())),A13),DATA!C2:E1044,2,FALSE)),0,VLOOKUP(CONCATENATE(INDIRECT(ADDRESS(3,COLUMN())),A13),DATA!C2:E1044,2,FALSE))</f>
        <v>0</v>
      </c>
      <c r="AN13" s="50">
        <f ca="1">SUM(B13:INDIRECT(CONCATENATE(SUBSTITUTE(ADDRESS(1,COLUMN()-1,4),"1",""),"$13")))</f>
        <v>166.61766</v>
      </c>
    </row>
    <row r="14" spans="1:40" x14ac:dyDescent="0.25">
      <c r="A14" s="49" t="s">
        <v>54</v>
      </c>
      <c r="B14" s="49">
        <f ca="1">IF(ISERROR(VLOOKUP(CONCATENATE(INDIRECT(ADDRESS(3,COLUMN())),A14),DATA!C2:E1044,2,FALSE)),0,VLOOKUP(CONCATENATE(INDIRECT(ADDRESS(3,COLUMN())),A14),DATA!C2:E1044,2,FALSE))</f>
        <v>508.65167000000002</v>
      </c>
      <c r="C14" s="49">
        <f ca="1">IF(ISERROR(VLOOKUP(CONCATENATE(INDIRECT(ADDRESS(3,COLUMN())),A14),DATA!C2:E1044,2,FALSE)),0,VLOOKUP(CONCATENATE(INDIRECT(ADDRESS(3,COLUMN())),A14),DATA!C2:E1044,2,FALSE))</f>
        <v>206.27373</v>
      </c>
      <c r="D14" s="49">
        <f ca="1">IF(ISERROR(VLOOKUP(CONCATENATE(INDIRECT(ADDRESS(3,COLUMN())),A14),DATA!C2:E1044,2,FALSE)),0,VLOOKUP(CONCATENATE(INDIRECT(ADDRESS(3,COLUMN())),A14),DATA!C2:E1044,2,FALSE))</f>
        <v>54.802030000000002</v>
      </c>
      <c r="E14" s="49">
        <f ca="1">IF(ISERROR(VLOOKUP(CONCATENATE(INDIRECT(ADDRESS(3,COLUMN())),A14),DATA!C2:E1044,2,FALSE)),0,VLOOKUP(CONCATENATE(INDIRECT(ADDRESS(3,COLUMN())),A14),DATA!C2:E1044,2,FALSE))</f>
        <v>27.712789999999998</v>
      </c>
      <c r="F14" s="49">
        <f ca="1">IF(ISERROR(VLOOKUP(CONCATENATE(INDIRECT(ADDRESS(3,COLUMN())),A14),DATA!C2:E1044,2,FALSE)),0,VLOOKUP(CONCATENATE(INDIRECT(ADDRESS(3,COLUMN())),A14),DATA!C2:E1044,2,FALSE))</f>
        <v>56.15</v>
      </c>
      <c r="G14" s="49">
        <f ca="1">IF(ISERROR(VLOOKUP(CONCATENATE(INDIRECT(ADDRESS(3,COLUMN())),A14),DATA!C2:E1044,2,FALSE)),0,VLOOKUP(CONCATENATE(INDIRECT(ADDRESS(3,COLUMN())),A14),DATA!C2:E1044,2,FALSE))</f>
        <v>59.209670000000003</v>
      </c>
      <c r="H14" s="49">
        <f ca="1">IF(ISERROR(VLOOKUP(CONCATENATE(INDIRECT(ADDRESS(3,COLUMN())),A14),DATA!C2:E1044,2,FALSE)),0,VLOOKUP(CONCATENATE(INDIRECT(ADDRESS(3,COLUMN())),A14),DATA!C2:E1044,2,FALSE))</f>
        <v>26.956659999999999</v>
      </c>
      <c r="I14" s="49">
        <f ca="1">IF(ISERROR(VLOOKUP(CONCATENATE(INDIRECT(ADDRESS(3,COLUMN())),A14),DATA!C2:E1044,2,FALSE)),0,VLOOKUP(CONCATENATE(INDIRECT(ADDRESS(3,COLUMN())),A14),DATA!C2:E1044,2,FALSE))</f>
        <v>17.79053</v>
      </c>
      <c r="J14" s="49">
        <f ca="1">IF(ISERROR(VLOOKUP(CONCATENATE(INDIRECT(ADDRESS(3,COLUMN())),A14),DATA!C2:E1044,2,FALSE)),0,VLOOKUP(CONCATENATE(INDIRECT(ADDRESS(3,COLUMN())),A14),DATA!C2:E1044,2,FALSE))</f>
        <v>284.51591999999999</v>
      </c>
      <c r="K14" s="49">
        <f ca="1">IF(ISERROR(VLOOKUP(CONCATENATE(INDIRECT(ADDRESS(3,COLUMN())),A14),DATA!C2:E1044,2,FALSE)),0,VLOOKUP(CONCATENATE(INDIRECT(ADDRESS(3,COLUMN())),A14),DATA!C2:E1044,2,FALSE))</f>
        <v>160.29499999999999</v>
      </c>
      <c r="L14" s="49">
        <f ca="1">IF(ISERROR(VLOOKUP(CONCATENATE(INDIRECT(ADDRESS(3,COLUMN())),A14),DATA!C2:E1044,2,FALSE)),0,VLOOKUP(CONCATENATE(INDIRECT(ADDRESS(3,COLUMN())),A14),DATA!C2:E1044,2,FALSE))</f>
        <v>30.06616</v>
      </c>
      <c r="M14" s="49">
        <f ca="1">IF(ISERROR(VLOOKUP(CONCATENATE(INDIRECT(ADDRESS(3,COLUMN())),A14),DATA!C2:E1044,2,FALSE)),0,VLOOKUP(CONCATENATE(INDIRECT(ADDRESS(3,COLUMN())),A14),DATA!C2:E1044,2,FALSE))</f>
        <v>29.6</v>
      </c>
      <c r="N14" s="49">
        <f ca="1">IF(ISERROR(VLOOKUP(CONCATENATE(INDIRECT(ADDRESS(3,COLUMN())),A14),DATA!C2:E1044,2,FALSE)),0,VLOOKUP(CONCATENATE(INDIRECT(ADDRESS(3,COLUMN())),A14),DATA!C2:E1044,2,FALSE))</f>
        <v>86.525300000000001</v>
      </c>
      <c r="O14" s="49">
        <f ca="1">IF(ISERROR(VLOOKUP(CONCATENATE(INDIRECT(ADDRESS(3,COLUMN())),A14),DATA!C2:E1044,2,FALSE)),0,VLOOKUP(CONCATENATE(INDIRECT(ADDRESS(3,COLUMN())),A14),DATA!C2:E1044,2,FALSE))</f>
        <v>76.133719999999997</v>
      </c>
      <c r="P14" s="49">
        <f ca="1">IF(ISERROR(VLOOKUP(CONCATENATE(INDIRECT(ADDRESS(3,COLUMN())),A14),DATA!C2:E1044,2,FALSE)),0,VLOOKUP(CONCATENATE(INDIRECT(ADDRESS(3,COLUMN())),A14),DATA!C2:E1044,2,FALSE))</f>
        <v>0.5</v>
      </c>
      <c r="Q14" s="49">
        <f ca="1">IF(ISERROR(VLOOKUP(CONCATENATE(INDIRECT(ADDRESS(3,COLUMN())),A14),DATA!C2:E1044,2,FALSE)),0,VLOOKUP(CONCATENATE(INDIRECT(ADDRESS(3,COLUMN())),A14),DATA!C2:E1044,2,FALSE))</f>
        <v>0</v>
      </c>
      <c r="R14" s="49">
        <f ca="1">IF(ISERROR(VLOOKUP(CONCATENATE(INDIRECT(ADDRESS(3,COLUMN())),A14),DATA!C2:E1044,2,FALSE)),0,VLOOKUP(CONCATENATE(INDIRECT(ADDRESS(3,COLUMN())),A14),DATA!C2:E1044,2,FALSE))</f>
        <v>0</v>
      </c>
      <c r="S14" s="49">
        <f ca="1">IF(ISERROR(VLOOKUP(CONCATENATE(INDIRECT(ADDRESS(3,COLUMN())),A14),DATA!C2:E1044,2,FALSE)),0,VLOOKUP(CONCATENATE(INDIRECT(ADDRESS(3,COLUMN())),A14),DATA!C2:E1044,2,FALSE))</f>
        <v>6.6490900000000002</v>
      </c>
      <c r="T14" s="49">
        <f ca="1">IF(ISERROR(VLOOKUP(CONCATENATE(INDIRECT(ADDRESS(3,COLUMN())),A14),DATA!C2:E1044,2,FALSE)),0,VLOOKUP(CONCATENATE(INDIRECT(ADDRESS(3,COLUMN())),A14),DATA!C2:E1044,2,FALSE))</f>
        <v>13.52308</v>
      </c>
      <c r="U14" s="49">
        <f ca="1">IF(ISERROR(VLOOKUP(CONCATENATE(INDIRECT(ADDRESS(3,COLUMN())),A14),DATA!C2:E1044,2,FALSE)),0,VLOOKUP(CONCATENATE(INDIRECT(ADDRESS(3,COLUMN())),A14),DATA!C2:E1044,2,FALSE))</f>
        <v>275.39870000000002</v>
      </c>
      <c r="V14" s="49">
        <f ca="1">IF(ISERROR(VLOOKUP(CONCATENATE(INDIRECT(ADDRESS(3,COLUMN())),A14),DATA!C2:E1044,2,FALSE)),0,VLOOKUP(CONCATENATE(INDIRECT(ADDRESS(3,COLUMN())),A14),DATA!C2:E1044,2,FALSE))</f>
        <v>0</v>
      </c>
      <c r="W14" s="49">
        <f ca="1">IF(ISERROR(VLOOKUP(CONCATENATE(INDIRECT(ADDRESS(3,COLUMN())),A14),DATA!C2:E1044,2,FALSE)),0,VLOOKUP(CONCATENATE(INDIRECT(ADDRESS(3,COLUMN())),A14),DATA!C2:E1044,2,FALSE))</f>
        <v>0</v>
      </c>
      <c r="X14" s="49">
        <f ca="1">IF(ISERROR(VLOOKUP(CONCATENATE(INDIRECT(ADDRESS(3,COLUMN())),A14),DATA!C2:E1044,2,FALSE)),0,VLOOKUP(CONCATENATE(INDIRECT(ADDRESS(3,COLUMN())),A14),DATA!C2:E1044,2,FALSE))</f>
        <v>0</v>
      </c>
      <c r="Y14" s="49">
        <f ca="1">IF(ISERROR(VLOOKUP(CONCATENATE(INDIRECT(ADDRESS(3,COLUMN())),A14),DATA!C2:E1044,2,FALSE)),0,VLOOKUP(CONCATENATE(INDIRECT(ADDRESS(3,COLUMN())),A14),DATA!C2:E1044,2,FALSE))</f>
        <v>0.25</v>
      </c>
      <c r="Z14" s="49">
        <f ca="1">IF(ISERROR(VLOOKUP(CONCATENATE(INDIRECT(ADDRESS(3,COLUMN())),A14),DATA!C2:E1044,2,FALSE)),0,VLOOKUP(CONCATENATE(INDIRECT(ADDRESS(3,COLUMN())),A14),DATA!C2:E1044,2,FALSE))</f>
        <v>1.59</v>
      </c>
      <c r="AA14" s="49">
        <f ca="1">IF(ISERROR(VLOOKUP(CONCATENATE(INDIRECT(ADDRESS(3,COLUMN())),A14),DATA!C2:E1044,2,FALSE)),0,VLOOKUP(CONCATENATE(INDIRECT(ADDRESS(3,COLUMN())),A14),DATA!C2:E1044,2,FALSE))</f>
        <v>0.38717000000000001</v>
      </c>
      <c r="AB14" s="49">
        <f ca="1">IF(ISERROR(VLOOKUP(CONCATENATE(INDIRECT(ADDRESS(3,COLUMN())),A14),DATA!C2:E1044,2,FALSE)),0,VLOOKUP(CONCATENATE(INDIRECT(ADDRESS(3,COLUMN())),A14),DATA!C2:E1044,2,FALSE))</f>
        <v>0</v>
      </c>
      <c r="AC14" s="49">
        <f ca="1">IF(ISERROR(VLOOKUP(CONCATENATE(INDIRECT(ADDRESS(3,COLUMN())),A14),DATA!C2:E1044,2,FALSE)),0,VLOOKUP(CONCATENATE(INDIRECT(ADDRESS(3,COLUMN())),A14),DATA!C2:E1044,2,FALSE))</f>
        <v>0</v>
      </c>
      <c r="AD14" s="49">
        <f ca="1">IF(ISERROR(VLOOKUP(CONCATENATE(INDIRECT(ADDRESS(3,COLUMN())),A14),DATA!C2:E1044,2,FALSE)),0,VLOOKUP(CONCATENATE(INDIRECT(ADDRESS(3,COLUMN())),A14),DATA!C2:E1044,2,FALSE))</f>
        <v>0</v>
      </c>
      <c r="AE14" s="49">
        <f ca="1">IF(ISERROR(VLOOKUP(CONCATENATE(INDIRECT(ADDRESS(3,COLUMN())),A14),DATA!C2:E1044,2,FALSE)),0,VLOOKUP(CONCATENATE(INDIRECT(ADDRESS(3,COLUMN())),A14),DATA!C2:E1044,2,FALSE))</f>
        <v>0.2</v>
      </c>
      <c r="AF14" s="49">
        <f ca="1">IF(ISERROR(VLOOKUP(CONCATENATE(INDIRECT(ADDRESS(3,COLUMN())),A14),DATA!C2:E1044,2,FALSE)),0,VLOOKUP(CONCATENATE(INDIRECT(ADDRESS(3,COLUMN())),A14),DATA!C2:E1044,2,FALSE))</f>
        <v>3.60514</v>
      </c>
      <c r="AG14" s="49">
        <f ca="1">IF(ISERROR(VLOOKUP(CONCATENATE(INDIRECT(ADDRESS(3,COLUMN())),A14),DATA!C2:E1044,2,FALSE)),0,VLOOKUP(CONCATENATE(INDIRECT(ADDRESS(3,COLUMN())),A14),DATA!C2:E1044,2,FALSE))</f>
        <v>0</v>
      </c>
      <c r="AH14" s="49">
        <f ca="1">IF(ISERROR(VLOOKUP(CONCATENATE(INDIRECT(ADDRESS(3,COLUMN())),A14),DATA!C2:E1044,2,FALSE)),0,VLOOKUP(CONCATENATE(INDIRECT(ADDRESS(3,COLUMN())),A14),DATA!C2:E1044,2,FALSE))</f>
        <v>0</v>
      </c>
      <c r="AI14" s="49">
        <f ca="1">IF(ISERROR(VLOOKUP(CONCATENATE(INDIRECT(ADDRESS(3,COLUMN())),A14),DATA!C2:E1044,2,FALSE)),0,VLOOKUP(CONCATENATE(INDIRECT(ADDRESS(3,COLUMN())),A14),DATA!C2:E1044,2,FALSE))</f>
        <v>0</v>
      </c>
      <c r="AJ14" s="49">
        <f ca="1">IF(ISERROR(VLOOKUP(CONCATENATE(INDIRECT(ADDRESS(3,COLUMN())),A14),DATA!C2:E1044,2,FALSE)),0,VLOOKUP(CONCATENATE(INDIRECT(ADDRESS(3,COLUMN())),A14),DATA!C2:E1044,2,FALSE))</f>
        <v>0</v>
      </c>
      <c r="AK14" s="49">
        <f ca="1">IF(ISERROR(VLOOKUP(CONCATENATE(INDIRECT(ADDRESS(3,COLUMN())),A14),DATA!C2:E1044,2,FALSE)),0,VLOOKUP(CONCATENATE(INDIRECT(ADDRESS(3,COLUMN())),A14),DATA!C2:E1044,2,FALSE))</f>
        <v>0</v>
      </c>
      <c r="AL14" s="49">
        <f ca="1">IF(ISERROR(VLOOKUP(CONCATENATE(INDIRECT(ADDRESS(3,COLUMN())),A14),DATA!C2:E1044,2,FALSE)),0,VLOOKUP(CONCATENATE(INDIRECT(ADDRESS(3,COLUMN())),A14),DATA!C2:E1044,2,FALSE))</f>
        <v>0</v>
      </c>
      <c r="AM14" s="49">
        <f ca="1">IF(ISERROR(VLOOKUP(CONCATENATE(INDIRECT(ADDRESS(3,COLUMN())),A14),DATA!C2:E1044,2,FALSE)),0,VLOOKUP(CONCATENATE(INDIRECT(ADDRESS(3,COLUMN())),A14),DATA!C2:E1044,2,FALSE))</f>
        <v>0</v>
      </c>
      <c r="AN14" s="49">
        <f ca="1">SUM(B14:INDIRECT(CONCATENATE(SUBSTITUTE(ADDRESS(1,COLUMN()-1,4),"1",""),"$14")))</f>
        <v>1926.7863599999998</v>
      </c>
    </row>
    <row r="15" spans="1:40" x14ac:dyDescent="0.25">
      <c r="A15" s="50" t="s">
        <v>55</v>
      </c>
      <c r="B15" s="50">
        <f ca="1">IF(ISERROR(VLOOKUP(CONCATENATE(INDIRECT(ADDRESS(3,COLUMN())),A15),DATA!C2:E1044,2,FALSE)),0,VLOOKUP(CONCATENATE(INDIRECT(ADDRESS(3,COLUMN())),A15),DATA!C2:E1044,2,FALSE))</f>
        <v>51.565130000000003</v>
      </c>
      <c r="C15" s="50">
        <f ca="1">IF(ISERROR(VLOOKUP(CONCATENATE(INDIRECT(ADDRESS(3,COLUMN())),A15),DATA!C2:E1044,2,FALSE)),0,VLOOKUP(CONCATENATE(INDIRECT(ADDRESS(3,COLUMN())),A15),DATA!C2:E1044,2,FALSE))</f>
        <v>2.35</v>
      </c>
      <c r="D15" s="50">
        <f ca="1">IF(ISERROR(VLOOKUP(CONCATENATE(INDIRECT(ADDRESS(3,COLUMN())),A15),DATA!C2:E1044,2,FALSE)),0,VLOOKUP(CONCATENATE(INDIRECT(ADDRESS(3,COLUMN())),A15),DATA!C2:E1044,2,FALSE))</f>
        <v>5.5</v>
      </c>
      <c r="E15" s="50">
        <f ca="1">IF(ISERROR(VLOOKUP(CONCATENATE(INDIRECT(ADDRESS(3,COLUMN())),A15),DATA!C2:E1044,2,FALSE)),0,VLOOKUP(CONCATENATE(INDIRECT(ADDRESS(3,COLUMN())),A15),DATA!C2:E1044,2,FALSE))</f>
        <v>4.38</v>
      </c>
      <c r="F15" s="50">
        <f ca="1">IF(ISERROR(VLOOKUP(CONCATENATE(INDIRECT(ADDRESS(3,COLUMN())),A15),DATA!C2:E1044,2,FALSE)),0,VLOOKUP(CONCATENATE(INDIRECT(ADDRESS(3,COLUMN())),A15),DATA!C2:E1044,2,FALSE))</f>
        <v>5.56</v>
      </c>
      <c r="G15" s="50">
        <f ca="1">IF(ISERROR(VLOOKUP(CONCATENATE(INDIRECT(ADDRESS(3,COLUMN())),A15),DATA!C2:E1044,2,FALSE)),0,VLOOKUP(CONCATENATE(INDIRECT(ADDRESS(3,COLUMN())),A15),DATA!C2:E1044,2,FALSE))</f>
        <v>9.56</v>
      </c>
      <c r="H15" s="50">
        <f ca="1">IF(ISERROR(VLOOKUP(CONCATENATE(INDIRECT(ADDRESS(3,COLUMN())),A15),DATA!C2:E1044,2,FALSE)),0,VLOOKUP(CONCATENATE(INDIRECT(ADDRESS(3,COLUMN())),A15),DATA!C2:E1044,2,FALSE))</f>
        <v>9.23</v>
      </c>
      <c r="I15" s="50">
        <f ca="1">IF(ISERROR(VLOOKUP(CONCATENATE(INDIRECT(ADDRESS(3,COLUMN())),A15),DATA!C2:E1044,2,FALSE)),0,VLOOKUP(CONCATENATE(INDIRECT(ADDRESS(3,COLUMN())),A15),DATA!C2:E1044,2,FALSE))</f>
        <v>2.8</v>
      </c>
      <c r="J15" s="50">
        <f ca="1">IF(ISERROR(VLOOKUP(CONCATENATE(INDIRECT(ADDRESS(3,COLUMN())),A15),DATA!C2:E1044,2,FALSE)),0,VLOOKUP(CONCATENATE(INDIRECT(ADDRESS(3,COLUMN())),A15),DATA!C2:E1044,2,FALSE))</f>
        <v>7.9066700000000001</v>
      </c>
      <c r="K15" s="50">
        <f ca="1">IF(ISERROR(VLOOKUP(CONCATENATE(INDIRECT(ADDRESS(3,COLUMN())),A15),DATA!C2:E1044,2,FALSE)),0,VLOOKUP(CONCATENATE(INDIRECT(ADDRESS(3,COLUMN())),A15),DATA!C2:E1044,2,FALSE))</f>
        <v>0</v>
      </c>
      <c r="L15" s="50">
        <f ca="1">IF(ISERROR(VLOOKUP(CONCATENATE(INDIRECT(ADDRESS(3,COLUMN())),A15),DATA!C2:E1044,2,FALSE)),0,VLOOKUP(CONCATENATE(INDIRECT(ADDRESS(3,COLUMN())),A15),DATA!C2:E1044,2,FALSE))</f>
        <v>0.6</v>
      </c>
      <c r="M15" s="50">
        <f ca="1">IF(ISERROR(VLOOKUP(CONCATENATE(INDIRECT(ADDRESS(3,COLUMN())),A15),DATA!C2:E1044,2,FALSE)),0,VLOOKUP(CONCATENATE(INDIRECT(ADDRESS(3,COLUMN())),A15),DATA!C2:E1044,2,FALSE))</f>
        <v>14.38</v>
      </c>
      <c r="N15" s="50">
        <f ca="1">IF(ISERROR(VLOOKUP(CONCATENATE(INDIRECT(ADDRESS(3,COLUMN())),A15),DATA!C2:E1044,2,FALSE)),0,VLOOKUP(CONCATENATE(INDIRECT(ADDRESS(3,COLUMN())),A15),DATA!C2:E1044,2,FALSE))</f>
        <v>6</v>
      </c>
      <c r="O15" s="50">
        <f ca="1">IF(ISERROR(VLOOKUP(CONCATENATE(INDIRECT(ADDRESS(3,COLUMN())),A15),DATA!C2:E1044,2,FALSE)),0,VLOOKUP(CONCATENATE(INDIRECT(ADDRESS(3,COLUMN())),A15),DATA!C2:E1044,2,FALSE))</f>
        <v>2.64</v>
      </c>
      <c r="P15" s="50">
        <f ca="1">IF(ISERROR(VLOOKUP(CONCATENATE(INDIRECT(ADDRESS(3,COLUMN())),A15),DATA!C2:E1044,2,FALSE)),0,VLOOKUP(CONCATENATE(INDIRECT(ADDRESS(3,COLUMN())),A15),DATA!C2:E1044,2,FALSE))</f>
        <v>0</v>
      </c>
      <c r="Q15" s="50">
        <f ca="1">IF(ISERROR(VLOOKUP(CONCATENATE(INDIRECT(ADDRESS(3,COLUMN())),A15),DATA!C2:E1044,2,FALSE)),0,VLOOKUP(CONCATENATE(INDIRECT(ADDRESS(3,COLUMN())),A15),DATA!C2:E1044,2,FALSE))</f>
        <v>2</v>
      </c>
      <c r="R15" s="50">
        <f ca="1">IF(ISERROR(VLOOKUP(CONCATENATE(INDIRECT(ADDRESS(3,COLUMN())),A15),DATA!C2:E1044,2,FALSE)),0,VLOOKUP(CONCATENATE(INDIRECT(ADDRESS(3,COLUMN())),A15),DATA!C2:E1044,2,FALSE))</f>
        <v>0</v>
      </c>
      <c r="S15" s="50">
        <f ca="1">IF(ISERROR(VLOOKUP(CONCATENATE(INDIRECT(ADDRESS(3,COLUMN())),A15),DATA!C2:E1044,2,FALSE)),0,VLOOKUP(CONCATENATE(INDIRECT(ADDRESS(3,COLUMN())),A15),DATA!C2:E1044,2,FALSE))</f>
        <v>4.2</v>
      </c>
      <c r="T15" s="50">
        <f ca="1">IF(ISERROR(VLOOKUP(CONCATENATE(INDIRECT(ADDRESS(3,COLUMN())),A15),DATA!C2:E1044,2,FALSE)),0,VLOOKUP(CONCATENATE(INDIRECT(ADDRESS(3,COLUMN())),A15),DATA!C2:E1044,2,FALSE))</f>
        <v>1.25</v>
      </c>
      <c r="U15" s="50">
        <f ca="1">IF(ISERROR(VLOOKUP(CONCATENATE(INDIRECT(ADDRESS(3,COLUMN())),A15),DATA!C2:E1044,2,FALSE)),0,VLOOKUP(CONCATENATE(INDIRECT(ADDRESS(3,COLUMN())),A15),DATA!C2:E1044,2,FALSE))</f>
        <v>17.863330000000001</v>
      </c>
      <c r="V15" s="50">
        <f ca="1">IF(ISERROR(VLOOKUP(CONCATENATE(INDIRECT(ADDRESS(3,COLUMN())),A15),DATA!C2:E1044,2,FALSE)),0,VLOOKUP(CONCATENATE(INDIRECT(ADDRESS(3,COLUMN())),A15),DATA!C2:E1044,2,FALSE))</f>
        <v>0</v>
      </c>
      <c r="W15" s="50">
        <f ca="1">IF(ISERROR(VLOOKUP(CONCATENATE(INDIRECT(ADDRESS(3,COLUMN())),A15),DATA!C2:E1044,2,FALSE)),0,VLOOKUP(CONCATENATE(INDIRECT(ADDRESS(3,COLUMN())),A15),DATA!C2:E1044,2,FALSE))</f>
        <v>0</v>
      </c>
      <c r="X15" s="50">
        <f ca="1">IF(ISERROR(VLOOKUP(CONCATENATE(INDIRECT(ADDRESS(3,COLUMN())),A15),DATA!C2:E1044,2,FALSE)),0,VLOOKUP(CONCATENATE(INDIRECT(ADDRESS(3,COLUMN())),A15),DATA!C2:E1044,2,FALSE))</f>
        <v>0</v>
      </c>
      <c r="Y15" s="50">
        <f ca="1">IF(ISERROR(VLOOKUP(CONCATENATE(INDIRECT(ADDRESS(3,COLUMN())),A15),DATA!C2:E1044,2,FALSE)),0,VLOOKUP(CONCATENATE(INDIRECT(ADDRESS(3,COLUMN())),A15),DATA!C2:E1044,2,FALSE))</f>
        <v>0</v>
      </c>
      <c r="Z15" s="50">
        <f ca="1">IF(ISERROR(VLOOKUP(CONCATENATE(INDIRECT(ADDRESS(3,COLUMN())),A15),DATA!C2:E1044,2,FALSE)),0,VLOOKUP(CONCATENATE(INDIRECT(ADDRESS(3,COLUMN())),A15),DATA!C2:E1044,2,FALSE))</f>
        <v>0.1</v>
      </c>
      <c r="AA15" s="50">
        <f ca="1">IF(ISERROR(VLOOKUP(CONCATENATE(INDIRECT(ADDRESS(3,COLUMN())),A15),DATA!C2:E1044,2,FALSE)),0,VLOOKUP(CONCATENATE(INDIRECT(ADDRESS(3,COLUMN())),A15),DATA!C2:E1044,2,FALSE))</f>
        <v>0</v>
      </c>
      <c r="AB15" s="50">
        <f ca="1">IF(ISERROR(VLOOKUP(CONCATENATE(INDIRECT(ADDRESS(3,COLUMN())),A15),DATA!C2:E1044,2,FALSE)),0,VLOOKUP(CONCATENATE(INDIRECT(ADDRESS(3,COLUMN())),A15),DATA!C2:E1044,2,FALSE))</f>
        <v>0</v>
      </c>
      <c r="AC15" s="50">
        <f ca="1">IF(ISERROR(VLOOKUP(CONCATENATE(INDIRECT(ADDRESS(3,COLUMN())),A15),DATA!C2:E1044,2,FALSE)),0,VLOOKUP(CONCATENATE(INDIRECT(ADDRESS(3,COLUMN())),A15),DATA!C2:E1044,2,FALSE))</f>
        <v>0</v>
      </c>
      <c r="AD15" s="50">
        <f ca="1">IF(ISERROR(VLOOKUP(CONCATENATE(INDIRECT(ADDRESS(3,COLUMN())),A15),DATA!C2:E1044,2,FALSE)),0,VLOOKUP(CONCATENATE(INDIRECT(ADDRESS(3,COLUMN())),A15),DATA!C2:E1044,2,FALSE))</f>
        <v>0</v>
      </c>
      <c r="AE15" s="50">
        <f ca="1">IF(ISERROR(VLOOKUP(CONCATENATE(INDIRECT(ADDRESS(3,COLUMN())),A15),DATA!C2:E1044,2,FALSE)),0,VLOOKUP(CONCATENATE(INDIRECT(ADDRESS(3,COLUMN())),A15),DATA!C2:E1044,2,FALSE))</f>
        <v>0</v>
      </c>
      <c r="AF15" s="50">
        <f ca="1">IF(ISERROR(VLOOKUP(CONCATENATE(INDIRECT(ADDRESS(3,COLUMN())),A15),DATA!C2:E1044,2,FALSE)),0,VLOOKUP(CONCATENATE(INDIRECT(ADDRESS(3,COLUMN())),A15),DATA!C2:E1044,2,FALSE))</f>
        <v>1</v>
      </c>
      <c r="AG15" s="50">
        <f ca="1">IF(ISERROR(VLOOKUP(CONCATENATE(INDIRECT(ADDRESS(3,COLUMN())),A15),DATA!C2:E1044,2,FALSE)),0,VLOOKUP(CONCATENATE(INDIRECT(ADDRESS(3,COLUMN())),A15),DATA!C2:E1044,2,FALSE))</f>
        <v>0</v>
      </c>
      <c r="AH15" s="50">
        <f ca="1">IF(ISERROR(VLOOKUP(CONCATENATE(INDIRECT(ADDRESS(3,COLUMN())),A15),DATA!C2:E1044,2,FALSE)),0,VLOOKUP(CONCATENATE(INDIRECT(ADDRESS(3,COLUMN())),A15),DATA!C2:E1044,2,FALSE))</f>
        <v>0</v>
      </c>
      <c r="AI15" s="50">
        <f ca="1">IF(ISERROR(VLOOKUP(CONCATENATE(INDIRECT(ADDRESS(3,COLUMN())),A15),DATA!C2:E1044,2,FALSE)),0,VLOOKUP(CONCATENATE(INDIRECT(ADDRESS(3,COLUMN())),A15),DATA!C2:E1044,2,FALSE))</f>
        <v>0</v>
      </c>
      <c r="AJ15" s="50">
        <f ca="1">IF(ISERROR(VLOOKUP(CONCATENATE(INDIRECT(ADDRESS(3,COLUMN())),A15),DATA!C2:E1044,2,FALSE)),0,VLOOKUP(CONCATENATE(INDIRECT(ADDRESS(3,COLUMN())),A15),DATA!C2:E1044,2,FALSE))</f>
        <v>0</v>
      </c>
      <c r="AK15" s="50">
        <f ca="1">IF(ISERROR(VLOOKUP(CONCATENATE(INDIRECT(ADDRESS(3,COLUMN())),A15),DATA!C2:E1044,2,FALSE)),0,VLOOKUP(CONCATENATE(INDIRECT(ADDRESS(3,COLUMN())),A15),DATA!C2:E1044,2,FALSE))</f>
        <v>0</v>
      </c>
      <c r="AL15" s="50">
        <f ca="1">IF(ISERROR(VLOOKUP(CONCATENATE(INDIRECT(ADDRESS(3,COLUMN())),A15),DATA!C2:E1044,2,FALSE)),0,VLOOKUP(CONCATENATE(INDIRECT(ADDRESS(3,COLUMN())),A15),DATA!C2:E1044,2,FALSE))</f>
        <v>0</v>
      </c>
      <c r="AM15" s="50">
        <f ca="1">IF(ISERROR(VLOOKUP(CONCATENATE(INDIRECT(ADDRESS(3,COLUMN())),A15),DATA!C2:E1044,2,FALSE)),0,VLOOKUP(CONCATENATE(INDIRECT(ADDRESS(3,COLUMN())),A15),DATA!C2:E1044,2,FALSE))</f>
        <v>0</v>
      </c>
      <c r="AN15" s="50">
        <f ca="1">SUM(B15:INDIRECT(CONCATENATE(SUBSTITUTE(ADDRESS(1,COLUMN()-1,4),"1",""),"$15")))</f>
        <v>148.88512999999998</v>
      </c>
    </row>
    <row r="16" spans="1:40" x14ac:dyDescent="0.25">
      <c r="A16" s="49" t="s">
        <v>56</v>
      </c>
      <c r="B16" s="49">
        <f ca="1">IF(ISERROR(VLOOKUP(CONCATENATE(INDIRECT(ADDRESS(3,COLUMN())),A16),DATA!C2:E1044,2,FALSE)),0,VLOOKUP(CONCATENATE(INDIRECT(ADDRESS(3,COLUMN())),A16),DATA!C2:E1044,2,FALSE))</f>
        <v>206.78693000000001</v>
      </c>
      <c r="C16" s="49">
        <f ca="1">IF(ISERROR(VLOOKUP(CONCATENATE(INDIRECT(ADDRESS(3,COLUMN())),A16),DATA!C2:E1044,2,FALSE)),0,VLOOKUP(CONCATENATE(INDIRECT(ADDRESS(3,COLUMN())),A16),DATA!C2:E1044,2,FALSE))</f>
        <v>75.451359999999994</v>
      </c>
      <c r="D16" s="49">
        <f ca="1">IF(ISERROR(VLOOKUP(CONCATENATE(INDIRECT(ADDRESS(3,COLUMN())),A16),DATA!C2:E1044,2,FALSE)),0,VLOOKUP(CONCATENATE(INDIRECT(ADDRESS(3,COLUMN())),A16),DATA!C2:E1044,2,FALSE))</f>
        <v>92.25</v>
      </c>
      <c r="E16" s="49">
        <f ca="1">IF(ISERROR(VLOOKUP(CONCATENATE(INDIRECT(ADDRESS(3,COLUMN())),A16),DATA!C2:E1044,2,FALSE)),0,VLOOKUP(CONCATENATE(INDIRECT(ADDRESS(3,COLUMN())),A16),DATA!C2:E1044,2,FALSE))</f>
        <v>45.58</v>
      </c>
      <c r="F16" s="49">
        <f ca="1">IF(ISERROR(VLOOKUP(CONCATENATE(INDIRECT(ADDRESS(3,COLUMN())),A16),DATA!C2:E1044,2,FALSE)),0,VLOOKUP(CONCATENATE(INDIRECT(ADDRESS(3,COLUMN())),A16),DATA!C2:E1044,2,FALSE))</f>
        <v>32.56</v>
      </c>
      <c r="G16" s="49">
        <f ca="1">IF(ISERROR(VLOOKUP(CONCATENATE(INDIRECT(ADDRESS(3,COLUMN())),A16),DATA!C2:E1044,2,FALSE)),0,VLOOKUP(CONCATENATE(INDIRECT(ADDRESS(3,COLUMN())),A16),DATA!C2:E1044,2,FALSE))</f>
        <v>87.026669999999996</v>
      </c>
      <c r="H16" s="49">
        <f ca="1">IF(ISERROR(VLOOKUP(CONCATENATE(INDIRECT(ADDRESS(3,COLUMN())),A16),DATA!C2:E1044,2,FALSE)),0,VLOOKUP(CONCATENATE(INDIRECT(ADDRESS(3,COLUMN())),A16),DATA!C2:E1044,2,FALSE))</f>
        <v>95.75</v>
      </c>
      <c r="I16" s="49">
        <f ca="1">IF(ISERROR(VLOOKUP(CONCATENATE(INDIRECT(ADDRESS(3,COLUMN())),A16),DATA!C2:E1044,2,FALSE)),0,VLOOKUP(CONCATENATE(INDIRECT(ADDRESS(3,COLUMN())),A16),DATA!C2:E1044,2,FALSE))</f>
        <v>43.646790000000003</v>
      </c>
      <c r="J16" s="49">
        <f ca="1">IF(ISERROR(VLOOKUP(CONCATENATE(INDIRECT(ADDRESS(3,COLUMN())),A16),DATA!C2:E1044,2,FALSE)),0,VLOOKUP(CONCATENATE(INDIRECT(ADDRESS(3,COLUMN())),A16),DATA!C2:E1044,2,FALSE))</f>
        <v>159.68</v>
      </c>
      <c r="K16" s="49">
        <f ca="1">IF(ISERROR(VLOOKUP(CONCATENATE(INDIRECT(ADDRESS(3,COLUMN())),A16),DATA!C2:E1044,2,FALSE)),0,VLOOKUP(CONCATENATE(INDIRECT(ADDRESS(3,COLUMN())),A16),DATA!C2:E1044,2,FALSE))</f>
        <v>132.24</v>
      </c>
      <c r="L16" s="49">
        <f ca="1">IF(ISERROR(VLOOKUP(CONCATENATE(INDIRECT(ADDRESS(3,COLUMN())),A16),DATA!C2:E1044,2,FALSE)),0,VLOOKUP(CONCATENATE(INDIRECT(ADDRESS(3,COLUMN())),A16),DATA!C2:E1044,2,FALSE))</f>
        <v>12.376189999999999</v>
      </c>
      <c r="M16" s="49">
        <f ca="1">IF(ISERROR(VLOOKUP(CONCATENATE(INDIRECT(ADDRESS(3,COLUMN())),A16),DATA!C2:E1044,2,FALSE)),0,VLOOKUP(CONCATENATE(INDIRECT(ADDRESS(3,COLUMN())),A16),DATA!C2:E1044,2,FALSE))</f>
        <v>68.58</v>
      </c>
      <c r="N16" s="49">
        <f ca="1">IF(ISERROR(VLOOKUP(CONCATENATE(INDIRECT(ADDRESS(3,COLUMN())),A16),DATA!C2:E1044,2,FALSE)),0,VLOOKUP(CONCATENATE(INDIRECT(ADDRESS(3,COLUMN())),A16),DATA!C2:E1044,2,FALSE))</f>
        <v>45.79</v>
      </c>
      <c r="O16" s="49">
        <f ca="1">IF(ISERROR(VLOOKUP(CONCATENATE(INDIRECT(ADDRESS(3,COLUMN())),A16),DATA!C2:E1044,2,FALSE)),0,VLOOKUP(CONCATENATE(INDIRECT(ADDRESS(3,COLUMN())),A16),DATA!C2:E1044,2,FALSE))</f>
        <v>8.9499999999999993</v>
      </c>
      <c r="P16" s="49">
        <f ca="1">IF(ISERROR(VLOOKUP(CONCATENATE(INDIRECT(ADDRESS(3,COLUMN())),A16),DATA!C2:E1044,2,FALSE)),0,VLOOKUP(CONCATENATE(INDIRECT(ADDRESS(3,COLUMN())),A16),DATA!C2:E1044,2,FALSE))</f>
        <v>3</v>
      </c>
      <c r="Q16" s="49">
        <f ca="1">IF(ISERROR(VLOOKUP(CONCATENATE(INDIRECT(ADDRESS(3,COLUMN())),A16),DATA!C2:E1044,2,FALSE)),0,VLOOKUP(CONCATENATE(INDIRECT(ADDRESS(3,COLUMN())),A16),DATA!C2:E1044,2,FALSE))</f>
        <v>0</v>
      </c>
      <c r="R16" s="49">
        <f ca="1">IF(ISERROR(VLOOKUP(CONCATENATE(INDIRECT(ADDRESS(3,COLUMN())),A16),DATA!C2:E1044,2,FALSE)),0,VLOOKUP(CONCATENATE(INDIRECT(ADDRESS(3,COLUMN())),A16),DATA!C2:E1044,2,FALSE))</f>
        <v>0</v>
      </c>
      <c r="S16" s="49">
        <f ca="1">IF(ISERROR(VLOOKUP(CONCATENATE(INDIRECT(ADDRESS(3,COLUMN())),A16),DATA!C2:E1044,2,FALSE)),0,VLOOKUP(CONCATENATE(INDIRECT(ADDRESS(3,COLUMN())),A16),DATA!C2:E1044,2,FALSE))</f>
        <v>59.283340000000003</v>
      </c>
      <c r="T16" s="49">
        <f ca="1">IF(ISERROR(VLOOKUP(CONCATENATE(INDIRECT(ADDRESS(3,COLUMN())),A16),DATA!C2:E1044,2,FALSE)),0,VLOOKUP(CONCATENATE(INDIRECT(ADDRESS(3,COLUMN())),A16),DATA!C2:E1044,2,FALSE))</f>
        <v>30.5809</v>
      </c>
      <c r="U16" s="49">
        <f ca="1">IF(ISERROR(VLOOKUP(CONCATENATE(INDIRECT(ADDRESS(3,COLUMN())),A16),DATA!C2:E1044,2,FALSE)),0,VLOOKUP(CONCATENATE(INDIRECT(ADDRESS(3,COLUMN())),A16),DATA!C2:E1044,2,FALSE))</f>
        <v>78.683329999999998</v>
      </c>
      <c r="V16" s="49">
        <f ca="1">IF(ISERROR(VLOOKUP(CONCATENATE(INDIRECT(ADDRESS(3,COLUMN())),A16),DATA!C2:E1044,2,FALSE)),0,VLOOKUP(CONCATENATE(INDIRECT(ADDRESS(3,COLUMN())),A16),DATA!C2:E1044,2,FALSE))</f>
        <v>2.5</v>
      </c>
      <c r="W16" s="49">
        <f ca="1">IF(ISERROR(VLOOKUP(CONCATENATE(INDIRECT(ADDRESS(3,COLUMN())),A16),DATA!C2:E1044,2,FALSE)),0,VLOOKUP(CONCATENATE(INDIRECT(ADDRESS(3,COLUMN())),A16),DATA!C2:E1044,2,FALSE))</f>
        <v>0</v>
      </c>
      <c r="X16" s="49">
        <f ca="1">IF(ISERROR(VLOOKUP(CONCATENATE(INDIRECT(ADDRESS(3,COLUMN())),A16),DATA!C2:E1044,2,FALSE)),0,VLOOKUP(CONCATENATE(INDIRECT(ADDRESS(3,COLUMN())),A16),DATA!C2:E1044,2,FALSE))</f>
        <v>0</v>
      </c>
      <c r="Y16" s="49">
        <f ca="1">IF(ISERROR(VLOOKUP(CONCATENATE(INDIRECT(ADDRESS(3,COLUMN())),A16),DATA!C2:E1044,2,FALSE)),0,VLOOKUP(CONCATENATE(INDIRECT(ADDRESS(3,COLUMN())),A16),DATA!C2:E1044,2,FALSE))</f>
        <v>17.68</v>
      </c>
      <c r="Z16" s="49">
        <f ca="1">IF(ISERROR(VLOOKUP(CONCATENATE(INDIRECT(ADDRESS(3,COLUMN())),A16),DATA!C2:E1044,2,FALSE)),0,VLOOKUP(CONCATENATE(INDIRECT(ADDRESS(3,COLUMN())),A16),DATA!C2:E1044,2,FALSE))</f>
        <v>16.53</v>
      </c>
      <c r="AA16" s="49">
        <f ca="1">IF(ISERROR(VLOOKUP(CONCATENATE(INDIRECT(ADDRESS(3,COLUMN())),A16),DATA!C2:E1044,2,FALSE)),0,VLOOKUP(CONCATENATE(INDIRECT(ADDRESS(3,COLUMN())),A16),DATA!C2:E1044,2,FALSE))</f>
        <v>11.034520000000001</v>
      </c>
      <c r="AB16" s="49">
        <f ca="1">IF(ISERROR(VLOOKUP(CONCATENATE(INDIRECT(ADDRESS(3,COLUMN())),A16),DATA!C2:E1044,2,FALSE)),0,VLOOKUP(CONCATENATE(INDIRECT(ADDRESS(3,COLUMN())),A16),DATA!C2:E1044,2,FALSE))</f>
        <v>1.75</v>
      </c>
      <c r="AC16" s="49">
        <f ca="1">IF(ISERROR(VLOOKUP(CONCATENATE(INDIRECT(ADDRESS(3,COLUMN())),A16),DATA!C2:E1044,2,FALSE)),0,VLOOKUP(CONCATENATE(INDIRECT(ADDRESS(3,COLUMN())),A16),DATA!C2:E1044,2,FALSE))</f>
        <v>0</v>
      </c>
      <c r="AD16" s="49">
        <f ca="1">IF(ISERROR(VLOOKUP(CONCATENATE(INDIRECT(ADDRESS(3,COLUMN())),A16),DATA!C2:E1044,2,FALSE)),0,VLOOKUP(CONCATENATE(INDIRECT(ADDRESS(3,COLUMN())),A16),DATA!C2:E1044,2,FALSE))</f>
        <v>1.5</v>
      </c>
      <c r="AE16" s="49">
        <f ca="1">IF(ISERROR(VLOOKUP(CONCATENATE(INDIRECT(ADDRESS(3,COLUMN())),A16),DATA!C2:E1044,2,FALSE)),0,VLOOKUP(CONCATENATE(INDIRECT(ADDRESS(3,COLUMN())),A16),DATA!C2:E1044,2,FALSE))</f>
        <v>1</v>
      </c>
      <c r="AF16" s="49">
        <f ca="1">IF(ISERROR(VLOOKUP(CONCATENATE(INDIRECT(ADDRESS(3,COLUMN())),A16),DATA!C2:E1044,2,FALSE)),0,VLOOKUP(CONCATENATE(INDIRECT(ADDRESS(3,COLUMN())),A16),DATA!C2:E1044,2,FALSE))</f>
        <v>3.8250000000000002</v>
      </c>
      <c r="AG16" s="49">
        <f ca="1">IF(ISERROR(VLOOKUP(CONCATENATE(INDIRECT(ADDRESS(3,COLUMN())),A16),DATA!C2:E1044,2,FALSE)),0,VLOOKUP(CONCATENATE(INDIRECT(ADDRESS(3,COLUMN())),A16),DATA!C2:E1044,2,FALSE))</f>
        <v>17.690000000000001</v>
      </c>
      <c r="AH16" s="49">
        <f ca="1">IF(ISERROR(VLOOKUP(CONCATENATE(INDIRECT(ADDRESS(3,COLUMN())),A16),DATA!C2:E1044,2,FALSE)),0,VLOOKUP(CONCATENATE(INDIRECT(ADDRESS(3,COLUMN())),A16),DATA!C2:E1044,2,FALSE))</f>
        <v>0.8</v>
      </c>
      <c r="AI16" s="49">
        <f ca="1">IF(ISERROR(VLOOKUP(CONCATENATE(INDIRECT(ADDRESS(3,COLUMN())),A16),DATA!C2:E1044,2,FALSE)),0,VLOOKUP(CONCATENATE(INDIRECT(ADDRESS(3,COLUMN())),A16),DATA!C2:E1044,2,FALSE))</f>
        <v>0</v>
      </c>
      <c r="AJ16" s="49">
        <f ca="1">IF(ISERROR(VLOOKUP(CONCATENATE(INDIRECT(ADDRESS(3,COLUMN())),A16),DATA!C2:E1044,2,FALSE)),0,VLOOKUP(CONCATENATE(INDIRECT(ADDRESS(3,COLUMN())),A16),DATA!C2:E1044,2,FALSE))</f>
        <v>0</v>
      </c>
      <c r="AK16" s="49">
        <f ca="1">IF(ISERROR(VLOOKUP(CONCATENATE(INDIRECT(ADDRESS(3,COLUMN())),A16),DATA!C2:E1044,2,FALSE)),0,VLOOKUP(CONCATENATE(INDIRECT(ADDRESS(3,COLUMN())),A16),DATA!C2:E1044,2,FALSE))</f>
        <v>0</v>
      </c>
      <c r="AL16" s="49">
        <f ca="1">IF(ISERROR(VLOOKUP(CONCATENATE(INDIRECT(ADDRESS(3,COLUMN())),A16),DATA!C2:E1044,2,FALSE)),0,VLOOKUP(CONCATENATE(INDIRECT(ADDRESS(3,COLUMN())),A16),DATA!C2:E1044,2,FALSE))</f>
        <v>0</v>
      </c>
      <c r="AM16" s="49">
        <f ca="1">IF(ISERROR(VLOOKUP(CONCATENATE(INDIRECT(ADDRESS(3,COLUMN())),A16),DATA!C2:E1044,2,FALSE)),0,VLOOKUP(CONCATENATE(INDIRECT(ADDRESS(3,COLUMN())),A16),DATA!C2:E1044,2,FALSE))</f>
        <v>0</v>
      </c>
      <c r="AN16" s="49">
        <f ca="1">SUM(B16:INDIRECT(CONCATENATE(SUBSTITUTE(ADDRESS(1,COLUMN()-1,4),"1",""),"$16")))</f>
        <v>1352.5250299999998</v>
      </c>
    </row>
    <row r="17" spans="1:40" x14ac:dyDescent="0.25">
      <c r="A17" s="50" t="s">
        <v>57</v>
      </c>
      <c r="B17" s="50">
        <f ca="1">IF(ISERROR(VLOOKUP(CONCATENATE(INDIRECT(ADDRESS(3,COLUMN())),A17),DATA!C2:E1044,2,FALSE)),0,VLOOKUP(CONCATENATE(INDIRECT(ADDRESS(3,COLUMN())),A17),DATA!C2:E1044,2,FALSE))</f>
        <v>620.45244000000002</v>
      </c>
      <c r="C17" s="50">
        <f ca="1">IF(ISERROR(VLOOKUP(CONCATENATE(INDIRECT(ADDRESS(3,COLUMN())),A17),DATA!C2:E1044,2,FALSE)),0,VLOOKUP(CONCATENATE(INDIRECT(ADDRESS(3,COLUMN())),A17),DATA!C2:E1044,2,FALSE))</f>
        <v>165.87165999999999</v>
      </c>
      <c r="D17" s="50">
        <f ca="1">IF(ISERROR(VLOOKUP(CONCATENATE(INDIRECT(ADDRESS(3,COLUMN())),A17),DATA!C2:E1044,2,FALSE)),0,VLOOKUP(CONCATENATE(INDIRECT(ADDRESS(3,COLUMN())),A17),DATA!C2:E1044,2,FALSE))</f>
        <v>209.79334</v>
      </c>
      <c r="E17" s="50">
        <f ca="1">IF(ISERROR(VLOOKUP(CONCATENATE(INDIRECT(ADDRESS(3,COLUMN())),A17),DATA!C2:E1044,2,FALSE)),0,VLOOKUP(CONCATENATE(INDIRECT(ADDRESS(3,COLUMN())),A17),DATA!C2:E1044,2,FALSE))</f>
        <v>29.3</v>
      </c>
      <c r="F17" s="50">
        <f ca="1">IF(ISERROR(VLOOKUP(CONCATENATE(INDIRECT(ADDRESS(3,COLUMN())),A17),DATA!C2:E1044,2,FALSE)),0,VLOOKUP(CONCATENATE(INDIRECT(ADDRESS(3,COLUMN())),A17),DATA!C2:E1044,2,FALSE))</f>
        <v>60.11</v>
      </c>
      <c r="G17" s="50">
        <f ca="1">IF(ISERROR(VLOOKUP(CONCATENATE(INDIRECT(ADDRESS(3,COLUMN())),A17),DATA!C2:E1044,2,FALSE)),0,VLOOKUP(CONCATENATE(INDIRECT(ADDRESS(3,COLUMN())),A17),DATA!C2:E1044,2,FALSE))</f>
        <v>172.34493000000001</v>
      </c>
      <c r="H17" s="50">
        <f ca="1">IF(ISERROR(VLOOKUP(CONCATENATE(INDIRECT(ADDRESS(3,COLUMN())),A17),DATA!C2:E1044,2,FALSE)),0,VLOOKUP(CONCATENATE(INDIRECT(ADDRESS(3,COLUMN())),A17),DATA!C2:E1044,2,FALSE))</f>
        <v>135.68</v>
      </c>
      <c r="I17" s="50">
        <f ca="1">IF(ISERROR(VLOOKUP(CONCATENATE(INDIRECT(ADDRESS(3,COLUMN())),A17),DATA!C2:E1044,2,FALSE)),0,VLOOKUP(CONCATENATE(INDIRECT(ADDRESS(3,COLUMN())),A17),DATA!C2:E1044,2,FALSE))</f>
        <v>119.51903</v>
      </c>
      <c r="J17" s="50">
        <f ca="1">IF(ISERROR(VLOOKUP(CONCATENATE(INDIRECT(ADDRESS(3,COLUMN())),A17),DATA!C2:E1044,2,FALSE)),0,VLOOKUP(CONCATENATE(INDIRECT(ADDRESS(3,COLUMN())),A17),DATA!C2:E1044,2,FALSE))</f>
        <v>239.91</v>
      </c>
      <c r="K17" s="50">
        <f ca="1">IF(ISERROR(VLOOKUP(CONCATENATE(INDIRECT(ADDRESS(3,COLUMN())),A17),DATA!C2:E1044,2,FALSE)),0,VLOOKUP(CONCATENATE(INDIRECT(ADDRESS(3,COLUMN())),A17),DATA!C2:E1044,2,FALSE))</f>
        <v>257.64335999999997</v>
      </c>
      <c r="L17" s="50">
        <f ca="1">IF(ISERROR(VLOOKUP(CONCATENATE(INDIRECT(ADDRESS(3,COLUMN())),A17),DATA!C2:E1044,2,FALSE)),0,VLOOKUP(CONCATENATE(INDIRECT(ADDRESS(3,COLUMN())),A17),DATA!C2:E1044,2,FALSE))</f>
        <v>44.4</v>
      </c>
      <c r="M17" s="50">
        <f ca="1">IF(ISERROR(VLOOKUP(CONCATENATE(INDIRECT(ADDRESS(3,COLUMN())),A17),DATA!C2:E1044,2,FALSE)),0,VLOOKUP(CONCATENATE(INDIRECT(ADDRESS(3,COLUMN())),A17),DATA!C2:E1044,2,FALSE))</f>
        <v>302.68</v>
      </c>
      <c r="N17" s="50">
        <f ca="1">IF(ISERROR(VLOOKUP(CONCATENATE(INDIRECT(ADDRESS(3,COLUMN())),A17),DATA!C2:E1044,2,FALSE)),0,VLOOKUP(CONCATENATE(INDIRECT(ADDRESS(3,COLUMN())),A17),DATA!C2:E1044,2,FALSE))</f>
        <v>58.63</v>
      </c>
      <c r="O17" s="50">
        <f ca="1">IF(ISERROR(VLOOKUP(CONCATENATE(INDIRECT(ADDRESS(3,COLUMN())),A17),DATA!C2:E1044,2,FALSE)),0,VLOOKUP(CONCATENATE(INDIRECT(ADDRESS(3,COLUMN())),A17),DATA!C2:E1044,2,FALSE))</f>
        <v>42.96</v>
      </c>
      <c r="P17" s="50">
        <f ca="1">IF(ISERROR(VLOOKUP(CONCATENATE(INDIRECT(ADDRESS(3,COLUMN())),A17),DATA!C2:E1044,2,FALSE)),0,VLOOKUP(CONCATENATE(INDIRECT(ADDRESS(3,COLUMN())),A17),DATA!C2:E1044,2,FALSE))</f>
        <v>1</v>
      </c>
      <c r="Q17" s="50">
        <f ca="1">IF(ISERROR(VLOOKUP(CONCATENATE(INDIRECT(ADDRESS(3,COLUMN())),A17),DATA!C2:E1044,2,FALSE)),0,VLOOKUP(CONCATENATE(INDIRECT(ADDRESS(3,COLUMN())),A17),DATA!C2:E1044,2,FALSE))</f>
        <v>3</v>
      </c>
      <c r="R17" s="50">
        <f ca="1">IF(ISERROR(VLOOKUP(CONCATENATE(INDIRECT(ADDRESS(3,COLUMN())),A17),DATA!C2:E1044,2,FALSE)),0,VLOOKUP(CONCATENATE(INDIRECT(ADDRESS(3,COLUMN())),A17),DATA!C2:E1044,2,FALSE))</f>
        <v>11</v>
      </c>
      <c r="S17" s="50">
        <f ca="1">IF(ISERROR(VLOOKUP(CONCATENATE(INDIRECT(ADDRESS(3,COLUMN())),A17),DATA!C2:E1044,2,FALSE)),0,VLOOKUP(CONCATENATE(INDIRECT(ADDRESS(3,COLUMN())),A17),DATA!C2:E1044,2,FALSE))</f>
        <v>88.733339999999998</v>
      </c>
      <c r="T17" s="50">
        <f ca="1">IF(ISERROR(VLOOKUP(CONCATENATE(INDIRECT(ADDRESS(3,COLUMN())),A17),DATA!C2:E1044,2,FALSE)),0,VLOOKUP(CONCATENATE(INDIRECT(ADDRESS(3,COLUMN())),A17),DATA!C2:E1044,2,FALSE))</f>
        <v>20.96575</v>
      </c>
      <c r="U17" s="50">
        <f ca="1">IF(ISERROR(VLOOKUP(CONCATENATE(INDIRECT(ADDRESS(3,COLUMN())),A17),DATA!C2:E1044,2,FALSE)),0,VLOOKUP(CONCATENATE(INDIRECT(ADDRESS(3,COLUMN())),A17),DATA!C2:E1044,2,FALSE))</f>
        <v>162.32717</v>
      </c>
      <c r="V17" s="50">
        <f ca="1">IF(ISERROR(VLOOKUP(CONCATENATE(INDIRECT(ADDRESS(3,COLUMN())),A17),DATA!C2:E1044,2,FALSE)),0,VLOOKUP(CONCATENATE(INDIRECT(ADDRESS(3,COLUMN())),A17),DATA!C2:E1044,2,FALSE))</f>
        <v>14.5</v>
      </c>
      <c r="W17" s="50">
        <f ca="1">IF(ISERROR(VLOOKUP(CONCATENATE(INDIRECT(ADDRESS(3,COLUMN())),A17),DATA!C2:E1044,2,FALSE)),0,VLOOKUP(CONCATENATE(INDIRECT(ADDRESS(3,COLUMN())),A17),DATA!C2:E1044,2,FALSE))</f>
        <v>0</v>
      </c>
      <c r="X17" s="50">
        <f ca="1">IF(ISERROR(VLOOKUP(CONCATENATE(INDIRECT(ADDRESS(3,COLUMN())),A17),DATA!C2:E1044,2,FALSE)),0,VLOOKUP(CONCATENATE(INDIRECT(ADDRESS(3,COLUMN())),A17),DATA!C2:E1044,2,FALSE))</f>
        <v>0</v>
      </c>
      <c r="Y17" s="50">
        <f ca="1">IF(ISERROR(VLOOKUP(CONCATENATE(INDIRECT(ADDRESS(3,COLUMN())),A17),DATA!C2:E1044,2,FALSE)),0,VLOOKUP(CONCATENATE(INDIRECT(ADDRESS(3,COLUMN())),A17),DATA!C2:E1044,2,FALSE))</f>
        <v>49.72</v>
      </c>
      <c r="Z17" s="50">
        <f ca="1">IF(ISERROR(VLOOKUP(CONCATENATE(INDIRECT(ADDRESS(3,COLUMN())),A17),DATA!C2:E1044,2,FALSE)),0,VLOOKUP(CONCATENATE(INDIRECT(ADDRESS(3,COLUMN())),A17),DATA!C2:E1044,2,FALSE))</f>
        <v>26.43</v>
      </c>
      <c r="AA17" s="50">
        <f ca="1">IF(ISERROR(VLOOKUP(CONCATENATE(INDIRECT(ADDRESS(3,COLUMN())),A17),DATA!C2:E1044,2,FALSE)),0,VLOOKUP(CONCATENATE(INDIRECT(ADDRESS(3,COLUMN())),A17),DATA!C2:E1044,2,FALSE))</f>
        <v>13.56</v>
      </c>
      <c r="AB17" s="50">
        <f ca="1">IF(ISERROR(VLOOKUP(CONCATENATE(INDIRECT(ADDRESS(3,COLUMN())),A17),DATA!C2:E1044,2,FALSE)),0,VLOOKUP(CONCATENATE(INDIRECT(ADDRESS(3,COLUMN())),A17),DATA!C2:E1044,2,FALSE))</f>
        <v>0.5</v>
      </c>
      <c r="AC17" s="50">
        <f ca="1">IF(ISERROR(VLOOKUP(CONCATENATE(INDIRECT(ADDRESS(3,COLUMN())),A17),DATA!C2:E1044,2,FALSE)),0,VLOOKUP(CONCATENATE(INDIRECT(ADDRESS(3,COLUMN())),A17),DATA!C2:E1044,2,FALSE))</f>
        <v>0</v>
      </c>
      <c r="AD17" s="50">
        <f ca="1">IF(ISERROR(VLOOKUP(CONCATENATE(INDIRECT(ADDRESS(3,COLUMN())),A17),DATA!C2:E1044,2,FALSE)),0,VLOOKUP(CONCATENATE(INDIRECT(ADDRESS(3,COLUMN())),A17),DATA!C2:E1044,2,FALSE))</f>
        <v>1</v>
      </c>
      <c r="AE17" s="50">
        <f ca="1">IF(ISERROR(VLOOKUP(CONCATENATE(INDIRECT(ADDRESS(3,COLUMN())),A17),DATA!C2:E1044,2,FALSE)),0,VLOOKUP(CONCATENATE(INDIRECT(ADDRESS(3,COLUMN())),A17),DATA!C2:E1044,2,FALSE))</f>
        <v>6.5</v>
      </c>
      <c r="AF17" s="50">
        <f ca="1">IF(ISERROR(VLOOKUP(CONCATENATE(INDIRECT(ADDRESS(3,COLUMN())),A17),DATA!C2:E1044,2,FALSE)),0,VLOOKUP(CONCATENATE(INDIRECT(ADDRESS(3,COLUMN())),A17),DATA!C2:E1044,2,FALSE))</f>
        <v>12.773350000000001</v>
      </c>
      <c r="AG17" s="50">
        <f ca="1">IF(ISERROR(VLOOKUP(CONCATENATE(INDIRECT(ADDRESS(3,COLUMN())),A17),DATA!C2:E1044,2,FALSE)),0,VLOOKUP(CONCATENATE(INDIRECT(ADDRESS(3,COLUMN())),A17),DATA!C2:E1044,2,FALSE))</f>
        <v>11.51</v>
      </c>
      <c r="AH17" s="50">
        <f ca="1">IF(ISERROR(VLOOKUP(CONCATENATE(INDIRECT(ADDRESS(3,COLUMN())),A17),DATA!C2:E1044,2,FALSE)),0,VLOOKUP(CONCATENATE(INDIRECT(ADDRESS(3,COLUMN())),A17),DATA!C2:E1044,2,FALSE))</f>
        <v>14.16</v>
      </c>
      <c r="AI17" s="50">
        <f ca="1">IF(ISERROR(VLOOKUP(CONCATENATE(INDIRECT(ADDRESS(3,COLUMN())),A17),DATA!C2:E1044,2,FALSE)),0,VLOOKUP(CONCATENATE(INDIRECT(ADDRESS(3,COLUMN())),A17),DATA!C2:E1044,2,FALSE))</f>
        <v>0</v>
      </c>
      <c r="AJ17" s="50">
        <f ca="1">IF(ISERROR(VLOOKUP(CONCATENATE(INDIRECT(ADDRESS(3,COLUMN())),A17),DATA!C2:E1044,2,FALSE)),0,VLOOKUP(CONCATENATE(INDIRECT(ADDRESS(3,COLUMN())),A17),DATA!C2:E1044,2,FALSE))</f>
        <v>0</v>
      </c>
      <c r="AK17" s="50">
        <f ca="1">IF(ISERROR(VLOOKUP(CONCATENATE(INDIRECT(ADDRESS(3,COLUMN())),A17),DATA!C2:E1044,2,FALSE)),0,VLOOKUP(CONCATENATE(INDIRECT(ADDRESS(3,COLUMN())),A17),DATA!C2:E1044,2,FALSE))</f>
        <v>0</v>
      </c>
      <c r="AL17" s="50">
        <f ca="1">IF(ISERROR(VLOOKUP(CONCATENATE(INDIRECT(ADDRESS(3,COLUMN())),A17),DATA!C2:E1044,2,FALSE)),0,VLOOKUP(CONCATENATE(INDIRECT(ADDRESS(3,COLUMN())),A17),DATA!C2:E1044,2,FALSE))</f>
        <v>0</v>
      </c>
      <c r="AM17" s="50">
        <f ca="1">IF(ISERROR(VLOOKUP(CONCATENATE(INDIRECT(ADDRESS(3,COLUMN())),A17),DATA!C2:E1044,2,FALSE)),0,VLOOKUP(CONCATENATE(INDIRECT(ADDRESS(3,COLUMN())),A17),DATA!C2:E1044,2,FALSE))</f>
        <v>0</v>
      </c>
      <c r="AN17" s="50">
        <f ca="1">SUM(B17:INDIRECT(CONCATENATE(SUBSTITUTE(ADDRESS(1,COLUMN()-1,4),"1",""),"$17")))</f>
        <v>2896.974369999999</v>
      </c>
    </row>
    <row r="18" spans="1:40" x14ac:dyDescent="0.25">
      <c r="A18" s="49" t="s">
        <v>58</v>
      </c>
      <c r="B18" s="49">
        <f ca="1">IF(ISERROR(VLOOKUP(CONCATENATE(INDIRECT(ADDRESS(3,COLUMN())),A18),DATA!C2:E1044,2,FALSE)),0,VLOOKUP(CONCATENATE(INDIRECT(ADDRESS(3,COLUMN())),A18),DATA!C2:E1044,2,FALSE))</f>
        <v>320.55642</v>
      </c>
      <c r="C18" s="49">
        <f ca="1">IF(ISERROR(VLOOKUP(CONCATENATE(INDIRECT(ADDRESS(3,COLUMN())),A18),DATA!C2:E1044,2,FALSE)),0,VLOOKUP(CONCATENATE(INDIRECT(ADDRESS(3,COLUMN())),A18),DATA!C2:E1044,2,FALSE))</f>
        <v>67.543750000000003</v>
      </c>
      <c r="D18" s="49">
        <f ca="1">IF(ISERROR(VLOOKUP(CONCATENATE(INDIRECT(ADDRESS(3,COLUMN())),A18),DATA!C2:E1044,2,FALSE)),0,VLOOKUP(CONCATENATE(INDIRECT(ADDRESS(3,COLUMN())),A18),DATA!C2:E1044,2,FALSE))</f>
        <v>93.443470000000005</v>
      </c>
      <c r="E18" s="49">
        <f ca="1">IF(ISERROR(VLOOKUP(CONCATENATE(INDIRECT(ADDRESS(3,COLUMN())),A18),DATA!C2:E1044,2,FALSE)),0,VLOOKUP(CONCATENATE(INDIRECT(ADDRESS(3,COLUMN())),A18),DATA!C2:E1044,2,FALSE))</f>
        <v>43.753819999999997</v>
      </c>
      <c r="F18" s="49">
        <f ca="1">IF(ISERROR(VLOOKUP(CONCATENATE(INDIRECT(ADDRESS(3,COLUMN())),A18),DATA!C2:E1044,2,FALSE)),0,VLOOKUP(CONCATENATE(INDIRECT(ADDRESS(3,COLUMN())),A18),DATA!C2:E1044,2,FALSE))</f>
        <v>14.453329999999999</v>
      </c>
      <c r="G18" s="49">
        <f ca="1">IF(ISERROR(VLOOKUP(CONCATENATE(INDIRECT(ADDRESS(3,COLUMN())),A18),DATA!C2:E1044,2,FALSE)),0,VLOOKUP(CONCATENATE(INDIRECT(ADDRESS(3,COLUMN())),A18),DATA!C2:E1044,2,FALSE))</f>
        <v>119.80292</v>
      </c>
      <c r="H18" s="49">
        <f ca="1">IF(ISERROR(VLOOKUP(CONCATENATE(INDIRECT(ADDRESS(3,COLUMN())),A18),DATA!C2:E1044,2,FALSE)),0,VLOOKUP(CONCATENATE(INDIRECT(ADDRESS(3,COLUMN())),A18),DATA!C2:E1044,2,FALSE))</f>
        <v>79.344999999999999</v>
      </c>
      <c r="I18" s="49">
        <f ca="1">IF(ISERROR(VLOOKUP(CONCATENATE(INDIRECT(ADDRESS(3,COLUMN())),A18),DATA!C2:E1044,2,FALSE)),0,VLOOKUP(CONCATENATE(INDIRECT(ADDRESS(3,COLUMN())),A18),DATA!C2:E1044,2,FALSE))</f>
        <v>30.283539999999999</v>
      </c>
      <c r="J18" s="49">
        <f ca="1">IF(ISERROR(VLOOKUP(CONCATENATE(INDIRECT(ADDRESS(3,COLUMN())),A18),DATA!C2:E1044,2,FALSE)),0,VLOOKUP(CONCATENATE(INDIRECT(ADDRESS(3,COLUMN())),A18),DATA!C2:E1044,2,FALSE))</f>
        <v>207.96</v>
      </c>
      <c r="K18" s="49">
        <f ca="1">IF(ISERROR(VLOOKUP(CONCATENATE(INDIRECT(ADDRESS(3,COLUMN())),A18),DATA!C2:E1044,2,FALSE)),0,VLOOKUP(CONCATENATE(INDIRECT(ADDRESS(3,COLUMN())),A18),DATA!C2:E1044,2,FALSE))</f>
        <v>156.62333000000001</v>
      </c>
      <c r="L18" s="49">
        <f ca="1">IF(ISERROR(VLOOKUP(CONCATENATE(INDIRECT(ADDRESS(3,COLUMN())),A18),DATA!C2:E1044,2,FALSE)),0,VLOOKUP(CONCATENATE(INDIRECT(ADDRESS(3,COLUMN())),A18),DATA!C2:E1044,2,FALSE))</f>
        <v>18.799980000000001</v>
      </c>
      <c r="M18" s="49">
        <f ca="1">IF(ISERROR(VLOOKUP(CONCATENATE(INDIRECT(ADDRESS(3,COLUMN())),A18),DATA!C2:E1044,2,FALSE)),0,VLOOKUP(CONCATENATE(INDIRECT(ADDRESS(3,COLUMN())),A18),DATA!C2:E1044,2,FALSE))</f>
        <v>59.83</v>
      </c>
      <c r="N18" s="49">
        <f ca="1">IF(ISERROR(VLOOKUP(CONCATENATE(INDIRECT(ADDRESS(3,COLUMN())),A18),DATA!C2:E1044,2,FALSE)),0,VLOOKUP(CONCATENATE(INDIRECT(ADDRESS(3,COLUMN())),A18),DATA!C2:E1044,2,FALSE))</f>
        <v>57.082769999999996</v>
      </c>
      <c r="O18" s="49">
        <f ca="1">IF(ISERROR(VLOOKUP(CONCATENATE(INDIRECT(ADDRESS(3,COLUMN())),A18),DATA!C2:E1044,2,FALSE)),0,VLOOKUP(CONCATENATE(INDIRECT(ADDRESS(3,COLUMN())),A18),DATA!C2:E1044,2,FALSE))</f>
        <v>44.17</v>
      </c>
      <c r="P18" s="49">
        <f ca="1">IF(ISERROR(VLOOKUP(CONCATENATE(INDIRECT(ADDRESS(3,COLUMN())),A18),DATA!C2:E1044,2,FALSE)),0,VLOOKUP(CONCATENATE(INDIRECT(ADDRESS(3,COLUMN())),A18),DATA!C2:E1044,2,FALSE))</f>
        <v>0</v>
      </c>
      <c r="Q18" s="49">
        <f ca="1">IF(ISERROR(VLOOKUP(CONCATENATE(INDIRECT(ADDRESS(3,COLUMN())),A18),DATA!C2:E1044,2,FALSE)),0,VLOOKUP(CONCATENATE(INDIRECT(ADDRESS(3,COLUMN())),A18),DATA!C2:E1044,2,FALSE))</f>
        <v>0</v>
      </c>
      <c r="R18" s="49">
        <f ca="1">IF(ISERROR(VLOOKUP(CONCATENATE(INDIRECT(ADDRESS(3,COLUMN())),A18),DATA!C2:E1044,2,FALSE)),0,VLOOKUP(CONCATENATE(INDIRECT(ADDRESS(3,COLUMN())),A18),DATA!C2:E1044,2,FALSE))</f>
        <v>1</v>
      </c>
      <c r="S18" s="49">
        <f ca="1">IF(ISERROR(VLOOKUP(CONCATENATE(INDIRECT(ADDRESS(3,COLUMN())),A18),DATA!C2:E1044,2,FALSE)),0,VLOOKUP(CONCATENATE(INDIRECT(ADDRESS(3,COLUMN())),A18),DATA!C2:E1044,2,FALSE))</f>
        <v>30.53378</v>
      </c>
      <c r="T18" s="49">
        <f ca="1">IF(ISERROR(VLOOKUP(CONCATENATE(INDIRECT(ADDRESS(3,COLUMN())),A18),DATA!C2:E1044,2,FALSE)),0,VLOOKUP(CONCATENATE(INDIRECT(ADDRESS(3,COLUMN())),A18),DATA!C2:E1044,2,FALSE))</f>
        <v>27.618320000000001</v>
      </c>
      <c r="U18" s="49">
        <f ca="1">IF(ISERROR(VLOOKUP(CONCATENATE(INDIRECT(ADDRESS(3,COLUMN())),A18),DATA!C2:E1044,2,FALSE)),0,VLOOKUP(CONCATENATE(INDIRECT(ADDRESS(3,COLUMN())),A18),DATA!C2:E1044,2,FALSE))</f>
        <v>93.269509999999997</v>
      </c>
      <c r="V18" s="49">
        <f ca="1">IF(ISERROR(VLOOKUP(CONCATENATE(INDIRECT(ADDRESS(3,COLUMN())),A18),DATA!C2:E1044,2,FALSE)),0,VLOOKUP(CONCATENATE(INDIRECT(ADDRESS(3,COLUMN())),A18),DATA!C2:E1044,2,FALSE))</f>
        <v>2.2999999999999998</v>
      </c>
      <c r="W18" s="49">
        <f ca="1">IF(ISERROR(VLOOKUP(CONCATENATE(INDIRECT(ADDRESS(3,COLUMN())),A18),DATA!C2:E1044,2,FALSE)),0,VLOOKUP(CONCATENATE(INDIRECT(ADDRESS(3,COLUMN())),A18),DATA!C2:E1044,2,FALSE))</f>
        <v>0</v>
      </c>
      <c r="X18" s="49">
        <f ca="1">IF(ISERROR(VLOOKUP(CONCATENATE(INDIRECT(ADDRESS(3,COLUMN())),A18),DATA!C2:E1044,2,FALSE)),0,VLOOKUP(CONCATENATE(INDIRECT(ADDRESS(3,COLUMN())),A18),DATA!C2:E1044,2,FALSE))</f>
        <v>0</v>
      </c>
      <c r="Y18" s="49">
        <f ca="1">IF(ISERROR(VLOOKUP(CONCATENATE(INDIRECT(ADDRESS(3,COLUMN())),A18),DATA!C2:E1044,2,FALSE)),0,VLOOKUP(CONCATENATE(INDIRECT(ADDRESS(3,COLUMN())),A18),DATA!C2:E1044,2,FALSE))</f>
        <v>1.98</v>
      </c>
      <c r="Z18" s="49">
        <f ca="1">IF(ISERROR(VLOOKUP(CONCATENATE(INDIRECT(ADDRESS(3,COLUMN())),A18),DATA!C2:E1044,2,FALSE)),0,VLOOKUP(CONCATENATE(INDIRECT(ADDRESS(3,COLUMN())),A18),DATA!C2:E1044,2,FALSE))</f>
        <v>8.91</v>
      </c>
      <c r="AA18" s="49">
        <f ca="1">IF(ISERROR(VLOOKUP(CONCATENATE(INDIRECT(ADDRESS(3,COLUMN())),A18),DATA!C2:E1044,2,FALSE)),0,VLOOKUP(CONCATENATE(INDIRECT(ADDRESS(3,COLUMN())),A18),DATA!C2:E1044,2,FALSE))</f>
        <v>23.076920000000001</v>
      </c>
      <c r="AB18" s="49">
        <f ca="1">IF(ISERROR(VLOOKUP(CONCATENATE(INDIRECT(ADDRESS(3,COLUMN())),A18),DATA!C2:E1044,2,FALSE)),0,VLOOKUP(CONCATENATE(INDIRECT(ADDRESS(3,COLUMN())),A18),DATA!C2:E1044,2,FALSE))</f>
        <v>2</v>
      </c>
      <c r="AC18" s="49">
        <f ca="1">IF(ISERROR(VLOOKUP(CONCATENATE(INDIRECT(ADDRESS(3,COLUMN())),A18),DATA!C2:E1044,2,FALSE)),0,VLOOKUP(CONCATENATE(INDIRECT(ADDRESS(3,COLUMN())),A18),DATA!C2:E1044,2,FALSE))</f>
        <v>0</v>
      </c>
      <c r="AD18" s="49">
        <f ca="1">IF(ISERROR(VLOOKUP(CONCATENATE(INDIRECT(ADDRESS(3,COLUMN())),A18),DATA!C2:E1044,2,FALSE)),0,VLOOKUP(CONCATENATE(INDIRECT(ADDRESS(3,COLUMN())),A18),DATA!C2:E1044,2,FALSE))</f>
        <v>1.76667</v>
      </c>
      <c r="AE18" s="49">
        <f ca="1">IF(ISERROR(VLOOKUP(CONCATENATE(INDIRECT(ADDRESS(3,COLUMN())),A18),DATA!C2:E1044,2,FALSE)),0,VLOOKUP(CONCATENATE(INDIRECT(ADDRESS(3,COLUMN())),A18),DATA!C2:E1044,2,FALSE))</f>
        <v>0.8</v>
      </c>
      <c r="AF18" s="49">
        <f ca="1">IF(ISERROR(VLOOKUP(CONCATENATE(INDIRECT(ADDRESS(3,COLUMN())),A18),DATA!C2:E1044,2,FALSE)),0,VLOOKUP(CONCATENATE(INDIRECT(ADDRESS(3,COLUMN())),A18),DATA!C2:E1044,2,FALSE))</f>
        <v>3.7920799999999999</v>
      </c>
      <c r="AG18" s="49">
        <f ca="1">IF(ISERROR(VLOOKUP(CONCATENATE(INDIRECT(ADDRESS(3,COLUMN())),A18),DATA!C2:E1044,2,FALSE)),0,VLOOKUP(CONCATENATE(INDIRECT(ADDRESS(3,COLUMN())),A18),DATA!C2:E1044,2,FALSE))</f>
        <v>1.6569199999999999</v>
      </c>
      <c r="AH18" s="49">
        <f ca="1">IF(ISERROR(VLOOKUP(CONCATENATE(INDIRECT(ADDRESS(3,COLUMN())),A18),DATA!C2:E1044,2,FALSE)),0,VLOOKUP(CONCATENATE(INDIRECT(ADDRESS(3,COLUMN())),A18),DATA!C2:E1044,2,FALSE))</f>
        <v>1.5</v>
      </c>
      <c r="AI18" s="49">
        <f ca="1">IF(ISERROR(VLOOKUP(CONCATENATE(INDIRECT(ADDRESS(3,COLUMN())),A18),DATA!C2:E1044,2,FALSE)),0,VLOOKUP(CONCATENATE(INDIRECT(ADDRESS(3,COLUMN())),A18),DATA!C2:E1044,2,FALSE))</f>
        <v>0</v>
      </c>
      <c r="AJ18" s="49">
        <f ca="1">IF(ISERROR(VLOOKUP(CONCATENATE(INDIRECT(ADDRESS(3,COLUMN())),A18),DATA!C2:E1044,2,FALSE)),0,VLOOKUP(CONCATENATE(INDIRECT(ADDRESS(3,COLUMN())),A18),DATA!C2:E1044,2,FALSE))</f>
        <v>0</v>
      </c>
      <c r="AK18" s="49">
        <f ca="1">IF(ISERROR(VLOOKUP(CONCATENATE(INDIRECT(ADDRESS(3,COLUMN())),A18),DATA!C2:E1044,2,FALSE)),0,VLOOKUP(CONCATENATE(INDIRECT(ADDRESS(3,COLUMN())),A18),DATA!C2:E1044,2,FALSE))</f>
        <v>0</v>
      </c>
      <c r="AL18" s="49">
        <f ca="1">IF(ISERROR(VLOOKUP(CONCATENATE(INDIRECT(ADDRESS(3,COLUMN())),A18),DATA!C2:E1044,2,FALSE)),0,VLOOKUP(CONCATENATE(INDIRECT(ADDRESS(3,COLUMN())),A18),DATA!C2:E1044,2,FALSE))</f>
        <v>0</v>
      </c>
      <c r="AM18" s="49">
        <f ca="1">IF(ISERROR(VLOOKUP(CONCATENATE(INDIRECT(ADDRESS(3,COLUMN())),A18),DATA!C2:E1044,2,FALSE)),0,VLOOKUP(CONCATENATE(INDIRECT(ADDRESS(3,COLUMN())),A18),DATA!C2:E1044,2,FALSE))</f>
        <v>0</v>
      </c>
      <c r="AN18" s="49">
        <f ca="1">SUM(B18:INDIRECT(CONCATENATE(SUBSTITUTE(ADDRESS(1,COLUMN()-1,4),"1",""),"$18")))</f>
        <v>1513.8525300000001</v>
      </c>
    </row>
    <row r="19" spans="1:40" x14ac:dyDescent="0.25">
      <c r="A19" s="50" t="str">
        <f>"ADN"</f>
        <v>ADN</v>
      </c>
      <c r="B19" s="50">
        <f ca="1">IF(ISERROR(VLOOKUP(CONCATENATE(INDIRECT(ADDRESS(3,COLUMN())),A19),DATA!C2:E1044,2,FALSE)),0,VLOOKUP(CONCATENATE(INDIRECT(ADDRESS(3,COLUMN())),A19),DATA!C2:E1044,2,FALSE))</f>
        <v>163.43057999999999</v>
      </c>
      <c r="C19" s="50">
        <f ca="1">IF(ISERROR(VLOOKUP(CONCATENATE(INDIRECT(ADDRESS(3,COLUMN())),A19),DATA!C2:E1044,2,FALSE)),0,VLOOKUP(CONCATENATE(INDIRECT(ADDRESS(3,COLUMN())),A19),DATA!C2:E1044,2,FALSE))</f>
        <v>21.978999999999999</v>
      </c>
      <c r="D19" s="50">
        <f ca="1">IF(ISERROR(VLOOKUP(CONCATENATE(INDIRECT(ADDRESS(3,COLUMN())),A19),DATA!C2:E1044,2,FALSE)),0,VLOOKUP(CONCATENATE(INDIRECT(ADDRESS(3,COLUMN())),A19),DATA!C2:E1044,2,FALSE))</f>
        <v>45.401800000000001</v>
      </c>
      <c r="E19" s="50">
        <f ca="1">IF(ISERROR(VLOOKUP(CONCATENATE(INDIRECT(ADDRESS(3,COLUMN())),A19),DATA!C2:E1044,2,FALSE)),0,VLOOKUP(CONCATENATE(INDIRECT(ADDRESS(3,COLUMN())),A19),DATA!C2:E1044,2,FALSE))</f>
        <v>45.051639999999999</v>
      </c>
      <c r="F19" s="50">
        <f ca="1">IF(ISERROR(VLOOKUP(CONCATENATE(INDIRECT(ADDRESS(3,COLUMN())),A19),DATA!C2:E1044,2,FALSE)),0,VLOOKUP(CONCATENATE(INDIRECT(ADDRESS(3,COLUMN())),A19),DATA!C2:E1044,2,FALSE))</f>
        <v>5.3</v>
      </c>
      <c r="G19" s="50">
        <f ca="1">IF(ISERROR(VLOOKUP(CONCATENATE(INDIRECT(ADDRESS(3,COLUMN())),A19),DATA!C2:E1044,2,FALSE)),0,VLOOKUP(CONCATENATE(INDIRECT(ADDRESS(3,COLUMN())),A19),DATA!C2:E1044,2,FALSE))</f>
        <v>62.93</v>
      </c>
      <c r="H19" s="50">
        <f ca="1">IF(ISERROR(VLOOKUP(CONCATENATE(INDIRECT(ADDRESS(3,COLUMN())),A19),DATA!C2:E1044,2,FALSE)),0,VLOOKUP(CONCATENATE(INDIRECT(ADDRESS(3,COLUMN())),A19),DATA!C2:E1044,2,FALSE))</f>
        <v>20.99</v>
      </c>
      <c r="I19" s="50">
        <f ca="1">IF(ISERROR(VLOOKUP(CONCATENATE(INDIRECT(ADDRESS(3,COLUMN())),A19),DATA!C2:E1044,2,FALSE)),0,VLOOKUP(CONCATENATE(INDIRECT(ADDRESS(3,COLUMN())),A19),DATA!C2:E1044,2,FALSE))</f>
        <v>21.774850000000001</v>
      </c>
      <c r="J19" s="50">
        <f ca="1">IF(ISERROR(VLOOKUP(CONCATENATE(INDIRECT(ADDRESS(3,COLUMN())),A19),DATA!C2:E1044,2,FALSE)),0,VLOOKUP(CONCATENATE(INDIRECT(ADDRESS(3,COLUMN())),A19),DATA!C2:E1044,2,FALSE))</f>
        <v>31.817769999999999</v>
      </c>
      <c r="K19" s="50">
        <f ca="1">IF(ISERROR(VLOOKUP(CONCATENATE(INDIRECT(ADDRESS(3,COLUMN())),A19),DATA!C2:E1044,2,FALSE)),0,VLOOKUP(CONCATENATE(INDIRECT(ADDRESS(3,COLUMN())),A19),DATA!C2:E1044,2,FALSE))</f>
        <v>41.613329999999998</v>
      </c>
      <c r="L19" s="50">
        <f ca="1">IF(ISERROR(VLOOKUP(CONCATENATE(INDIRECT(ADDRESS(3,COLUMN())),A19),DATA!C2:E1044,2,FALSE)),0,VLOOKUP(CONCATENATE(INDIRECT(ADDRESS(3,COLUMN())),A19),DATA!C2:E1044,2,FALSE))</f>
        <v>11.803330000000001</v>
      </c>
      <c r="M19" s="50">
        <f ca="1">IF(ISERROR(VLOOKUP(CONCATENATE(INDIRECT(ADDRESS(3,COLUMN())),A19),DATA!C2:E1044,2,FALSE)),0,VLOOKUP(CONCATENATE(INDIRECT(ADDRESS(3,COLUMN())),A19),DATA!C2:E1044,2,FALSE))</f>
        <v>7.38</v>
      </c>
      <c r="N19" s="50">
        <f ca="1">IF(ISERROR(VLOOKUP(CONCATENATE(INDIRECT(ADDRESS(3,COLUMN())),A19),DATA!C2:E1044,2,FALSE)),0,VLOOKUP(CONCATENATE(INDIRECT(ADDRESS(3,COLUMN())),A19),DATA!C2:E1044,2,FALSE))</f>
        <v>85.5809</v>
      </c>
      <c r="O19" s="50">
        <f ca="1">IF(ISERROR(VLOOKUP(CONCATENATE(INDIRECT(ADDRESS(3,COLUMN())),A19),DATA!C2:E1044,2,FALSE)),0,VLOOKUP(CONCATENATE(INDIRECT(ADDRESS(3,COLUMN())),A19),DATA!C2:E1044,2,FALSE))</f>
        <v>26.930900000000001</v>
      </c>
      <c r="P19" s="50">
        <f ca="1">IF(ISERROR(VLOOKUP(CONCATENATE(INDIRECT(ADDRESS(3,COLUMN())),A19),DATA!C2:E1044,2,FALSE)),0,VLOOKUP(CONCATENATE(INDIRECT(ADDRESS(3,COLUMN())),A19),DATA!C2:E1044,2,FALSE))</f>
        <v>1</v>
      </c>
      <c r="Q19" s="50">
        <f ca="1">IF(ISERROR(VLOOKUP(CONCATENATE(INDIRECT(ADDRESS(3,COLUMN())),A19),DATA!C2:E1044,2,FALSE)),0,VLOOKUP(CONCATENATE(INDIRECT(ADDRESS(3,COLUMN())),A19),DATA!C2:E1044,2,FALSE))</f>
        <v>0</v>
      </c>
      <c r="R19" s="50">
        <f ca="1">IF(ISERROR(VLOOKUP(CONCATENATE(INDIRECT(ADDRESS(3,COLUMN())),A19),DATA!C2:E1044,2,FALSE)),0,VLOOKUP(CONCATENATE(INDIRECT(ADDRESS(3,COLUMN())),A19),DATA!C2:E1044,2,FALSE))</f>
        <v>1</v>
      </c>
      <c r="S19" s="50">
        <f ca="1">IF(ISERROR(VLOOKUP(CONCATENATE(INDIRECT(ADDRESS(3,COLUMN())),A19),DATA!C2:E1044,2,FALSE)),0,VLOOKUP(CONCATENATE(INDIRECT(ADDRESS(3,COLUMN())),A19),DATA!C2:E1044,2,FALSE))</f>
        <v>12.836</v>
      </c>
      <c r="T19" s="50">
        <f ca="1">IF(ISERROR(VLOOKUP(CONCATENATE(INDIRECT(ADDRESS(3,COLUMN())),A19),DATA!C2:E1044,2,FALSE)),0,VLOOKUP(CONCATENATE(INDIRECT(ADDRESS(3,COLUMN())),A19),DATA!C2:E1044,2,FALSE))</f>
        <v>2.9</v>
      </c>
      <c r="U19" s="50">
        <f ca="1">IF(ISERROR(VLOOKUP(CONCATENATE(INDIRECT(ADDRESS(3,COLUMN())),A19),DATA!C2:E1044,2,FALSE)),0,VLOOKUP(CONCATENATE(INDIRECT(ADDRESS(3,COLUMN())),A19),DATA!C2:E1044,2,FALSE))</f>
        <v>75.769440000000003</v>
      </c>
      <c r="V19" s="50">
        <f ca="1">IF(ISERROR(VLOOKUP(CONCATENATE(INDIRECT(ADDRESS(3,COLUMN())),A19),DATA!C2:E1044,2,FALSE)),0,VLOOKUP(CONCATENATE(INDIRECT(ADDRESS(3,COLUMN())),A19),DATA!C2:E1044,2,FALSE))</f>
        <v>0</v>
      </c>
      <c r="W19" s="50">
        <f ca="1">IF(ISERROR(VLOOKUP(CONCATENATE(INDIRECT(ADDRESS(3,COLUMN())),A19),DATA!C2:E1044,2,FALSE)),0,VLOOKUP(CONCATENATE(INDIRECT(ADDRESS(3,COLUMN())),A19),DATA!C2:E1044,2,FALSE))</f>
        <v>0</v>
      </c>
      <c r="X19" s="50">
        <f ca="1">IF(ISERROR(VLOOKUP(CONCATENATE(INDIRECT(ADDRESS(3,COLUMN())),A19),DATA!C2:E1044,2,FALSE)),0,VLOOKUP(CONCATENATE(INDIRECT(ADDRESS(3,COLUMN())),A19),DATA!C2:E1044,2,FALSE))</f>
        <v>0</v>
      </c>
      <c r="Y19" s="50">
        <f ca="1">IF(ISERROR(VLOOKUP(CONCATENATE(INDIRECT(ADDRESS(3,COLUMN())),A19),DATA!C2:E1044,2,FALSE)),0,VLOOKUP(CONCATENATE(INDIRECT(ADDRESS(3,COLUMN())),A19),DATA!C2:E1044,2,FALSE))</f>
        <v>1</v>
      </c>
      <c r="Z19" s="50">
        <f ca="1">IF(ISERROR(VLOOKUP(CONCATENATE(INDIRECT(ADDRESS(3,COLUMN())),A19),DATA!C2:E1044,2,FALSE)),0,VLOOKUP(CONCATENATE(INDIRECT(ADDRESS(3,COLUMN())),A19),DATA!C2:E1044,2,FALSE))</f>
        <v>0.14285</v>
      </c>
      <c r="AA19" s="50">
        <f ca="1">IF(ISERROR(VLOOKUP(CONCATENATE(INDIRECT(ADDRESS(3,COLUMN())),A19),DATA!C2:E1044,2,FALSE)),0,VLOOKUP(CONCATENATE(INDIRECT(ADDRESS(3,COLUMN())),A19),DATA!C2:E1044,2,FALSE))</f>
        <v>21.85005</v>
      </c>
      <c r="AB19" s="50">
        <f ca="1">IF(ISERROR(VLOOKUP(CONCATENATE(INDIRECT(ADDRESS(3,COLUMN())),A19),DATA!C2:E1044,2,FALSE)),0,VLOOKUP(CONCATENATE(INDIRECT(ADDRESS(3,COLUMN())),A19),DATA!C2:E1044,2,FALSE))</f>
        <v>0</v>
      </c>
      <c r="AC19" s="50">
        <f ca="1">IF(ISERROR(VLOOKUP(CONCATENATE(INDIRECT(ADDRESS(3,COLUMN())),A19),DATA!C2:E1044,2,FALSE)),0,VLOOKUP(CONCATENATE(INDIRECT(ADDRESS(3,COLUMN())),A19),DATA!C2:E1044,2,FALSE))</f>
        <v>0</v>
      </c>
      <c r="AD19" s="50">
        <f ca="1">IF(ISERROR(VLOOKUP(CONCATENATE(INDIRECT(ADDRESS(3,COLUMN())),A19),DATA!C2:E1044,2,FALSE)),0,VLOOKUP(CONCATENATE(INDIRECT(ADDRESS(3,COLUMN())),A19),DATA!C2:E1044,2,FALSE))</f>
        <v>0</v>
      </c>
      <c r="AE19" s="50">
        <f ca="1">IF(ISERROR(VLOOKUP(CONCATENATE(INDIRECT(ADDRESS(3,COLUMN())),A19),DATA!C2:E1044,2,FALSE)),0,VLOOKUP(CONCATENATE(INDIRECT(ADDRESS(3,COLUMN())),A19),DATA!C2:E1044,2,FALSE))</f>
        <v>1</v>
      </c>
      <c r="AF19" s="50">
        <f ca="1">IF(ISERROR(VLOOKUP(CONCATENATE(INDIRECT(ADDRESS(3,COLUMN())),A19),DATA!C2:E1044,2,FALSE)),0,VLOOKUP(CONCATENATE(INDIRECT(ADDRESS(3,COLUMN())),A19),DATA!C2:E1044,2,FALSE))</f>
        <v>3.8516499999999998</v>
      </c>
      <c r="AG19" s="50">
        <f ca="1">IF(ISERROR(VLOOKUP(CONCATENATE(INDIRECT(ADDRESS(3,COLUMN())),A19),DATA!C2:E1044,2,FALSE)),0,VLOOKUP(CONCATENATE(INDIRECT(ADDRESS(3,COLUMN())),A19),DATA!C2:E1044,2,FALSE))</f>
        <v>0</v>
      </c>
      <c r="AH19" s="50">
        <f ca="1">IF(ISERROR(VLOOKUP(CONCATENATE(INDIRECT(ADDRESS(3,COLUMN())),A19),DATA!C2:E1044,2,FALSE)),0,VLOOKUP(CONCATENATE(INDIRECT(ADDRESS(3,COLUMN())),A19),DATA!C2:E1044,2,FALSE))</f>
        <v>1</v>
      </c>
      <c r="AI19" s="50">
        <f ca="1">IF(ISERROR(VLOOKUP(CONCATENATE(INDIRECT(ADDRESS(3,COLUMN())),A19),DATA!C2:E1044,2,FALSE)),0,VLOOKUP(CONCATENATE(INDIRECT(ADDRESS(3,COLUMN())),A19),DATA!C2:E1044,2,FALSE))</f>
        <v>0</v>
      </c>
      <c r="AJ19" s="50">
        <f ca="1">IF(ISERROR(VLOOKUP(CONCATENATE(INDIRECT(ADDRESS(3,COLUMN())),A19),DATA!C2:E1044,2,FALSE)),0,VLOOKUP(CONCATENATE(INDIRECT(ADDRESS(3,COLUMN())),A19),DATA!C2:E1044,2,FALSE))</f>
        <v>0</v>
      </c>
      <c r="AK19" s="50">
        <f ca="1">IF(ISERROR(VLOOKUP(CONCATENATE(INDIRECT(ADDRESS(3,COLUMN())),A19),DATA!C2:E1044,2,FALSE)),0,VLOOKUP(CONCATENATE(INDIRECT(ADDRESS(3,COLUMN())),A19),DATA!C2:E1044,2,FALSE))</f>
        <v>0</v>
      </c>
      <c r="AL19" s="50">
        <f ca="1">IF(ISERROR(VLOOKUP(CONCATENATE(INDIRECT(ADDRESS(3,COLUMN())),A19),DATA!C2:E1044,2,FALSE)),0,VLOOKUP(CONCATENATE(INDIRECT(ADDRESS(3,COLUMN())),A19),DATA!C2:E1044,2,FALSE))</f>
        <v>0</v>
      </c>
      <c r="AM19" s="50">
        <f ca="1">IF(ISERROR(VLOOKUP(CONCATENATE(INDIRECT(ADDRESS(3,COLUMN())),A19),DATA!C2:E1044,2,FALSE)),0,VLOOKUP(CONCATENATE(INDIRECT(ADDRESS(3,COLUMN())),A19),DATA!C2:E1044,2,FALSE))</f>
        <v>0</v>
      </c>
      <c r="AN19" s="50">
        <f ca="1">SUM(B19:INDIRECT(CONCATENATE(SUBSTITUTE(ADDRESS(1,COLUMN()-1,4),"1",""),"$19")))</f>
        <v>714.33408999999995</v>
      </c>
    </row>
    <row r="20" spans="1:40" x14ac:dyDescent="0.25">
      <c r="A20" s="49" t="s">
        <v>60</v>
      </c>
      <c r="B20" s="49">
        <f ca="1">IF(ISERROR(VLOOKUP(CONCATENATE(INDIRECT(ADDRESS(3,COLUMN())),A20),DATA!C2:E1044,2,FALSE)),0,VLOOKUP(CONCATENATE(INDIRECT(ADDRESS(3,COLUMN())),A20),DATA!C2:E1044,2,FALSE))</f>
        <v>225.26077000000001</v>
      </c>
      <c r="C20" s="49">
        <f ca="1">IF(ISERROR(VLOOKUP(CONCATENATE(INDIRECT(ADDRESS(3,COLUMN())),A20),DATA!C2:E1044,2,FALSE)),0,VLOOKUP(CONCATENATE(INDIRECT(ADDRESS(3,COLUMN())),A20),DATA!C2:E1044,2,FALSE))</f>
        <v>55.09</v>
      </c>
      <c r="D20" s="49">
        <f ca="1">IF(ISERROR(VLOOKUP(CONCATENATE(INDIRECT(ADDRESS(3,COLUMN())),A20),DATA!C2:E1044,2,FALSE)),0,VLOOKUP(CONCATENATE(INDIRECT(ADDRESS(3,COLUMN())),A20),DATA!C2:E1044,2,FALSE))</f>
        <v>159.72999999999999</v>
      </c>
      <c r="E20" s="49">
        <f ca="1">IF(ISERROR(VLOOKUP(CONCATENATE(INDIRECT(ADDRESS(3,COLUMN())),A20),DATA!C2:E1044,2,FALSE)),0,VLOOKUP(CONCATENATE(INDIRECT(ADDRESS(3,COLUMN())),A20),DATA!C2:E1044,2,FALSE))</f>
        <v>104.3</v>
      </c>
      <c r="F20" s="49">
        <f ca="1">IF(ISERROR(VLOOKUP(CONCATENATE(INDIRECT(ADDRESS(3,COLUMN())),A20),DATA!C2:E1044,2,FALSE)),0,VLOOKUP(CONCATENATE(INDIRECT(ADDRESS(3,COLUMN())),A20),DATA!C2:E1044,2,FALSE))</f>
        <v>3.84</v>
      </c>
      <c r="G20" s="49">
        <f ca="1">IF(ISERROR(VLOOKUP(CONCATENATE(INDIRECT(ADDRESS(3,COLUMN())),A20),DATA!C2:E1044,2,FALSE)),0,VLOOKUP(CONCATENATE(INDIRECT(ADDRESS(3,COLUMN())),A20),DATA!C2:E1044,2,FALSE))</f>
        <v>68.411360000000002</v>
      </c>
      <c r="H20" s="49">
        <f ca="1">IF(ISERROR(VLOOKUP(CONCATENATE(INDIRECT(ADDRESS(3,COLUMN())),A20),DATA!C2:E1044,2,FALSE)),0,VLOOKUP(CONCATENATE(INDIRECT(ADDRESS(3,COLUMN())),A20),DATA!C2:E1044,2,FALSE))</f>
        <v>89.24897</v>
      </c>
      <c r="I20" s="49">
        <f ca="1">IF(ISERROR(VLOOKUP(CONCATENATE(INDIRECT(ADDRESS(3,COLUMN())),A20),DATA!C2:E1044,2,FALSE)),0,VLOOKUP(CONCATENATE(INDIRECT(ADDRESS(3,COLUMN())),A20),DATA!C2:E1044,2,FALSE))</f>
        <v>55.921660000000003</v>
      </c>
      <c r="J20" s="49">
        <f ca="1">IF(ISERROR(VLOOKUP(CONCATENATE(INDIRECT(ADDRESS(3,COLUMN())),A20),DATA!C2:E1044,2,FALSE)),0,VLOOKUP(CONCATENATE(INDIRECT(ADDRESS(3,COLUMN())),A20),DATA!C2:E1044,2,FALSE))</f>
        <v>58.02</v>
      </c>
      <c r="K20" s="49">
        <f ca="1">IF(ISERROR(VLOOKUP(CONCATENATE(INDIRECT(ADDRESS(3,COLUMN())),A20),DATA!C2:E1044,2,FALSE)),0,VLOOKUP(CONCATENATE(INDIRECT(ADDRESS(3,COLUMN())),A20),DATA!C2:E1044,2,FALSE))</f>
        <v>33.97</v>
      </c>
      <c r="L20" s="49">
        <f ca="1">IF(ISERROR(VLOOKUP(CONCATENATE(INDIRECT(ADDRESS(3,COLUMN())),A20),DATA!C2:E1044,2,FALSE)),0,VLOOKUP(CONCATENATE(INDIRECT(ADDRESS(3,COLUMN())),A20),DATA!C2:E1044,2,FALSE))</f>
        <v>8.4136699999999998</v>
      </c>
      <c r="M20" s="49">
        <f ca="1">IF(ISERROR(VLOOKUP(CONCATENATE(INDIRECT(ADDRESS(3,COLUMN())),A20),DATA!C2:E1044,2,FALSE)),0,VLOOKUP(CONCATENATE(INDIRECT(ADDRESS(3,COLUMN())),A20),DATA!C2:E1044,2,FALSE))</f>
        <v>142.04</v>
      </c>
      <c r="N20" s="49">
        <f ca="1">IF(ISERROR(VLOOKUP(CONCATENATE(INDIRECT(ADDRESS(3,COLUMN())),A20),DATA!C2:E1044,2,FALSE)),0,VLOOKUP(CONCATENATE(INDIRECT(ADDRESS(3,COLUMN())),A20),DATA!C2:E1044,2,FALSE))</f>
        <v>51.807920000000003</v>
      </c>
      <c r="O20" s="49">
        <f ca="1">IF(ISERROR(VLOOKUP(CONCATENATE(INDIRECT(ADDRESS(3,COLUMN())),A20),DATA!C2:E1044,2,FALSE)),0,VLOOKUP(CONCATENATE(INDIRECT(ADDRESS(3,COLUMN())),A20),DATA!C2:E1044,2,FALSE))</f>
        <v>7.585</v>
      </c>
      <c r="P20" s="49">
        <f ca="1">IF(ISERROR(VLOOKUP(CONCATENATE(INDIRECT(ADDRESS(3,COLUMN())),A20),DATA!C2:E1044,2,FALSE)),0,VLOOKUP(CONCATENATE(INDIRECT(ADDRESS(3,COLUMN())),A20),DATA!C2:E1044,2,FALSE))</f>
        <v>2.7</v>
      </c>
      <c r="Q20" s="49">
        <f ca="1">IF(ISERROR(VLOOKUP(CONCATENATE(INDIRECT(ADDRESS(3,COLUMN())),A20),DATA!C2:E1044,2,FALSE)),0,VLOOKUP(CONCATENATE(INDIRECT(ADDRESS(3,COLUMN())),A20),DATA!C2:E1044,2,FALSE))</f>
        <v>1</v>
      </c>
      <c r="R20" s="49">
        <f ca="1">IF(ISERROR(VLOOKUP(CONCATENATE(INDIRECT(ADDRESS(3,COLUMN())),A20),DATA!C2:E1044,2,FALSE)),0,VLOOKUP(CONCATENATE(INDIRECT(ADDRESS(3,COLUMN())),A20),DATA!C2:E1044,2,FALSE))</f>
        <v>4</v>
      </c>
      <c r="S20" s="49">
        <f ca="1">IF(ISERROR(VLOOKUP(CONCATENATE(INDIRECT(ADDRESS(3,COLUMN())),A20),DATA!C2:E1044,2,FALSE)),0,VLOOKUP(CONCATENATE(INDIRECT(ADDRESS(3,COLUMN())),A20),DATA!C2:E1044,2,FALSE))</f>
        <v>55.116660000000003</v>
      </c>
      <c r="T20" s="49">
        <f ca="1">IF(ISERROR(VLOOKUP(CONCATENATE(INDIRECT(ADDRESS(3,COLUMN())),A20),DATA!C2:E1044,2,FALSE)),0,VLOOKUP(CONCATENATE(INDIRECT(ADDRESS(3,COLUMN())),A20),DATA!C2:E1044,2,FALSE))</f>
        <v>27.95</v>
      </c>
      <c r="U20" s="49">
        <f ca="1">IF(ISERROR(VLOOKUP(CONCATENATE(INDIRECT(ADDRESS(3,COLUMN())),A20),DATA!C2:E1044,2,FALSE)),0,VLOOKUP(CONCATENATE(INDIRECT(ADDRESS(3,COLUMN())),A20),DATA!C2:E1044,2,FALSE))</f>
        <v>44.96</v>
      </c>
      <c r="V20" s="49">
        <f ca="1">IF(ISERROR(VLOOKUP(CONCATENATE(INDIRECT(ADDRESS(3,COLUMN())),A20),DATA!C2:E1044,2,FALSE)),0,VLOOKUP(CONCATENATE(INDIRECT(ADDRESS(3,COLUMN())),A20),DATA!C2:E1044,2,FALSE))</f>
        <v>2</v>
      </c>
      <c r="W20" s="49">
        <f ca="1">IF(ISERROR(VLOOKUP(CONCATENATE(INDIRECT(ADDRESS(3,COLUMN())),A20),DATA!C2:E1044,2,FALSE)),0,VLOOKUP(CONCATENATE(INDIRECT(ADDRESS(3,COLUMN())),A20),DATA!C2:E1044,2,FALSE))</f>
        <v>0</v>
      </c>
      <c r="X20" s="49">
        <f ca="1">IF(ISERROR(VLOOKUP(CONCATENATE(INDIRECT(ADDRESS(3,COLUMN())),A20),DATA!C2:E1044,2,FALSE)),0,VLOOKUP(CONCATENATE(INDIRECT(ADDRESS(3,COLUMN())),A20),DATA!C2:E1044,2,FALSE))</f>
        <v>0</v>
      </c>
      <c r="Y20" s="49">
        <f ca="1">IF(ISERROR(VLOOKUP(CONCATENATE(INDIRECT(ADDRESS(3,COLUMN())),A20),DATA!C2:E1044,2,FALSE)),0,VLOOKUP(CONCATENATE(INDIRECT(ADDRESS(3,COLUMN())),A20),DATA!C2:E1044,2,FALSE))</f>
        <v>38.96</v>
      </c>
      <c r="Z20" s="49">
        <f ca="1">IF(ISERROR(VLOOKUP(CONCATENATE(INDIRECT(ADDRESS(3,COLUMN())),A20),DATA!C2:E1044,2,FALSE)),0,VLOOKUP(CONCATENATE(INDIRECT(ADDRESS(3,COLUMN())),A20),DATA!C2:E1044,2,FALSE))</f>
        <v>24</v>
      </c>
      <c r="AA20" s="49">
        <f ca="1">IF(ISERROR(VLOOKUP(CONCATENATE(INDIRECT(ADDRESS(3,COLUMN())),A20),DATA!C2:E1044,2,FALSE)),0,VLOOKUP(CONCATENATE(INDIRECT(ADDRESS(3,COLUMN())),A20),DATA!C2:E1044,2,FALSE))</f>
        <v>6.3666700000000001</v>
      </c>
      <c r="AB20" s="49">
        <f ca="1">IF(ISERROR(VLOOKUP(CONCATENATE(INDIRECT(ADDRESS(3,COLUMN())),A20),DATA!C2:E1044,2,FALSE)),0,VLOOKUP(CONCATENATE(INDIRECT(ADDRESS(3,COLUMN())),A20),DATA!C2:E1044,2,FALSE))</f>
        <v>1</v>
      </c>
      <c r="AC20" s="49">
        <f ca="1">IF(ISERROR(VLOOKUP(CONCATENATE(INDIRECT(ADDRESS(3,COLUMN())),A20),DATA!C2:E1044,2,FALSE)),0,VLOOKUP(CONCATENATE(INDIRECT(ADDRESS(3,COLUMN())),A20),DATA!C2:E1044,2,FALSE))</f>
        <v>0</v>
      </c>
      <c r="AD20" s="49">
        <f ca="1">IF(ISERROR(VLOOKUP(CONCATENATE(INDIRECT(ADDRESS(3,COLUMN())),A20),DATA!C2:E1044,2,FALSE)),0,VLOOKUP(CONCATENATE(INDIRECT(ADDRESS(3,COLUMN())),A20),DATA!C2:E1044,2,FALSE))</f>
        <v>0.33334000000000003</v>
      </c>
      <c r="AE20" s="49">
        <f ca="1">IF(ISERROR(VLOOKUP(CONCATENATE(INDIRECT(ADDRESS(3,COLUMN())),A20),DATA!C2:E1044,2,FALSE)),0,VLOOKUP(CONCATENATE(INDIRECT(ADDRESS(3,COLUMN())),A20),DATA!C2:E1044,2,FALSE))</f>
        <v>7.6</v>
      </c>
      <c r="AF20" s="49">
        <f ca="1">IF(ISERROR(VLOOKUP(CONCATENATE(INDIRECT(ADDRESS(3,COLUMN())),A20),DATA!C2:E1044,2,FALSE)),0,VLOOKUP(CONCATENATE(INDIRECT(ADDRESS(3,COLUMN())),A20),DATA!C2:E1044,2,FALSE))</f>
        <v>1.7916700000000001</v>
      </c>
      <c r="AG20" s="49">
        <f ca="1">IF(ISERROR(VLOOKUP(CONCATENATE(INDIRECT(ADDRESS(3,COLUMN())),A20),DATA!C2:E1044,2,FALSE)),0,VLOOKUP(CONCATENATE(INDIRECT(ADDRESS(3,COLUMN())),A20),DATA!C2:E1044,2,FALSE))</f>
        <v>29.091999999999999</v>
      </c>
      <c r="AH20" s="49">
        <f ca="1">IF(ISERROR(VLOOKUP(CONCATENATE(INDIRECT(ADDRESS(3,COLUMN())),A20),DATA!C2:E1044,2,FALSE)),0,VLOOKUP(CONCATENATE(INDIRECT(ADDRESS(3,COLUMN())),A20),DATA!C2:E1044,2,FALSE))</f>
        <v>16.329999999999998</v>
      </c>
      <c r="AI20" s="49">
        <f ca="1">IF(ISERROR(VLOOKUP(CONCATENATE(INDIRECT(ADDRESS(3,COLUMN())),A20),DATA!C2:E1044,2,FALSE)),0,VLOOKUP(CONCATENATE(INDIRECT(ADDRESS(3,COLUMN())),A20),DATA!C2:E1044,2,FALSE))</f>
        <v>0</v>
      </c>
      <c r="AJ20" s="49">
        <f ca="1">IF(ISERROR(VLOOKUP(CONCATENATE(INDIRECT(ADDRESS(3,COLUMN())),A20),DATA!C2:E1044,2,FALSE)),0,VLOOKUP(CONCATENATE(INDIRECT(ADDRESS(3,COLUMN())),A20),DATA!C2:E1044,2,FALSE))</f>
        <v>0</v>
      </c>
      <c r="AK20" s="49">
        <f ca="1">IF(ISERROR(VLOOKUP(CONCATENATE(INDIRECT(ADDRESS(3,COLUMN())),A20),DATA!C2:E1044,2,FALSE)),0,VLOOKUP(CONCATENATE(INDIRECT(ADDRESS(3,COLUMN())),A20),DATA!C2:E1044,2,FALSE))</f>
        <v>0</v>
      </c>
      <c r="AL20" s="49">
        <f ca="1">IF(ISERROR(VLOOKUP(CONCATENATE(INDIRECT(ADDRESS(3,COLUMN())),A20),DATA!C2:E1044,2,FALSE)),0,VLOOKUP(CONCATENATE(INDIRECT(ADDRESS(3,COLUMN())),A20),DATA!C2:E1044,2,FALSE))</f>
        <v>0</v>
      </c>
      <c r="AM20" s="49">
        <f ca="1">IF(ISERROR(VLOOKUP(CONCATENATE(INDIRECT(ADDRESS(3,COLUMN())),A20),DATA!C2:E1044,2,FALSE)),0,VLOOKUP(CONCATENATE(INDIRECT(ADDRESS(3,COLUMN())),A20),DATA!C2:E1044,2,FALSE))</f>
        <v>0</v>
      </c>
      <c r="AN20" s="49">
        <f ca="1">SUM(B20:INDIRECT(CONCATENATE(SUBSTITUTE(ADDRESS(1,COLUMN()-1,4),"1",""),"$20")))</f>
        <v>1326.83969</v>
      </c>
    </row>
    <row r="21" spans="1:40" x14ac:dyDescent="0.25">
      <c r="A21" s="50" t="s">
        <v>61</v>
      </c>
      <c r="B21" s="50">
        <f ca="1">IF(ISERROR(VLOOKUP(CONCATENATE(INDIRECT(ADDRESS(3,COLUMN())),A21),DATA!C2:E1044,2,FALSE)),0,VLOOKUP(CONCATENATE(INDIRECT(ADDRESS(3,COLUMN())),A21),DATA!C2:E1044,2,FALSE))</f>
        <v>554.48581000000001</v>
      </c>
      <c r="C21" s="50">
        <f ca="1">IF(ISERROR(VLOOKUP(CONCATENATE(INDIRECT(ADDRESS(3,COLUMN())),A21),DATA!C2:E1044,2,FALSE)),0,VLOOKUP(CONCATENATE(INDIRECT(ADDRESS(3,COLUMN())),A21),DATA!C2:E1044,2,FALSE))</f>
        <v>127.39667</v>
      </c>
      <c r="D21" s="50">
        <f ca="1">IF(ISERROR(VLOOKUP(CONCATENATE(INDIRECT(ADDRESS(3,COLUMN())),A21),DATA!C2:E1044,2,FALSE)),0,VLOOKUP(CONCATENATE(INDIRECT(ADDRESS(3,COLUMN())),A21),DATA!C2:E1044,2,FALSE))</f>
        <v>389.96</v>
      </c>
      <c r="E21" s="50">
        <f ca="1">IF(ISERROR(VLOOKUP(CONCATENATE(INDIRECT(ADDRESS(3,COLUMN())),A21),DATA!C2:E1044,2,FALSE)),0,VLOOKUP(CONCATENATE(INDIRECT(ADDRESS(3,COLUMN())),A21),DATA!C2:E1044,2,FALSE))</f>
        <v>61.91</v>
      </c>
      <c r="F21" s="50">
        <f ca="1">IF(ISERROR(VLOOKUP(CONCATENATE(INDIRECT(ADDRESS(3,COLUMN())),A21),DATA!C2:E1044,2,FALSE)),0,VLOOKUP(CONCATENATE(INDIRECT(ADDRESS(3,COLUMN())),A21),DATA!C2:E1044,2,FALSE))</f>
        <v>47.62</v>
      </c>
      <c r="G21" s="50">
        <f ca="1">IF(ISERROR(VLOOKUP(CONCATENATE(INDIRECT(ADDRESS(3,COLUMN())),A21),DATA!C2:E1044,2,FALSE)),0,VLOOKUP(CONCATENATE(INDIRECT(ADDRESS(3,COLUMN())),A21),DATA!C2:E1044,2,FALSE))</f>
        <v>88.406660000000002</v>
      </c>
      <c r="H21" s="50">
        <f ca="1">IF(ISERROR(VLOOKUP(CONCATENATE(INDIRECT(ADDRESS(3,COLUMN())),A21),DATA!C2:E1044,2,FALSE)),0,VLOOKUP(CONCATENATE(INDIRECT(ADDRESS(3,COLUMN())),A21),DATA!C2:E1044,2,FALSE))</f>
        <v>125.44</v>
      </c>
      <c r="I21" s="50">
        <f ca="1">IF(ISERROR(VLOOKUP(CONCATENATE(INDIRECT(ADDRESS(3,COLUMN())),A21),DATA!C2:E1044,2,FALSE)),0,VLOOKUP(CONCATENATE(INDIRECT(ADDRESS(3,COLUMN())),A21),DATA!C2:E1044,2,FALSE))</f>
        <v>175.01666</v>
      </c>
      <c r="J21" s="50">
        <f ca="1">IF(ISERROR(VLOOKUP(CONCATENATE(INDIRECT(ADDRESS(3,COLUMN())),A21),DATA!C2:E1044,2,FALSE)),0,VLOOKUP(CONCATENATE(INDIRECT(ADDRESS(3,COLUMN())),A21),DATA!C2:E1044,2,FALSE))</f>
        <v>283.10000000000002</v>
      </c>
      <c r="K21" s="50">
        <f ca="1">IF(ISERROR(VLOOKUP(CONCATENATE(INDIRECT(ADDRESS(3,COLUMN())),A21),DATA!C2:E1044,2,FALSE)),0,VLOOKUP(CONCATENATE(INDIRECT(ADDRESS(3,COLUMN())),A21),DATA!C2:E1044,2,FALSE))</f>
        <v>37.200000000000003</v>
      </c>
      <c r="L21" s="50">
        <f ca="1">IF(ISERROR(VLOOKUP(CONCATENATE(INDIRECT(ADDRESS(3,COLUMN())),A21),DATA!C2:E1044,2,FALSE)),0,VLOOKUP(CONCATENATE(INDIRECT(ADDRESS(3,COLUMN())),A21),DATA!C2:E1044,2,FALSE))</f>
        <v>17.033339999999999</v>
      </c>
      <c r="M21" s="50">
        <f ca="1">IF(ISERROR(VLOOKUP(CONCATENATE(INDIRECT(ADDRESS(3,COLUMN())),A21),DATA!C2:E1044,2,FALSE)),0,VLOOKUP(CONCATENATE(INDIRECT(ADDRESS(3,COLUMN())),A21),DATA!C2:E1044,2,FALSE))</f>
        <v>407.46</v>
      </c>
      <c r="N21" s="50">
        <f ca="1">IF(ISERROR(VLOOKUP(CONCATENATE(INDIRECT(ADDRESS(3,COLUMN())),A21),DATA!C2:E1044,2,FALSE)),0,VLOOKUP(CONCATENATE(INDIRECT(ADDRESS(3,COLUMN())),A21),DATA!C2:E1044,2,FALSE))</f>
        <v>157.25</v>
      </c>
      <c r="O21" s="50">
        <f ca="1">IF(ISERROR(VLOOKUP(CONCATENATE(INDIRECT(ADDRESS(3,COLUMN())),A21),DATA!C2:E1044,2,FALSE)),0,VLOOKUP(CONCATENATE(INDIRECT(ADDRESS(3,COLUMN())),A21),DATA!C2:E1044,2,FALSE))</f>
        <v>62.96</v>
      </c>
      <c r="P21" s="50">
        <f ca="1">IF(ISERROR(VLOOKUP(CONCATENATE(INDIRECT(ADDRESS(3,COLUMN())),A21),DATA!C2:E1044,2,FALSE)),0,VLOOKUP(CONCATENATE(INDIRECT(ADDRESS(3,COLUMN())),A21),DATA!C2:E1044,2,FALSE))</f>
        <v>3</v>
      </c>
      <c r="Q21" s="50">
        <f ca="1">IF(ISERROR(VLOOKUP(CONCATENATE(INDIRECT(ADDRESS(3,COLUMN())),A21),DATA!C2:E1044,2,FALSE)),0,VLOOKUP(CONCATENATE(INDIRECT(ADDRESS(3,COLUMN())),A21),DATA!C2:E1044,2,FALSE))</f>
        <v>9.5</v>
      </c>
      <c r="R21" s="50">
        <f ca="1">IF(ISERROR(VLOOKUP(CONCATENATE(INDIRECT(ADDRESS(3,COLUMN())),A21),DATA!C2:E1044,2,FALSE)),0,VLOOKUP(CONCATENATE(INDIRECT(ADDRESS(3,COLUMN())),A21),DATA!C2:E1044,2,FALSE))</f>
        <v>1</v>
      </c>
      <c r="S21" s="50">
        <f ca="1">IF(ISERROR(VLOOKUP(CONCATENATE(INDIRECT(ADDRESS(3,COLUMN())),A21),DATA!C2:E1044,2,FALSE)),0,VLOOKUP(CONCATENATE(INDIRECT(ADDRESS(3,COLUMN())),A21),DATA!C2:E1044,2,FALSE))</f>
        <v>59.7</v>
      </c>
      <c r="T21" s="50">
        <f ca="1">IF(ISERROR(VLOOKUP(CONCATENATE(INDIRECT(ADDRESS(3,COLUMN())),A21),DATA!C2:E1044,2,FALSE)),0,VLOOKUP(CONCATENATE(INDIRECT(ADDRESS(3,COLUMN())),A21),DATA!C2:E1044,2,FALSE))</f>
        <v>24</v>
      </c>
      <c r="U21" s="50">
        <f ca="1">IF(ISERROR(VLOOKUP(CONCATENATE(INDIRECT(ADDRESS(3,COLUMN())),A21),DATA!C2:E1044,2,FALSE)),0,VLOOKUP(CONCATENATE(INDIRECT(ADDRESS(3,COLUMN())),A21),DATA!C2:E1044,2,FALSE))</f>
        <v>103.13</v>
      </c>
      <c r="V21" s="50">
        <f ca="1">IF(ISERROR(VLOOKUP(CONCATENATE(INDIRECT(ADDRESS(3,COLUMN())),A21),DATA!C2:E1044,2,FALSE)),0,VLOOKUP(CONCATENATE(INDIRECT(ADDRESS(3,COLUMN())),A21),DATA!C2:E1044,2,FALSE))</f>
        <v>1</v>
      </c>
      <c r="W21" s="50">
        <f ca="1">IF(ISERROR(VLOOKUP(CONCATENATE(INDIRECT(ADDRESS(3,COLUMN())),A21),DATA!C2:E1044,2,FALSE)),0,VLOOKUP(CONCATENATE(INDIRECT(ADDRESS(3,COLUMN())),A21),DATA!C2:E1044,2,FALSE))</f>
        <v>0</v>
      </c>
      <c r="X21" s="50">
        <f ca="1">IF(ISERROR(VLOOKUP(CONCATENATE(INDIRECT(ADDRESS(3,COLUMN())),A21),DATA!C2:E1044,2,FALSE)),0,VLOOKUP(CONCATENATE(INDIRECT(ADDRESS(3,COLUMN())),A21),DATA!C2:E1044,2,FALSE))</f>
        <v>0.34</v>
      </c>
      <c r="Y21" s="50">
        <f ca="1">IF(ISERROR(VLOOKUP(CONCATENATE(INDIRECT(ADDRESS(3,COLUMN())),A21),DATA!C2:E1044,2,FALSE)),0,VLOOKUP(CONCATENATE(INDIRECT(ADDRESS(3,COLUMN())),A21),DATA!C2:E1044,2,FALSE))</f>
        <v>40.5</v>
      </c>
      <c r="Z21" s="50">
        <f ca="1">IF(ISERROR(VLOOKUP(CONCATENATE(INDIRECT(ADDRESS(3,COLUMN())),A21),DATA!C2:E1044,2,FALSE)),0,VLOOKUP(CONCATENATE(INDIRECT(ADDRESS(3,COLUMN())),A21),DATA!C2:E1044,2,FALSE))</f>
        <v>13.5</v>
      </c>
      <c r="AA21" s="50">
        <f ca="1">IF(ISERROR(VLOOKUP(CONCATENATE(INDIRECT(ADDRESS(3,COLUMN())),A21),DATA!C2:E1044,2,FALSE)),0,VLOOKUP(CONCATENATE(INDIRECT(ADDRESS(3,COLUMN())),A21),DATA!C2:E1044,2,FALSE))</f>
        <v>9.3333399999999997</v>
      </c>
      <c r="AB21" s="50">
        <f ca="1">IF(ISERROR(VLOOKUP(CONCATENATE(INDIRECT(ADDRESS(3,COLUMN())),A21),DATA!C2:E1044,2,FALSE)),0,VLOOKUP(CONCATENATE(INDIRECT(ADDRESS(3,COLUMN())),A21),DATA!C2:E1044,2,FALSE))</f>
        <v>1.85</v>
      </c>
      <c r="AC21" s="50">
        <f ca="1">IF(ISERROR(VLOOKUP(CONCATENATE(INDIRECT(ADDRESS(3,COLUMN())),A21),DATA!C2:E1044,2,FALSE)),0,VLOOKUP(CONCATENATE(INDIRECT(ADDRESS(3,COLUMN())),A21),DATA!C2:E1044,2,FALSE))</f>
        <v>0</v>
      </c>
      <c r="AD21" s="50">
        <f ca="1">IF(ISERROR(VLOOKUP(CONCATENATE(INDIRECT(ADDRESS(3,COLUMN())),A21),DATA!C2:E1044,2,FALSE)),0,VLOOKUP(CONCATENATE(INDIRECT(ADDRESS(3,COLUMN())),A21),DATA!C2:E1044,2,FALSE))</f>
        <v>0</v>
      </c>
      <c r="AE21" s="50">
        <f ca="1">IF(ISERROR(VLOOKUP(CONCATENATE(INDIRECT(ADDRESS(3,COLUMN())),A21),DATA!C2:E1044,2,FALSE)),0,VLOOKUP(CONCATENATE(INDIRECT(ADDRESS(3,COLUMN())),A21),DATA!C2:E1044,2,FALSE))</f>
        <v>2.5</v>
      </c>
      <c r="AF21" s="50">
        <f ca="1">IF(ISERROR(VLOOKUP(CONCATENATE(INDIRECT(ADDRESS(3,COLUMN())),A21),DATA!C2:E1044,2,FALSE)),0,VLOOKUP(CONCATENATE(INDIRECT(ADDRESS(3,COLUMN())),A21),DATA!C2:E1044,2,FALSE))</f>
        <v>1.5</v>
      </c>
      <c r="AG21" s="50">
        <f ca="1">IF(ISERROR(VLOOKUP(CONCATENATE(INDIRECT(ADDRESS(3,COLUMN())),A21),DATA!C2:E1044,2,FALSE)),0,VLOOKUP(CONCATENATE(INDIRECT(ADDRESS(3,COLUMN())),A21),DATA!C2:E1044,2,FALSE))</f>
        <v>14.66</v>
      </c>
      <c r="AH21" s="50">
        <f ca="1">IF(ISERROR(VLOOKUP(CONCATENATE(INDIRECT(ADDRESS(3,COLUMN())),A21),DATA!C2:E1044,2,FALSE)),0,VLOOKUP(CONCATENATE(INDIRECT(ADDRESS(3,COLUMN())),A21),DATA!C2:E1044,2,FALSE))</f>
        <v>0</v>
      </c>
      <c r="AI21" s="50">
        <f ca="1">IF(ISERROR(VLOOKUP(CONCATENATE(INDIRECT(ADDRESS(3,COLUMN())),A21),DATA!C2:E1044,2,FALSE)),0,VLOOKUP(CONCATENATE(INDIRECT(ADDRESS(3,COLUMN())),A21),DATA!C2:E1044,2,FALSE))</f>
        <v>0</v>
      </c>
      <c r="AJ21" s="50">
        <f ca="1">IF(ISERROR(VLOOKUP(CONCATENATE(INDIRECT(ADDRESS(3,COLUMN())),A21),DATA!C2:E1044,2,FALSE)),0,VLOOKUP(CONCATENATE(INDIRECT(ADDRESS(3,COLUMN())),A21),DATA!C2:E1044,2,FALSE))</f>
        <v>0</v>
      </c>
      <c r="AK21" s="50">
        <f ca="1">IF(ISERROR(VLOOKUP(CONCATENATE(INDIRECT(ADDRESS(3,COLUMN())),A21),DATA!C2:E1044,2,FALSE)),0,VLOOKUP(CONCATENATE(INDIRECT(ADDRESS(3,COLUMN())),A21),DATA!C2:E1044,2,FALSE))</f>
        <v>0</v>
      </c>
      <c r="AL21" s="50">
        <f ca="1">IF(ISERROR(VLOOKUP(CONCATENATE(INDIRECT(ADDRESS(3,COLUMN())),A21),DATA!C2:E1044,2,FALSE)),0,VLOOKUP(CONCATENATE(INDIRECT(ADDRESS(3,COLUMN())),A21),DATA!C2:E1044,2,FALSE))</f>
        <v>0</v>
      </c>
      <c r="AM21" s="50">
        <f ca="1">IF(ISERROR(VLOOKUP(CONCATENATE(INDIRECT(ADDRESS(3,COLUMN())),A21),DATA!C2:E1044,2,FALSE)),0,VLOOKUP(CONCATENATE(INDIRECT(ADDRESS(3,COLUMN())),A21),DATA!C2:E1044,2,FALSE))</f>
        <v>0</v>
      </c>
      <c r="AN21" s="50">
        <f ca="1">SUM(B21:INDIRECT(CONCATENATE(SUBSTITUTE(ADDRESS(1,COLUMN()-1,4),"1",""),"$21")))</f>
        <v>2820.7524800000001</v>
      </c>
    </row>
    <row r="22" spans="1:40" x14ac:dyDescent="0.25">
      <c r="A22" s="49" t="s">
        <v>64</v>
      </c>
      <c r="B22" s="49">
        <f ca="1">IF(ISERROR(VLOOKUP(CONCATENATE(INDIRECT(ADDRESS(3,COLUMN())),A22),DATA!C2:E1044,2,FALSE)),0,VLOOKUP(CONCATENATE(INDIRECT(ADDRESS(3,COLUMN())),A22),DATA!C2:E1044,2,FALSE))</f>
        <v>0</v>
      </c>
      <c r="C22" s="49">
        <f ca="1">IF(ISERROR(VLOOKUP(CONCATENATE(INDIRECT(ADDRESS(3,COLUMN())),A22),DATA!C2:E1044,2,FALSE)),0,VLOOKUP(CONCATENATE(INDIRECT(ADDRESS(3,COLUMN())),A22),DATA!C2:E1044,2,FALSE))</f>
        <v>0</v>
      </c>
      <c r="D22" s="49">
        <f ca="1">IF(ISERROR(VLOOKUP(CONCATENATE(INDIRECT(ADDRESS(3,COLUMN())),A22),DATA!C2:E1044,2,FALSE)),0,VLOOKUP(CONCATENATE(INDIRECT(ADDRESS(3,COLUMN())),A22),DATA!C2:E1044,2,FALSE))</f>
        <v>0</v>
      </c>
      <c r="E22" s="49">
        <f ca="1">IF(ISERROR(VLOOKUP(CONCATENATE(INDIRECT(ADDRESS(3,COLUMN())),A22),DATA!C2:E1044,2,FALSE)),0,VLOOKUP(CONCATENATE(INDIRECT(ADDRESS(3,COLUMN())),A22),DATA!C2:E1044,2,FALSE))</f>
        <v>0</v>
      </c>
      <c r="F22" s="49">
        <f ca="1">IF(ISERROR(VLOOKUP(CONCATENATE(INDIRECT(ADDRESS(3,COLUMN())),A22),DATA!C2:E1044,2,FALSE)),0,VLOOKUP(CONCATENATE(INDIRECT(ADDRESS(3,COLUMN())),A22),DATA!C2:E1044,2,FALSE))</f>
        <v>0</v>
      </c>
      <c r="G22" s="49">
        <f ca="1">IF(ISERROR(VLOOKUP(CONCATENATE(INDIRECT(ADDRESS(3,COLUMN())),A22),DATA!C2:E1044,2,FALSE)),0,VLOOKUP(CONCATENATE(INDIRECT(ADDRESS(3,COLUMN())),A22),DATA!C2:E1044,2,FALSE))</f>
        <v>0</v>
      </c>
      <c r="H22" s="49">
        <f ca="1">IF(ISERROR(VLOOKUP(CONCATENATE(INDIRECT(ADDRESS(3,COLUMN())),A22),DATA!C2:E1044,2,FALSE)),0,VLOOKUP(CONCATENATE(INDIRECT(ADDRESS(3,COLUMN())),A22),DATA!C2:E1044,2,FALSE))</f>
        <v>0</v>
      </c>
      <c r="I22" s="49">
        <f ca="1">IF(ISERROR(VLOOKUP(CONCATENATE(INDIRECT(ADDRESS(3,COLUMN())),A22),DATA!C2:E1044,2,FALSE)),0,VLOOKUP(CONCATENATE(INDIRECT(ADDRESS(3,COLUMN())),A22),DATA!C2:E1044,2,FALSE))</f>
        <v>0</v>
      </c>
      <c r="J22" s="49">
        <f ca="1">IF(ISERROR(VLOOKUP(CONCATENATE(INDIRECT(ADDRESS(3,COLUMN())),A22),DATA!C2:E1044,2,FALSE)),0,VLOOKUP(CONCATENATE(INDIRECT(ADDRESS(3,COLUMN())),A22),DATA!C2:E1044,2,FALSE))</f>
        <v>0</v>
      </c>
      <c r="K22" s="49">
        <f ca="1">IF(ISERROR(VLOOKUP(CONCATENATE(INDIRECT(ADDRESS(3,COLUMN())),A22),DATA!C2:E1044,2,FALSE)),0,VLOOKUP(CONCATENATE(INDIRECT(ADDRESS(3,COLUMN())),A22),DATA!C2:E1044,2,FALSE))</f>
        <v>0</v>
      </c>
      <c r="L22" s="49">
        <f ca="1">IF(ISERROR(VLOOKUP(CONCATENATE(INDIRECT(ADDRESS(3,COLUMN())),A22),DATA!C2:E1044,2,FALSE)),0,VLOOKUP(CONCATENATE(INDIRECT(ADDRESS(3,COLUMN())),A22),DATA!C2:E1044,2,FALSE))</f>
        <v>0</v>
      </c>
      <c r="M22" s="49">
        <f ca="1">IF(ISERROR(VLOOKUP(CONCATENATE(INDIRECT(ADDRESS(3,COLUMN())),A22),DATA!C2:E1044,2,FALSE)),0,VLOOKUP(CONCATENATE(INDIRECT(ADDRESS(3,COLUMN())),A22),DATA!C2:E1044,2,FALSE))</f>
        <v>0</v>
      </c>
      <c r="N22" s="49">
        <f ca="1">IF(ISERROR(VLOOKUP(CONCATENATE(INDIRECT(ADDRESS(3,COLUMN())),A22),DATA!C2:E1044,2,FALSE)),0,VLOOKUP(CONCATENATE(INDIRECT(ADDRESS(3,COLUMN())),A22),DATA!C2:E1044,2,FALSE))</f>
        <v>0</v>
      </c>
      <c r="O22" s="49">
        <f ca="1">IF(ISERROR(VLOOKUP(CONCATENATE(INDIRECT(ADDRESS(3,COLUMN())),A22),DATA!C2:E1044,2,FALSE)),0,VLOOKUP(CONCATENATE(INDIRECT(ADDRESS(3,COLUMN())),A22),DATA!C2:E1044,2,FALSE))</f>
        <v>0</v>
      </c>
      <c r="P22" s="49">
        <f ca="1">IF(ISERROR(VLOOKUP(CONCATENATE(INDIRECT(ADDRESS(3,COLUMN())),A22),DATA!C2:E1044,2,FALSE)),0,VLOOKUP(CONCATENATE(INDIRECT(ADDRESS(3,COLUMN())),A22),DATA!C2:E1044,2,FALSE))</f>
        <v>0</v>
      </c>
      <c r="Q22" s="49">
        <f ca="1">IF(ISERROR(VLOOKUP(CONCATENATE(INDIRECT(ADDRESS(3,COLUMN())),A22),DATA!C2:E1044,2,FALSE)),0,VLOOKUP(CONCATENATE(INDIRECT(ADDRESS(3,COLUMN())),A22),DATA!C2:E1044,2,FALSE))</f>
        <v>0</v>
      </c>
      <c r="R22" s="49">
        <f ca="1">IF(ISERROR(VLOOKUP(CONCATENATE(INDIRECT(ADDRESS(3,COLUMN())),A22),DATA!C2:E1044,2,FALSE)),0,VLOOKUP(CONCATENATE(INDIRECT(ADDRESS(3,COLUMN())),A22),DATA!C2:E1044,2,FALSE))</f>
        <v>0</v>
      </c>
      <c r="S22" s="49">
        <f ca="1">IF(ISERROR(VLOOKUP(CONCATENATE(INDIRECT(ADDRESS(3,COLUMN())),A22),DATA!C2:E1044,2,FALSE)),0,VLOOKUP(CONCATENATE(INDIRECT(ADDRESS(3,COLUMN())),A22),DATA!C2:E1044,2,FALSE))</f>
        <v>0</v>
      </c>
      <c r="T22" s="49">
        <f ca="1">IF(ISERROR(VLOOKUP(CONCATENATE(INDIRECT(ADDRESS(3,COLUMN())),A22),DATA!C2:E1044,2,FALSE)),0,VLOOKUP(CONCATENATE(INDIRECT(ADDRESS(3,COLUMN())),A22),DATA!C2:E1044,2,FALSE))</f>
        <v>0</v>
      </c>
      <c r="U22" s="49">
        <f ca="1">IF(ISERROR(VLOOKUP(CONCATENATE(INDIRECT(ADDRESS(3,COLUMN())),A22),DATA!C2:E1044,2,FALSE)),0,VLOOKUP(CONCATENATE(INDIRECT(ADDRESS(3,COLUMN())),A22),DATA!C2:E1044,2,FALSE))</f>
        <v>0</v>
      </c>
      <c r="V22" s="49">
        <f ca="1">IF(ISERROR(VLOOKUP(CONCATENATE(INDIRECT(ADDRESS(3,COLUMN())),A22),DATA!C2:E1044,2,FALSE)),0,VLOOKUP(CONCATENATE(INDIRECT(ADDRESS(3,COLUMN())),A22),DATA!C2:E1044,2,FALSE))</f>
        <v>0</v>
      </c>
      <c r="W22" s="49">
        <f ca="1">IF(ISERROR(VLOOKUP(CONCATENATE(INDIRECT(ADDRESS(3,COLUMN())),A22),DATA!C2:E1044,2,FALSE)),0,VLOOKUP(CONCATENATE(INDIRECT(ADDRESS(3,COLUMN())),A22),DATA!C2:E1044,2,FALSE))</f>
        <v>0</v>
      </c>
      <c r="X22" s="49">
        <f ca="1">IF(ISERROR(VLOOKUP(CONCATENATE(INDIRECT(ADDRESS(3,COLUMN())),A22),DATA!C2:E1044,2,FALSE)),0,VLOOKUP(CONCATENATE(INDIRECT(ADDRESS(3,COLUMN())),A22),DATA!C2:E1044,2,FALSE))</f>
        <v>0</v>
      </c>
      <c r="Y22" s="49">
        <f ca="1">IF(ISERROR(VLOOKUP(CONCATENATE(INDIRECT(ADDRESS(3,COLUMN())),A22),DATA!C2:E1044,2,FALSE)),0,VLOOKUP(CONCATENATE(INDIRECT(ADDRESS(3,COLUMN())),A22),DATA!C2:E1044,2,FALSE))</f>
        <v>0</v>
      </c>
      <c r="Z22" s="49">
        <f ca="1">IF(ISERROR(VLOOKUP(CONCATENATE(INDIRECT(ADDRESS(3,COLUMN())),A22),DATA!C2:E1044,2,FALSE)),0,VLOOKUP(CONCATENATE(INDIRECT(ADDRESS(3,COLUMN())),A22),DATA!C2:E1044,2,FALSE))</f>
        <v>0</v>
      </c>
      <c r="AA22" s="49">
        <f ca="1">IF(ISERROR(VLOOKUP(CONCATENATE(INDIRECT(ADDRESS(3,COLUMN())),A22),DATA!C2:E1044,2,FALSE)),0,VLOOKUP(CONCATENATE(INDIRECT(ADDRESS(3,COLUMN())),A22),DATA!C2:E1044,2,FALSE))</f>
        <v>0</v>
      </c>
      <c r="AB22" s="49">
        <f ca="1">IF(ISERROR(VLOOKUP(CONCATENATE(INDIRECT(ADDRESS(3,COLUMN())),A22),DATA!C2:E1044,2,FALSE)),0,VLOOKUP(CONCATENATE(INDIRECT(ADDRESS(3,COLUMN())),A22),DATA!C2:E1044,2,FALSE))</f>
        <v>0</v>
      </c>
      <c r="AC22" s="49">
        <f ca="1">IF(ISERROR(VLOOKUP(CONCATENATE(INDIRECT(ADDRESS(3,COLUMN())),A22),DATA!C2:E1044,2,FALSE)),0,VLOOKUP(CONCATENATE(INDIRECT(ADDRESS(3,COLUMN())),A22),DATA!C2:E1044,2,FALSE))</f>
        <v>0</v>
      </c>
      <c r="AD22" s="49">
        <f ca="1">IF(ISERROR(VLOOKUP(CONCATENATE(INDIRECT(ADDRESS(3,COLUMN())),A22),DATA!C2:E1044,2,FALSE)),0,VLOOKUP(CONCATENATE(INDIRECT(ADDRESS(3,COLUMN())),A22),DATA!C2:E1044,2,FALSE))</f>
        <v>0</v>
      </c>
      <c r="AE22" s="49">
        <f ca="1">IF(ISERROR(VLOOKUP(CONCATENATE(INDIRECT(ADDRESS(3,COLUMN())),A22),DATA!C2:E1044,2,FALSE)),0,VLOOKUP(CONCATENATE(INDIRECT(ADDRESS(3,COLUMN())),A22),DATA!C2:E1044,2,FALSE))</f>
        <v>0</v>
      </c>
      <c r="AF22" s="49">
        <f ca="1">IF(ISERROR(VLOOKUP(CONCATENATE(INDIRECT(ADDRESS(3,COLUMN())),A22),DATA!C2:E1044,2,FALSE)),0,VLOOKUP(CONCATENATE(INDIRECT(ADDRESS(3,COLUMN())),A22),DATA!C2:E1044,2,FALSE))</f>
        <v>0</v>
      </c>
      <c r="AG22" s="49">
        <f ca="1">IF(ISERROR(VLOOKUP(CONCATENATE(INDIRECT(ADDRESS(3,COLUMN())),A22),DATA!C2:E1044,2,FALSE)),0,VLOOKUP(CONCATENATE(INDIRECT(ADDRESS(3,COLUMN())),A22),DATA!C2:E1044,2,FALSE))</f>
        <v>0</v>
      </c>
      <c r="AH22" s="49">
        <f ca="1">IF(ISERROR(VLOOKUP(CONCATENATE(INDIRECT(ADDRESS(3,COLUMN())),A22),DATA!C2:E1044,2,FALSE)),0,VLOOKUP(CONCATENATE(INDIRECT(ADDRESS(3,COLUMN())),A22),DATA!C2:E1044,2,FALSE))</f>
        <v>0</v>
      </c>
      <c r="AI22" s="49">
        <f ca="1">IF(ISERROR(VLOOKUP(CONCATENATE(INDIRECT(ADDRESS(3,COLUMN())),A22),DATA!C2:E1044,2,FALSE)),0,VLOOKUP(CONCATENATE(INDIRECT(ADDRESS(3,COLUMN())),A22),DATA!C2:E1044,2,FALSE))</f>
        <v>0</v>
      </c>
      <c r="AJ22" s="49">
        <f ca="1">IF(ISERROR(VLOOKUP(CONCATENATE(INDIRECT(ADDRESS(3,COLUMN())),A22),DATA!C2:E1044,2,FALSE)),0,VLOOKUP(CONCATENATE(INDIRECT(ADDRESS(3,COLUMN())),A22),DATA!C2:E1044,2,FALSE))</f>
        <v>0</v>
      </c>
      <c r="AK22" s="49">
        <f ca="1">IF(ISERROR(VLOOKUP(CONCATENATE(INDIRECT(ADDRESS(3,COLUMN())),A22),DATA!C2:E1044,2,FALSE)),0,VLOOKUP(CONCATENATE(INDIRECT(ADDRESS(3,COLUMN())),A22),DATA!C2:E1044,2,FALSE))</f>
        <v>0</v>
      </c>
      <c r="AL22" s="49">
        <f ca="1">IF(ISERROR(VLOOKUP(CONCATENATE(INDIRECT(ADDRESS(3,COLUMN())),A22),DATA!C2:E1044,2,FALSE)),0,VLOOKUP(CONCATENATE(INDIRECT(ADDRESS(3,COLUMN())),A22),DATA!C2:E1044,2,FALSE))</f>
        <v>0</v>
      </c>
      <c r="AM22" s="49">
        <f ca="1">IF(ISERROR(VLOOKUP(CONCATENATE(INDIRECT(ADDRESS(3,COLUMN())),A22),DATA!C2:E1044,2,FALSE)),0,VLOOKUP(CONCATENATE(INDIRECT(ADDRESS(3,COLUMN())),A22),DATA!C2:E1044,2,FALSE))</f>
        <v>0</v>
      </c>
      <c r="AN22" s="49">
        <f ca="1">SUM(B22:INDIRECT(CONCATENATE(SUBSTITUTE(ADDRESS(1,COLUMN()-1,4),"1",""),"$22")))</f>
        <v>0</v>
      </c>
    </row>
    <row r="23" spans="1:40" x14ac:dyDescent="0.25">
      <c r="A23" s="50" t="s">
        <v>65</v>
      </c>
      <c r="B23" s="50">
        <f ca="1">IF(ISERROR(VLOOKUP(CONCATENATE(INDIRECT(ADDRESS(3,COLUMN())),A23),DATA!C2:E1044,2,FALSE)),0,VLOOKUP(CONCATENATE(INDIRECT(ADDRESS(3,COLUMN())),A23),DATA!C2:E1044,2,FALSE))</f>
        <v>0</v>
      </c>
      <c r="C23" s="50">
        <f ca="1">IF(ISERROR(VLOOKUP(CONCATENATE(INDIRECT(ADDRESS(3,COLUMN())),A23),DATA!C2:E1044,2,FALSE)),0,VLOOKUP(CONCATENATE(INDIRECT(ADDRESS(3,COLUMN())),A23),DATA!C2:E1044,2,FALSE))</f>
        <v>0</v>
      </c>
      <c r="D23" s="50">
        <f ca="1">IF(ISERROR(VLOOKUP(CONCATENATE(INDIRECT(ADDRESS(3,COLUMN())),A23),DATA!C2:E1044,2,FALSE)),0,VLOOKUP(CONCATENATE(INDIRECT(ADDRESS(3,COLUMN())),A23),DATA!C2:E1044,2,FALSE))</f>
        <v>0</v>
      </c>
      <c r="E23" s="50">
        <f ca="1">IF(ISERROR(VLOOKUP(CONCATENATE(INDIRECT(ADDRESS(3,COLUMN())),A23),DATA!C2:E1044,2,FALSE)),0,VLOOKUP(CONCATENATE(INDIRECT(ADDRESS(3,COLUMN())),A23),DATA!C2:E1044,2,FALSE))</f>
        <v>0</v>
      </c>
      <c r="F23" s="50">
        <f ca="1">IF(ISERROR(VLOOKUP(CONCATENATE(INDIRECT(ADDRESS(3,COLUMN())),A23),DATA!C2:E1044,2,FALSE)),0,VLOOKUP(CONCATENATE(INDIRECT(ADDRESS(3,COLUMN())),A23),DATA!C2:E1044,2,FALSE))</f>
        <v>0</v>
      </c>
      <c r="G23" s="50">
        <f ca="1">IF(ISERROR(VLOOKUP(CONCATENATE(INDIRECT(ADDRESS(3,COLUMN())),A23),DATA!C2:E1044,2,FALSE)),0,VLOOKUP(CONCATENATE(INDIRECT(ADDRESS(3,COLUMN())),A23),DATA!C2:E1044,2,FALSE))</f>
        <v>0</v>
      </c>
      <c r="H23" s="50">
        <f ca="1">IF(ISERROR(VLOOKUP(CONCATENATE(INDIRECT(ADDRESS(3,COLUMN())),A23),DATA!C2:E1044,2,FALSE)),0,VLOOKUP(CONCATENATE(INDIRECT(ADDRESS(3,COLUMN())),A23),DATA!C2:E1044,2,FALSE))</f>
        <v>0</v>
      </c>
      <c r="I23" s="50">
        <f ca="1">IF(ISERROR(VLOOKUP(CONCATENATE(INDIRECT(ADDRESS(3,COLUMN())),A23),DATA!C2:E1044,2,FALSE)),0,VLOOKUP(CONCATENATE(INDIRECT(ADDRESS(3,COLUMN())),A23),DATA!C2:E1044,2,FALSE))</f>
        <v>0</v>
      </c>
      <c r="J23" s="50">
        <f ca="1">IF(ISERROR(VLOOKUP(CONCATENATE(INDIRECT(ADDRESS(3,COLUMN())),A23),DATA!C2:E1044,2,FALSE)),0,VLOOKUP(CONCATENATE(INDIRECT(ADDRESS(3,COLUMN())),A23),DATA!C2:E1044,2,FALSE))</f>
        <v>0</v>
      </c>
      <c r="K23" s="50">
        <f ca="1">IF(ISERROR(VLOOKUP(CONCATENATE(INDIRECT(ADDRESS(3,COLUMN())),A23),DATA!C2:E1044,2,FALSE)),0,VLOOKUP(CONCATENATE(INDIRECT(ADDRESS(3,COLUMN())),A23),DATA!C2:E1044,2,FALSE))</f>
        <v>0</v>
      </c>
      <c r="L23" s="50">
        <f ca="1">IF(ISERROR(VLOOKUP(CONCATENATE(INDIRECT(ADDRESS(3,COLUMN())),A23),DATA!C2:E1044,2,FALSE)),0,VLOOKUP(CONCATENATE(INDIRECT(ADDRESS(3,COLUMN())),A23),DATA!C2:E1044,2,FALSE))</f>
        <v>0</v>
      </c>
      <c r="M23" s="50">
        <f ca="1">IF(ISERROR(VLOOKUP(CONCATENATE(INDIRECT(ADDRESS(3,COLUMN())),A23),DATA!C2:E1044,2,FALSE)),0,VLOOKUP(CONCATENATE(INDIRECT(ADDRESS(3,COLUMN())),A23),DATA!C2:E1044,2,FALSE))</f>
        <v>0</v>
      </c>
      <c r="N23" s="50">
        <f ca="1">IF(ISERROR(VLOOKUP(CONCATENATE(INDIRECT(ADDRESS(3,COLUMN())),A23),DATA!C2:E1044,2,FALSE)),0,VLOOKUP(CONCATENATE(INDIRECT(ADDRESS(3,COLUMN())),A23),DATA!C2:E1044,2,FALSE))</f>
        <v>0</v>
      </c>
      <c r="O23" s="50">
        <f ca="1">IF(ISERROR(VLOOKUP(CONCATENATE(INDIRECT(ADDRESS(3,COLUMN())),A23),DATA!C2:E1044,2,FALSE)),0,VLOOKUP(CONCATENATE(INDIRECT(ADDRESS(3,COLUMN())),A23),DATA!C2:E1044,2,FALSE))</f>
        <v>0</v>
      </c>
      <c r="P23" s="50">
        <f ca="1">IF(ISERROR(VLOOKUP(CONCATENATE(INDIRECT(ADDRESS(3,COLUMN())),A23),DATA!C2:E1044,2,FALSE)),0,VLOOKUP(CONCATENATE(INDIRECT(ADDRESS(3,COLUMN())),A23),DATA!C2:E1044,2,FALSE))</f>
        <v>0</v>
      </c>
      <c r="Q23" s="50">
        <f ca="1">IF(ISERROR(VLOOKUP(CONCATENATE(INDIRECT(ADDRESS(3,COLUMN())),A23),DATA!C2:E1044,2,FALSE)),0,VLOOKUP(CONCATENATE(INDIRECT(ADDRESS(3,COLUMN())),A23),DATA!C2:E1044,2,FALSE))</f>
        <v>0</v>
      </c>
      <c r="R23" s="50">
        <f ca="1">IF(ISERROR(VLOOKUP(CONCATENATE(INDIRECT(ADDRESS(3,COLUMN())),A23),DATA!C2:E1044,2,FALSE)),0,VLOOKUP(CONCATENATE(INDIRECT(ADDRESS(3,COLUMN())),A23),DATA!C2:E1044,2,FALSE))</f>
        <v>0</v>
      </c>
      <c r="S23" s="50">
        <f ca="1">IF(ISERROR(VLOOKUP(CONCATENATE(INDIRECT(ADDRESS(3,COLUMN())),A23),DATA!C2:E1044,2,FALSE)),0,VLOOKUP(CONCATENATE(INDIRECT(ADDRESS(3,COLUMN())),A23),DATA!C2:E1044,2,FALSE))</f>
        <v>0</v>
      </c>
      <c r="T23" s="50">
        <f ca="1">IF(ISERROR(VLOOKUP(CONCATENATE(INDIRECT(ADDRESS(3,COLUMN())),A23),DATA!C2:E1044,2,FALSE)),0,VLOOKUP(CONCATENATE(INDIRECT(ADDRESS(3,COLUMN())),A23),DATA!C2:E1044,2,FALSE))</f>
        <v>0</v>
      </c>
      <c r="U23" s="50">
        <f ca="1">IF(ISERROR(VLOOKUP(CONCATENATE(INDIRECT(ADDRESS(3,COLUMN())),A23),DATA!C2:E1044,2,FALSE)),0,VLOOKUP(CONCATENATE(INDIRECT(ADDRESS(3,COLUMN())),A23),DATA!C2:E1044,2,FALSE))</f>
        <v>0</v>
      </c>
      <c r="V23" s="50">
        <f ca="1">IF(ISERROR(VLOOKUP(CONCATENATE(INDIRECT(ADDRESS(3,COLUMN())),A23),DATA!C2:E1044,2,FALSE)),0,VLOOKUP(CONCATENATE(INDIRECT(ADDRESS(3,COLUMN())),A23),DATA!C2:E1044,2,FALSE))</f>
        <v>0</v>
      </c>
      <c r="W23" s="50">
        <f ca="1">IF(ISERROR(VLOOKUP(CONCATENATE(INDIRECT(ADDRESS(3,COLUMN())),A23),DATA!C2:E1044,2,FALSE)),0,VLOOKUP(CONCATENATE(INDIRECT(ADDRESS(3,COLUMN())),A23),DATA!C2:E1044,2,FALSE))</f>
        <v>0</v>
      </c>
      <c r="X23" s="50">
        <f ca="1">IF(ISERROR(VLOOKUP(CONCATENATE(INDIRECT(ADDRESS(3,COLUMN())),A23),DATA!C2:E1044,2,FALSE)),0,VLOOKUP(CONCATENATE(INDIRECT(ADDRESS(3,COLUMN())),A23),DATA!C2:E1044,2,FALSE))</f>
        <v>0</v>
      </c>
      <c r="Y23" s="50">
        <f ca="1">IF(ISERROR(VLOOKUP(CONCATENATE(INDIRECT(ADDRESS(3,COLUMN())),A23),DATA!C2:E1044,2,FALSE)),0,VLOOKUP(CONCATENATE(INDIRECT(ADDRESS(3,COLUMN())),A23),DATA!C2:E1044,2,FALSE))</f>
        <v>0</v>
      </c>
      <c r="Z23" s="50">
        <f ca="1">IF(ISERROR(VLOOKUP(CONCATENATE(INDIRECT(ADDRESS(3,COLUMN())),A23),DATA!C2:E1044,2,FALSE)),0,VLOOKUP(CONCATENATE(INDIRECT(ADDRESS(3,COLUMN())),A23),DATA!C2:E1044,2,FALSE))</f>
        <v>0</v>
      </c>
      <c r="AA23" s="50">
        <f ca="1">IF(ISERROR(VLOOKUP(CONCATENATE(INDIRECT(ADDRESS(3,COLUMN())),A23),DATA!C2:E1044,2,FALSE)),0,VLOOKUP(CONCATENATE(INDIRECT(ADDRESS(3,COLUMN())),A23),DATA!C2:E1044,2,FALSE))</f>
        <v>0</v>
      </c>
      <c r="AB23" s="50">
        <f ca="1">IF(ISERROR(VLOOKUP(CONCATENATE(INDIRECT(ADDRESS(3,COLUMN())),A23),DATA!C2:E1044,2,FALSE)),0,VLOOKUP(CONCATENATE(INDIRECT(ADDRESS(3,COLUMN())),A23),DATA!C2:E1044,2,FALSE))</f>
        <v>0</v>
      </c>
      <c r="AC23" s="50">
        <f ca="1">IF(ISERROR(VLOOKUP(CONCATENATE(INDIRECT(ADDRESS(3,COLUMN())),A23),DATA!C2:E1044,2,FALSE)),0,VLOOKUP(CONCATENATE(INDIRECT(ADDRESS(3,COLUMN())),A23),DATA!C2:E1044,2,FALSE))</f>
        <v>0</v>
      </c>
      <c r="AD23" s="50">
        <f ca="1">IF(ISERROR(VLOOKUP(CONCATENATE(INDIRECT(ADDRESS(3,COLUMN())),A23),DATA!C2:E1044,2,FALSE)),0,VLOOKUP(CONCATENATE(INDIRECT(ADDRESS(3,COLUMN())),A23),DATA!C2:E1044,2,FALSE))</f>
        <v>0</v>
      </c>
      <c r="AE23" s="50">
        <f ca="1">IF(ISERROR(VLOOKUP(CONCATENATE(INDIRECT(ADDRESS(3,COLUMN())),A23),DATA!C2:E1044,2,FALSE)),0,VLOOKUP(CONCATENATE(INDIRECT(ADDRESS(3,COLUMN())),A23),DATA!C2:E1044,2,FALSE))</f>
        <v>0</v>
      </c>
      <c r="AF23" s="50">
        <f ca="1">IF(ISERROR(VLOOKUP(CONCATENATE(INDIRECT(ADDRESS(3,COLUMN())),A23),DATA!C2:E1044,2,FALSE)),0,VLOOKUP(CONCATENATE(INDIRECT(ADDRESS(3,COLUMN())),A23),DATA!C2:E1044,2,FALSE))</f>
        <v>0</v>
      </c>
      <c r="AG23" s="50">
        <f ca="1">IF(ISERROR(VLOOKUP(CONCATENATE(INDIRECT(ADDRESS(3,COLUMN())),A23),DATA!C2:E1044,2,FALSE)),0,VLOOKUP(CONCATENATE(INDIRECT(ADDRESS(3,COLUMN())),A23),DATA!C2:E1044,2,FALSE))</f>
        <v>0</v>
      </c>
      <c r="AH23" s="50">
        <f ca="1">IF(ISERROR(VLOOKUP(CONCATENATE(INDIRECT(ADDRESS(3,COLUMN())),A23),DATA!C2:E1044,2,FALSE)),0,VLOOKUP(CONCATENATE(INDIRECT(ADDRESS(3,COLUMN())),A23),DATA!C2:E1044,2,FALSE))</f>
        <v>0</v>
      </c>
      <c r="AI23" s="50">
        <f ca="1">IF(ISERROR(VLOOKUP(CONCATENATE(INDIRECT(ADDRESS(3,COLUMN())),A23),DATA!C2:E1044,2,FALSE)),0,VLOOKUP(CONCATENATE(INDIRECT(ADDRESS(3,COLUMN())),A23),DATA!C2:E1044,2,FALSE))</f>
        <v>0</v>
      </c>
      <c r="AJ23" s="50">
        <f ca="1">IF(ISERROR(VLOOKUP(CONCATENATE(INDIRECT(ADDRESS(3,COLUMN())),A23),DATA!C2:E1044,2,FALSE)),0,VLOOKUP(CONCATENATE(INDIRECT(ADDRESS(3,COLUMN())),A23),DATA!C2:E1044,2,FALSE))</f>
        <v>0</v>
      </c>
      <c r="AK23" s="50">
        <f ca="1">IF(ISERROR(VLOOKUP(CONCATENATE(INDIRECT(ADDRESS(3,COLUMN())),A23),DATA!C2:E1044,2,FALSE)),0,VLOOKUP(CONCATENATE(INDIRECT(ADDRESS(3,COLUMN())),A23),DATA!C2:E1044,2,FALSE))</f>
        <v>0</v>
      </c>
      <c r="AL23" s="50">
        <f ca="1">IF(ISERROR(VLOOKUP(CONCATENATE(INDIRECT(ADDRESS(3,COLUMN())),A23),DATA!C2:E1044,2,FALSE)),0,VLOOKUP(CONCATENATE(INDIRECT(ADDRESS(3,COLUMN())),A23),DATA!C2:E1044,2,FALSE))</f>
        <v>0</v>
      </c>
      <c r="AM23" s="50">
        <f ca="1">IF(ISERROR(VLOOKUP(CONCATENATE(INDIRECT(ADDRESS(3,COLUMN())),A23),DATA!C2:E1044,2,FALSE)),0,VLOOKUP(CONCATENATE(INDIRECT(ADDRESS(3,COLUMN())),A23),DATA!C2:E1044,2,FALSE))</f>
        <v>0</v>
      </c>
      <c r="AN23" s="50">
        <f ca="1">SUM(B23:INDIRECT(CONCATENATE(SUBSTITUTE(ADDRESS(1,COLUMN()-1,4),"1",""),"$23")))</f>
        <v>0</v>
      </c>
    </row>
    <row r="24" spans="1:40" x14ac:dyDescent="0.25">
      <c r="A24" s="49" t="s">
        <v>66</v>
      </c>
      <c r="B24" s="49">
        <f ca="1">IF(ISERROR(VLOOKUP(CONCATENATE(INDIRECT(ADDRESS(3,COLUMN())),A24),DATA!C2:E1044,2,FALSE)),0,VLOOKUP(CONCATENATE(INDIRECT(ADDRESS(3,COLUMN())),A24),DATA!C2:E1044,2,FALSE))</f>
        <v>0</v>
      </c>
      <c r="C24" s="49">
        <f ca="1">IF(ISERROR(VLOOKUP(CONCATENATE(INDIRECT(ADDRESS(3,COLUMN())),A24),DATA!C2:E1044,2,FALSE)),0,VLOOKUP(CONCATENATE(INDIRECT(ADDRESS(3,COLUMN())),A24),DATA!C2:E1044,2,FALSE))</f>
        <v>0</v>
      </c>
      <c r="D24" s="49">
        <f ca="1">IF(ISERROR(VLOOKUP(CONCATENATE(INDIRECT(ADDRESS(3,COLUMN())),A24),DATA!C2:E1044,2,FALSE)),0,VLOOKUP(CONCATENATE(INDIRECT(ADDRESS(3,COLUMN())),A24),DATA!C2:E1044,2,FALSE))</f>
        <v>0</v>
      </c>
      <c r="E24" s="49">
        <f ca="1">IF(ISERROR(VLOOKUP(CONCATENATE(INDIRECT(ADDRESS(3,COLUMN())),A24),DATA!C2:E1044,2,FALSE)),0,VLOOKUP(CONCATENATE(INDIRECT(ADDRESS(3,COLUMN())),A24),DATA!C2:E1044,2,FALSE))</f>
        <v>0</v>
      </c>
      <c r="F24" s="49">
        <f ca="1">IF(ISERROR(VLOOKUP(CONCATENATE(INDIRECT(ADDRESS(3,COLUMN())),A24),DATA!C2:E1044,2,FALSE)),0,VLOOKUP(CONCATENATE(INDIRECT(ADDRESS(3,COLUMN())),A24),DATA!C2:E1044,2,FALSE))</f>
        <v>0</v>
      </c>
      <c r="G24" s="49">
        <f ca="1">IF(ISERROR(VLOOKUP(CONCATENATE(INDIRECT(ADDRESS(3,COLUMN())),A24),DATA!C2:E1044,2,FALSE)),0,VLOOKUP(CONCATENATE(INDIRECT(ADDRESS(3,COLUMN())),A24),DATA!C2:E1044,2,FALSE))</f>
        <v>3.875</v>
      </c>
      <c r="H24" s="49">
        <f ca="1">IF(ISERROR(VLOOKUP(CONCATENATE(INDIRECT(ADDRESS(3,COLUMN())),A24),DATA!C2:E1044,2,FALSE)),0,VLOOKUP(CONCATENATE(INDIRECT(ADDRESS(3,COLUMN())),A24),DATA!C2:E1044,2,FALSE))</f>
        <v>0</v>
      </c>
      <c r="I24" s="49">
        <f ca="1">IF(ISERROR(VLOOKUP(CONCATENATE(INDIRECT(ADDRESS(3,COLUMN())),A24),DATA!C2:E1044,2,FALSE)),0,VLOOKUP(CONCATENATE(INDIRECT(ADDRESS(3,COLUMN())),A24),DATA!C2:E1044,2,FALSE))</f>
        <v>0</v>
      </c>
      <c r="J24" s="49">
        <f ca="1">IF(ISERROR(VLOOKUP(CONCATENATE(INDIRECT(ADDRESS(3,COLUMN())),A24),DATA!C2:E1044,2,FALSE)),0,VLOOKUP(CONCATENATE(INDIRECT(ADDRESS(3,COLUMN())),A24),DATA!C2:E1044,2,FALSE))</f>
        <v>0</v>
      </c>
      <c r="K24" s="49">
        <f ca="1">IF(ISERROR(VLOOKUP(CONCATENATE(INDIRECT(ADDRESS(3,COLUMN())),A24),DATA!C2:E1044,2,FALSE)),0,VLOOKUP(CONCATENATE(INDIRECT(ADDRESS(3,COLUMN())),A24),DATA!C2:E1044,2,FALSE))</f>
        <v>0</v>
      </c>
      <c r="L24" s="49">
        <f ca="1">IF(ISERROR(VLOOKUP(CONCATENATE(INDIRECT(ADDRESS(3,COLUMN())),A24),DATA!C2:E1044,2,FALSE)),0,VLOOKUP(CONCATENATE(INDIRECT(ADDRESS(3,COLUMN())),A24),DATA!C2:E1044,2,FALSE))</f>
        <v>0</v>
      </c>
      <c r="M24" s="49">
        <f ca="1">IF(ISERROR(VLOOKUP(CONCATENATE(INDIRECT(ADDRESS(3,COLUMN())),A24),DATA!C2:E1044,2,FALSE)),0,VLOOKUP(CONCATENATE(INDIRECT(ADDRESS(3,COLUMN())),A24),DATA!C2:E1044,2,FALSE))</f>
        <v>0</v>
      </c>
      <c r="N24" s="49">
        <f ca="1">IF(ISERROR(VLOOKUP(CONCATENATE(INDIRECT(ADDRESS(3,COLUMN())),A24),DATA!C2:E1044,2,FALSE)),0,VLOOKUP(CONCATENATE(INDIRECT(ADDRESS(3,COLUMN())),A24),DATA!C2:E1044,2,FALSE))</f>
        <v>5.7</v>
      </c>
      <c r="O24" s="49">
        <f ca="1">IF(ISERROR(VLOOKUP(CONCATENATE(INDIRECT(ADDRESS(3,COLUMN())),A24),DATA!C2:E1044,2,FALSE)),0,VLOOKUP(CONCATENATE(INDIRECT(ADDRESS(3,COLUMN())),A24),DATA!C2:E1044,2,FALSE))</f>
        <v>0</v>
      </c>
      <c r="P24" s="49">
        <f ca="1">IF(ISERROR(VLOOKUP(CONCATENATE(INDIRECT(ADDRESS(3,COLUMN())),A24),DATA!C2:E1044,2,FALSE)),0,VLOOKUP(CONCATENATE(INDIRECT(ADDRESS(3,COLUMN())),A24),DATA!C2:E1044,2,FALSE))</f>
        <v>0</v>
      </c>
      <c r="Q24" s="49">
        <f ca="1">IF(ISERROR(VLOOKUP(CONCATENATE(INDIRECT(ADDRESS(3,COLUMN())),A24),DATA!C2:E1044,2,FALSE)),0,VLOOKUP(CONCATENATE(INDIRECT(ADDRESS(3,COLUMN())),A24),DATA!C2:E1044,2,FALSE))</f>
        <v>0</v>
      </c>
      <c r="R24" s="49">
        <f ca="1">IF(ISERROR(VLOOKUP(CONCATENATE(INDIRECT(ADDRESS(3,COLUMN())),A24),DATA!C2:E1044,2,FALSE)),0,VLOOKUP(CONCATENATE(INDIRECT(ADDRESS(3,COLUMN())),A24),DATA!C2:E1044,2,FALSE))</f>
        <v>0</v>
      </c>
      <c r="S24" s="49">
        <f ca="1">IF(ISERROR(VLOOKUP(CONCATENATE(INDIRECT(ADDRESS(3,COLUMN())),A24),DATA!C2:E1044,2,FALSE)),0,VLOOKUP(CONCATENATE(INDIRECT(ADDRESS(3,COLUMN())),A24),DATA!C2:E1044,2,FALSE))</f>
        <v>0</v>
      </c>
      <c r="T24" s="49">
        <f ca="1">IF(ISERROR(VLOOKUP(CONCATENATE(INDIRECT(ADDRESS(3,COLUMN())),A24),DATA!C2:E1044,2,FALSE)),0,VLOOKUP(CONCATENATE(INDIRECT(ADDRESS(3,COLUMN())),A24),DATA!C2:E1044,2,FALSE))</f>
        <v>0</v>
      </c>
      <c r="U24" s="49">
        <f ca="1">IF(ISERROR(VLOOKUP(CONCATENATE(INDIRECT(ADDRESS(3,COLUMN())),A24),DATA!C2:E1044,2,FALSE)),0,VLOOKUP(CONCATENATE(INDIRECT(ADDRESS(3,COLUMN())),A24),DATA!C2:E1044,2,FALSE))</f>
        <v>0</v>
      </c>
      <c r="V24" s="49">
        <f ca="1">IF(ISERROR(VLOOKUP(CONCATENATE(INDIRECT(ADDRESS(3,COLUMN())),A24),DATA!C2:E1044,2,FALSE)),0,VLOOKUP(CONCATENATE(INDIRECT(ADDRESS(3,COLUMN())),A24),DATA!C2:E1044,2,FALSE))</f>
        <v>0</v>
      </c>
      <c r="W24" s="49">
        <f ca="1">IF(ISERROR(VLOOKUP(CONCATENATE(INDIRECT(ADDRESS(3,COLUMN())),A24),DATA!C2:E1044,2,FALSE)),0,VLOOKUP(CONCATENATE(INDIRECT(ADDRESS(3,COLUMN())),A24),DATA!C2:E1044,2,FALSE))</f>
        <v>0</v>
      </c>
      <c r="X24" s="49">
        <f ca="1">IF(ISERROR(VLOOKUP(CONCATENATE(INDIRECT(ADDRESS(3,COLUMN())),A24),DATA!C2:E1044,2,FALSE)),0,VLOOKUP(CONCATENATE(INDIRECT(ADDRESS(3,COLUMN())),A24),DATA!C2:E1044,2,FALSE))</f>
        <v>0</v>
      </c>
      <c r="Y24" s="49">
        <f ca="1">IF(ISERROR(VLOOKUP(CONCATENATE(INDIRECT(ADDRESS(3,COLUMN())),A24),DATA!C2:E1044,2,FALSE)),0,VLOOKUP(CONCATENATE(INDIRECT(ADDRESS(3,COLUMN())),A24),DATA!C2:E1044,2,FALSE))</f>
        <v>0</v>
      </c>
      <c r="Z24" s="49">
        <f ca="1">IF(ISERROR(VLOOKUP(CONCATENATE(INDIRECT(ADDRESS(3,COLUMN())),A24),DATA!C2:E1044,2,FALSE)),0,VLOOKUP(CONCATENATE(INDIRECT(ADDRESS(3,COLUMN())),A24),DATA!C2:E1044,2,FALSE))</f>
        <v>0</v>
      </c>
      <c r="AA24" s="49">
        <f ca="1">IF(ISERROR(VLOOKUP(CONCATENATE(INDIRECT(ADDRESS(3,COLUMN())),A24),DATA!C2:E1044,2,FALSE)),0,VLOOKUP(CONCATENATE(INDIRECT(ADDRESS(3,COLUMN())),A24),DATA!C2:E1044,2,FALSE))</f>
        <v>0.8</v>
      </c>
      <c r="AB24" s="49">
        <f ca="1">IF(ISERROR(VLOOKUP(CONCATENATE(INDIRECT(ADDRESS(3,COLUMN())),A24),DATA!C2:E1044,2,FALSE)),0,VLOOKUP(CONCATENATE(INDIRECT(ADDRESS(3,COLUMN())),A24),DATA!C2:E1044,2,FALSE))</f>
        <v>0</v>
      </c>
      <c r="AC24" s="49">
        <f ca="1">IF(ISERROR(VLOOKUP(CONCATENATE(INDIRECT(ADDRESS(3,COLUMN())),A24),DATA!C2:E1044,2,FALSE)),0,VLOOKUP(CONCATENATE(INDIRECT(ADDRESS(3,COLUMN())),A24),DATA!C2:E1044,2,FALSE))</f>
        <v>0</v>
      </c>
      <c r="AD24" s="49">
        <f ca="1">IF(ISERROR(VLOOKUP(CONCATENATE(INDIRECT(ADDRESS(3,COLUMN())),A24),DATA!C2:E1044,2,FALSE)),0,VLOOKUP(CONCATENATE(INDIRECT(ADDRESS(3,COLUMN())),A24),DATA!C2:E1044,2,FALSE))</f>
        <v>0</v>
      </c>
      <c r="AE24" s="49">
        <f ca="1">IF(ISERROR(VLOOKUP(CONCATENATE(INDIRECT(ADDRESS(3,COLUMN())),A24),DATA!C2:E1044,2,FALSE)),0,VLOOKUP(CONCATENATE(INDIRECT(ADDRESS(3,COLUMN())),A24),DATA!C2:E1044,2,FALSE))</f>
        <v>0</v>
      </c>
      <c r="AF24" s="49">
        <f ca="1">IF(ISERROR(VLOOKUP(CONCATENATE(INDIRECT(ADDRESS(3,COLUMN())),A24),DATA!C2:E1044,2,FALSE)),0,VLOOKUP(CONCATENATE(INDIRECT(ADDRESS(3,COLUMN())),A24),DATA!C2:E1044,2,FALSE))</f>
        <v>0</v>
      </c>
      <c r="AG24" s="49">
        <f ca="1">IF(ISERROR(VLOOKUP(CONCATENATE(INDIRECT(ADDRESS(3,COLUMN())),A24),DATA!C2:E1044,2,FALSE)),0,VLOOKUP(CONCATENATE(INDIRECT(ADDRESS(3,COLUMN())),A24),DATA!C2:E1044,2,FALSE))</f>
        <v>0</v>
      </c>
      <c r="AH24" s="49">
        <f ca="1">IF(ISERROR(VLOOKUP(CONCATENATE(INDIRECT(ADDRESS(3,COLUMN())),A24),DATA!C2:E1044,2,FALSE)),0,VLOOKUP(CONCATENATE(INDIRECT(ADDRESS(3,COLUMN())),A24),DATA!C2:E1044,2,FALSE))</f>
        <v>0</v>
      </c>
      <c r="AI24" s="49">
        <f ca="1">IF(ISERROR(VLOOKUP(CONCATENATE(INDIRECT(ADDRESS(3,COLUMN())),A24),DATA!C2:E1044,2,FALSE)),0,VLOOKUP(CONCATENATE(INDIRECT(ADDRESS(3,COLUMN())),A24),DATA!C2:E1044,2,FALSE))</f>
        <v>0</v>
      </c>
      <c r="AJ24" s="49">
        <f ca="1">IF(ISERROR(VLOOKUP(CONCATENATE(INDIRECT(ADDRESS(3,COLUMN())),A24),DATA!C2:E1044,2,FALSE)),0,VLOOKUP(CONCATENATE(INDIRECT(ADDRESS(3,COLUMN())),A24),DATA!C2:E1044,2,FALSE))</f>
        <v>0</v>
      </c>
      <c r="AK24" s="49">
        <f ca="1">IF(ISERROR(VLOOKUP(CONCATENATE(INDIRECT(ADDRESS(3,COLUMN())),A24),DATA!C2:E1044,2,FALSE)),0,VLOOKUP(CONCATENATE(INDIRECT(ADDRESS(3,COLUMN())),A24),DATA!C2:E1044,2,FALSE))</f>
        <v>0</v>
      </c>
      <c r="AL24" s="49">
        <f ca="1">IF(ISERROR(VLOOKUP(CONCATENATE(INDIRECT(ADDRESS(3,COLUMN())),A24),DATA!C2:E1044,2,FALSE)),0,VLOOKUP(CONCATENATE(INDIRECT(ADDRESS(3,COLUMN())),A24),DATA!C2:E1044,2,FALSE))</f>
        <v>0</v>
      </c>
      <c r="AM24" s="49">
        <f ca="1">IF(ISERROR(VLOOKUP(CONCATENATE(INDIRECT(ADDRESS(3,COLUMN())),A24),DATA!C2:E1044,2,FALSE)),0,VLOOKUP(CONCATENATE(INDIRECT(ADDRESS(3,COLUMN())),A24),DATA!C2:E1044,2,FALSE))</f>
        <v>0</v>
      </c>
      <c r="AN24" s="49">
        <f ca="1">SUM(B24:INDIRECT(CONCATENATE(SUBSTITUTE(ADDRESS(1,COLUMN()-1,4),"1",""),"$24")))</f>
        <v>10.375</v>
      </c>
    </row>
    <row r="25" spans="1:40" x14ac:dyDescent="0.25">
      <c r="A25" s="50" t="s">
        <v>67</v>
      </c>
      <c r="B25" s="50">
        <f ca="1">IF(ISERROR(VLOOKUP(CONCATENATE(INDIRECT(ADDRESS(3,COLUMN())),A25),DATA!C2:E1044,2,FALSE)),0,VLOOKUP(CONCATENATE(INDIRECT(ADDRESS(3,COLUMN())),A25),DATA!C2:E1044,2,FALSE))</f>
        <v>0</v>
      </c>
      <c r="C25" s="50">
        <f ca="1">IF(ISERROR(VLOOKUP(CONCATENATE(INDIRECT(ADDRESS(3,COLUMN())),A25),DATA!C2:E1044,2,FALSE)),0,VLOOKUP(CONCATENATE(INDIRECT(ADDRESS(3,COLUMN())),A25),DATA!C2:E1044,2,FALSE))</f>
        <v>0</v>
      </c>
      <c r="D25" s="50">
        <f ca="1">IF(ISERROR(VLOOKUP(CONCATENATE(INDIRECT(ADDRESS(3,COLUMN())),A25),DATA!C2:E1044,2,FALSE)),0,VLOOKUP(CONCATENATE(INDIRECT(ADDRESS(3,COLUMN())),A25),DATA!C2:E1044,2,FALSE))</f>
        <v>0</v>
      </c>
      <c r="E25" s="50">
        <f ca="1">IF(ISERROR(VLOOKUP(CONCATENATE(INDIRECT(ADDRESS(3,COLUMN())),A25),DATA!C2:E1044,2,FALSE)),0,VLOOKUP(CONCATENATE(INDIRECT(ADDRESS(3,COLUMN())),A25),DATA!C2:E1044,2,FALSE))</f>
        <v>0</v>
      </c>
      <c r="F25" s="50">
        <f ca="1">IF(ISERROR(VLOOKUP(CONCATENATE(INDIRECT(ADDRESS(3,COLUMN())),A25),DATA!C2:E1044,2,FALSE)),0,VLOOKUP(CONCATENATE(INDIRECT(ADDRESS(3,COLUMN())),A25),DATA!C2:E1044,2,FALSE))</f>
        <v>0</v>
      </c>
      <c r="G25" s="50">
        <f ca="1">IF(ISERROR(VLOOKUP(CONCATENATE(INDIRECT(ADDRESS(3,COLUMN())),A25),DATA!C2:E1044,2,FALSE)),0,VLOOKUP(CONCATENATE(INDIRECT(ADDRESS(3,COLUMN())),A25),DATA!C2:E1044,2,FALSE))</f>
        <v>0</v>
      </c>
      <c r="H25" s="50">
        <f ca="1">IF(ISERROR(VLOOKUP(CONCATENATE(INDIRECT(ADDRESS(3,COLUMN())),A25),DATA!C2:E1044,2,FALSE)),0,VLOOKUP(CONCATENATE(INDIRECT(ADDRESS(3,COLUMN())),A25),DATA!C2:E1044,2,FALSE))</f>
        <v>0</v>
      </c>
      <c r="I25" s="50">
        <f ca="1">IF(ISERROR(VLOOKUP(CONCATENATE(INDIRECT(ADDRESS(3,COLUMN())),A25),DATA!C2:E1044,2,FALSE)),0,VLOOKUP(CONCATENATE(INDIRECT(ADDRESS(3,COLUMN())),A25),DATA!C2:E1044,2,FALSE))</f>
        <v>0</v>
      </c>
      <c r="J25" s="50">
        <f ca="1">IF(ISERROR(VLOOKUP(CONCATENATE(INDIRECT(ADDRESS(3,COLUMN())),A25),DATA!C2:E1044,2,FALSE)),0,VLOOKUP(CONCATENATE(INDIRECT(ADDRESS(3,COLUMN())),A25),DATA!C2:E1044,2,FALSE))</f>
        <v>0</v>
      </c>
      <c r="K25" s="50">
        <f ca="1">IF(ISERROR(VLOOKUP(CONCATENATE(INDIRECT(ADDRESS(3,COLUMN())),A25),DATA!C2:E1044,2,FALSE)),0,VLOOKUP(CONCATENATE(INDIRECT(ADDRESS(3,COLUMN())),A25),DATA!C2:E1044,2,FALSE))</f>
        <v>0</v>
      </c>
      <c r="L25" s="50">
        <f ca="1">IF(ISERROR(VLOOKUP(CONCATENATE(INDIRECT(ADDRESS(3,COLUMN())),A25),DATA!C2:E1044,2,FALSE)),0,VLOOKUP(CONCATENATE(INDIRECT(ADDRESS(3,COLUMN())),A25),DATA!C2:E1044,2,FALSE))</f>
        <v>0</v>
      </c>
      <c r="M25" s="50">
        <f ca="1">IF(ISERROR(VLOOKUP(CONCATENATE(INDIRECT(ADDRESS(3,COLUMN())),A25),DATA!C2:E1044,2,FALSE)),0,VLOOKUP(CONCATENATE(INDIRECT(ADDRESS(3,COLUMN())),A25),DATA!C2:E1044,2,FALSE))</f>
        <v>0</v>
      </c>
      <c r="N25" s="50">
        <f ca="1">IF(ISERROR(VLOOKUP(CONCATENATE(INDIRECT(ADDRESS(3,COLUMN())),A25),DATA!C2:E1044,2,FALSE)),0,VLOOKUP(CONCATENATE(INDIRECT(ADDRESS(3,COLUMN())),A25),DATA!C2:E1044,2,FALSE))</f>
        <v>0</v>
      </c>
      <c r="O25" s="50">
        <f ca="1">IF(ISERROR(VLOOKUP(CONCATENATE(INDIRECT(ADDRESS(3,COLUMN())),A25),DATA!C2:E1044,2,FALSE)),0,VLOOKUP(CONCATENATE(INDIRECT(ADDRESS(3,COLUMN())),A25),DATA!C2:E1044,2,FALSE))</f>
        <v>0</v>
      </c>
      <c r="P25" s="50">
        <f ca="1">IF(ISERROR(VLOOKUP(CONCATENATE(INDIRECT(ADDRESS(3,COLUMN())),A25),DATA!C2:E1044,2,FALSE)),0,VLOOKUP(CONCATENATE(INDIRECT(ADDRESS(3,COLUMN())),A25),DATA!C2:E1044,2,FALSE))</f>
        <v>0</v>
      </c>
      <c r="Q25" s="50">
        <f ca="1">IF(ISERROR(VLOOKUP(CONCATENATE(INDIRECT(ADDRESS(3,COLUMN())),A25),DATA!C2:E1044,2,FALSE)),0,VLOOKUP(CONCATENATE(INDIRECT(ADDRESS(3,COLUMN())),A25),DATA!C2:E1044,2,FALSE))</f>
        <v>0</v>
      </c>
      <c r="R25" s="50">
        <f ca="1">IF(ISERROR(VLOOKUP(CONCATENATE(INDIRECT(ADDRESS(3,COLUMN())),A25),DATA!C2:E1044,2,FALSE)),0,VLOOKUP(CONCATENATE(INDIRECT(ADDRESS(3,COLUMN())),A25),DATA!C2:E1044,2,FALSE))</f>
        <v>0</v>
      </c>
      <c r="S25" s="50">
        <f ca="1">IF(ISERROR(VLOOKUP(CONCATENATE(INDIRECT(ADDRESS(3,COLUMN())),A25),DATA!C2:E1044,2,FALSE)),0,VLOOKUP(CONCATENATE(INDIRECT(ADDRESS(3,COLUMN())),A25),DATA!C2:E1044,2,FALSE))</f>
        <v>0</v>
      </c>
      <c r="T25" s="50">
        <f ca="1">IF(ISERROR(VLOOKUP(CONCATENATE(INDIRECT(ADDRESS(3,COLUMN())),A25),DATA!C2:E1044,2,FALSE)),0,VLOOKUP(CONCATENATE(INDIRECT(ADDRESS(3,COLUMN())),A25),DATA!C2:E1044,2,FALSE))</f>
        <v>0</v>
      </c>
      <c r="U25" s="50">
        <f ca="1">IF(ISERROR(VLOOKUP(CONCATENATE(INDIRECT(ADDRESS(3,COLUMN())),A25),DATA!C2:E1044,2,FALSE)),0,VLOOKUP(CONCATENATE(INDIRECT(ADDRESS(3,COLUMN())),A25),DATA!C2:E1044,2,FALSE))</f>
        <v>0</v>
      </c>
      <c r="V25" s="50">
        <f ca="1">IF(ISERROR(VLOOKUP(CONCATENATE(INDIRECT(ADDRESS(3,COLUMN())),A25),DATA!C2:E1044,2,FALSE)),0,VLOOKUP(CONCATENATE(INDIRECT(ADDRESS(3,COLUMN())),A25),DATA!C2:E1044,2,FALSE))</f>
        <v>0</v>
      </c>
      <c r="W25" s="50">
        <f ca="1">IF(ISERROR(VLOOKUP(CONCATENATE(INDIRECT(ADDRESS(3,COLUMN())),A25),DATA!C2:E1044,2,FALSE)),0,VLOOKUP(CONCATENATE(INDIRECT(ADDRESS(3,COLUMN())),A25),DATA!C2:E1044,2,FALSE))</f>
        <v>0</v>
      </c>
      <c r="X25" s="50">
        <f ca="1">IF(ISERROR(VLOOKUP(CONCATENATE(INDIRECT(ADDRESS(3,COLUMN())),A25),DATA!C2:E1044,2,FALSE)),0,VLOOKUP(CONCATENATE(INDIRECT(ADDRESS(3,COLUMN())),A25),DATA!C2:E1044,2,FALSE))</f>
        <v>0</v>
      </c>
      <c r="Y25" s="50">
        <f ca="1">IF(ISERROR(VLOOKUP(CONCATENATE(INDIRECT(ADDRESS(3,COLUMN())),A25),DATA!C2:E1044,2,FALSE)),0,VLOOKUP(CONCATENATE(INDIRECT(ADDRESS(3,COLUMN())),A25),DATA!C2:E1044,2,FALSE))</f>
        <v>0</v>
      </c>
      <c r="Z25" s="50">
        <f ca="1">IF(ISERROR(VLOOKUP(CONCATENATE(INDIRECT(ADDRESS(3,COLUMN())),A25),DATA!C2:E1044,2,FALSE)),0,VLOOKUP(CONCATENATE(INDIRECT(ADDRESS(3,COLUMN())),A25),DATA!C2:E1044,2,FALSE))</f>
        <v>0</v>
      </c>
      <c r="AA25" s="50">
        <f ca="1">IF(ISERROR(VLOOKUP(CONCATENATE(INDIRECT(ADDRESS(3,COLUMN())),A25),DATA!C2:E1044,2,FALSE)),0,VLOOKUP(CONCATENATE(INDIRECT(ADDRESS(3,COLUMN())),A25),DATA!C2:E1044,2,FALSE))</f>
        <v>0</v>
      </c>
      <c r="AB25" s="50">
        <f ca="1">IF(ISERROR(VLOOKUP(CONCATENATE(INDIRECT(ADDRESS(3,COLUMN())),A25),DATA!C2:E1044,2,FALSE)),0,VLOOKUP(CONCATENATE(INDIRECT(ADDRESS(3,COLUMN())),A25),DATA!C2:E1044,2,FALSE))</f>
        <v>0</v>
      </c>
      <c r="AC25" s="50">
        <f ca="1">IF(ISERROR(VLOOKUP(CONCATENATE(INDIRECT(ADDRESS(3,COLUMN())),A25),DATA!C2:E1044,2,FALSE)),0,VLOOKUP(CONCATENATE(INDIRECT(ADDRESS(3,COLUMN())),A25),DATA!C2:E1044,2,FALSE))</f>
        <v>0</v>
      </c>
      <c r="AD25" s="50">
        <f ca="1">IF(ISERROR(VLOOKUP(CONCATENATE(INDIRECT(ADDRESS(3,COLUMN())),A25),DATA!C2:E1044,2,FALSE)),0,VLOOKUP(CONCATENATE(INDIRECT(ADDRESS(3,COLUMN())),A25),DATA!C2:E1044,2,FALSE))</f>
        <v>0</v>
      </c>
      <c r="AE25" s="50">
        <f ca="1">IF(ISERROR(VLOOKUP(CONCATENATE(INDIRECT(ADDRESS(3,COLUMN())),A25),DATA!C2:E1044,2,FALSE)),0,VLOOKUP(CONCATENATE(INDIRECT(ADDRESS(3,COLUMN())),A25),DATA!C2:E1044,2,FALSE))</f>
        <v>0</v>
      </c>
      <c r="AF25" s="50">
        <f ca="1">IF(ISERROR(VLOOKUP(CONCATENATE(INDIRECT(ADDRESS(3,COLUMN())),A25),DATA!C2:E1044,2,FALSE)),0,VLOOKUP(CONCATENATE(INDIRECT(ADDRESS(3,COLUMN())),A25),DATA!C2:E1044,2,FALSE))</f>
        <v>0</v>
      </c>
      <c r="AG25" s="50">
        <f ca="1">IF(ISERROR(VLOOKUP(CONCATENATE(INDIRECT(ADDRESS(3,COLUMN())),A25),DATA!C2:E1044,2,FALSE)),0,VLOOKUP(CONCATENATE(INDIRECT(ADDRESS(3,COLUMN())),A25),DATA!C2:E1044,2,FALSE))</f>
        <v>0</v>
      </c>
      <c r="AH25" s="50">
        <f ca="1">IF(ISERROR(VLOOKUP(CONCATENATE(INDIRECT(ADDRESS(3,COLUMN())),A25),DATA!C2:E1044,2,FALSE)),0,VLOOKUP(CONCATENATE(INDIRECT(ADDRESS(3,COLUMN())),A25),DATA!C2:E1044,2,FALSE))</f>
        <v>0</v>
      </c>
      <c r="AI25" s="50">
        <f ca="1">IF(ISERROR(VLOOKUP(CONCATENATE(INDIRECT(ADDRESS(3,COLUMN())),A25),DATA!C2:E1044,2,FALSE)),0,VLOOKUP(CONCATENATE(INDIRECT(ADDRESS(3,COLUMN())),A25),DATA!C2:E1044,2,FALSE))</f>
        <v>0</v>
      </c>
      <c r="AJ25" s="50">
        <f ca="1">IF(ISERROR(VLOOKUP(CONCATENATE(INDIRECT(ADDRESS(3,COLUMN())),A25),DATA!C2:E1044,2,FALSE)),0,VLOOKUP(CONCATENATE(INDIRECT(ADDRESS(3,COLUMN())),A25),DATA!C2:E1044,2,FALSE))</f>
        <v>0</v>
      </c>
      <c r="AK25" s="50">
        <f ca="1">IF(ISERROR(VLOOKUP(CONCATENATE(INDIRECT(ADDRESS(3,COLUMN())),A25),DATA!C2:E1044,2,FALSE)),0,VLOOKUP(CONCATENATE(INDIRECT(ADDRESS(3,COLUMN())),A25),DATA!C2:E1044,2,FALSE))</f>
        <v>0</v>
      </c>
      <c r="AL25" s="50">
        <f ca="1">IF(ISERROR(VLOOKUP(CONCATENATE(INDIRECT(ADDRESS(3,COLUMN())),A25),DATA!C2:E1044,2,FALSE)),0,VLOOKUP(CONCATENATE(INDIRECT(ADDRESS(3,COLUMN())),A25),DATA!C2:E1044,2,FALSE))</f>
        <v>0</v>
      </c>
      <c r="AM25" s="50">
        <f ca="1">IF(ISERROR(VLOOKUP(CONCATENATE(INDIRECT(ADDRESS(3,COLUMN())),A25),DATA!C2:E1044,2,FALSE)),0,VLOOKUP(CONCATENATE(INDIRECT(ADDRESS(3,COLUMN())),A25),DATA!C2:E1044,2,FALSE))</f>
        <v>0</v>
      </c>
      <c r="AN25" s="50">
        <f ca="1">SUM(B25:INDIRECT(CONCATENATE(SUBSTITUTE(ADDRESS(1,COLUMN()-1,4),"1",""),"$25")))</f>
        <v>0</v>
      </c>
    </row>
    <row r="26" spans="1:40" x14ac:dyDescent="0.25">
      <c r="A26" s="49" t="s">
        <v>68</v>
      </c>
      <c r="B26" s="49">
        <f ca="1">IF(ISERROR(VLOOKUP(CONCATENATE(INDIRECT(ADDRESS(3,COLUMN())),A26),DATA!C2:E1044,2,FALSE)),0,VLOOKUP(CONCATENATE(INDIRECT(ADDRESS(3,COLUMN())),A26),DATA!C2:E1044,2,FALSE))</f>
        <v>9.5666700000000002</v>
      </c>
      <c r="C26" s="49">
        <f ca="1">IF(ISERROR(VLOOKUP(CONCATENATE(INDIRECT(ADDRESS(3,COLUMN())),A26),DATA!C2:E1044,2,FALSE)),0,VLOOKUP(CONCATENATE(INDIRECT(ADDRESS(3,COLUMN())),A26),DATA!C2:E1044,2,FALSE))</f>
        <v>1</v>
      </c>
      <c r="D26" s="49">
        <f ca="1">IF(ISERROR(VLOOKUP(CONCATENATE(INDIRECT(ADDRESS(3,COLUMN())),A26),DATA!C2:E1044,2,FALSE)),0,VLOOKUP(CONCATENATE(INDIRECT(ADDRESS(3,COLUMN())),A26),DATA!C2:E1044,2,FALSE))</f>
        <v>4</v>
      </c>
      <c r="E26" s="49">
        <f ca="1">IF(ISERROR(VLOOKUP(CONCATENATE(INDIRECT(ADDRESS(3,COLUMN())),A26),DATA!C2:E1044,2,FALSE)),0,VLOOKUP(CONCATENATE(INDIRECT(ADDRESS(3,COLUMN())),A26),DATA!C2:E1044,2,FALSE))</f>
        <v>7.2</v>
      </c>
      <c r="F26" s="49">
        <f ca="1">IF(ISERROR(VLOOKUP(CONCATENATE(INDIRECT(ADDRESS(3,COLUMN())),A26),DATA!C2:E1044,2,FALSE)),0,VLOOKUP(CONCATENATE(INDIRECT(ADDRESS(3,COLUMN())),A26),DATA!C2:E1044,2,FALSE))</f>
        <v>0</v>
      </c>
      <c r="G26" s="49">
        <f ca="1">IF(ISERROR(VLOOKUP(CONCATENATE(INDIRECT(ADDRESS(3,COLUMN())),A26),DATA!C2:E1044,2,FALSE)),0,VLOOKUP(CONCATENATE(INDIRECT(ADDRESS(3,COLUMN())),A26),DATA!C2:E1044,2,FALSE))</f>
        <v>7</v>
      </c>
      <c r="H26" s="49">
        <f ca="1">IF(ISERROR(VLOOKUP(CONCATENATE(INDIRECT(ADDRESS(3,COLUMN())),A26),DATA!C2:E1044,2,FALSE)),0,VLOOKUP(CONCATENATE(INDIRECT(ADDRESS(3,COLUMN())),A26),DATA!C2:E1044,2,FALSE))</f>
        <v>3</v>
      </c>
      <c r="I26" s="49">
        <f ca="1">IF(ISERROR(VLOOKUP(CONCATENATE(INDIRECT(ADDRESS(3,COLUMN())),A26),DATA!C2:E1044,2,FALSE)),0,VLOOKUP(CONCATENATE(INDIRECT(ADDRESS(3,COLUMN())),A26),DATA!C2:E1044,2,FALSE))</f>
        <v>2.5</v>
      </c>
      <c r="J26" s="49">
        <f ca="1">IF(ISERROR(VLOOKUP(CONCATENATE(INDIRECT(ADDRESS(3,COLUMN())),A26),DATA!C2:E1044,2,FALSE)),0,VLOOKUP(CONCATENATE(INDIRECT(ADDRESS(3,COLUMN())),A26),DATA!C2:E1044,2,FALSE))</f>
        <v>24.15</v>
      </c>
      <c r="K26" s="49">
        <f ca="1">IF(ISERROR(VLOOKUP(CONCATENATE(INDIRECT(ADDRESS(3,COLUMN())),A26),DATA!C2:E1044,2,FALSE)),0,VLOOKUP(CONCATENATE(INDIRECT(ADDRESS(3,COLUMN())),A26),DATA!C2:E1044,2,FALSE))</f>
        <v>0.67</v>
      </c>
      <c r="L26" s="49">
        <f ca="1">IF(ISERROR(VLOOKUP(CONCATENATE(INDIRECT(ADDRESS(3,COLUMN())),A26),DATA!C2:E1044,2,FALSE)),0,VLOOKUP(CONCATENATE(INDIRECT(ADDRESS(3,COLUMN())),A26),DATA!C2:E1044,2,FALSE))</f>
        <v>0.125</v>
      </c>
      <c r="M26" s="49">
        <f ca="1">IF(ISERROR(VLOOKUP(CONCATENATE(INDIRECT(ADDRESS(3,COLUMN())),A26),DATA!C2:E1044,2,FALSE)),0,VLOOKUP(CONCATENATE(INDIRECT(ADDRESS(3,COLUMN())),A26),DATA!C2:E1044,2,FALSE))</f>
        <v>15</v>
      </c>
      <c r="N26" s="49">
        <f ca="1">IF(ISERROR(VLOOKUP(CONCATENATE(INDIRECT(ADDRESS(3,COLUMN())),A26),DATA!C2:E1044,2,FALSE)),0,VLOOKUP(CONCATENATE(INDIRECT(ADDRESS(3,COLUMN())),A26),DATA!C2:E1044,2,FALSE))</f>
        <v>2.34</v>
      </c>
      <c r="O26" s="49">
        <f ca="1">IF(ISERROR(VLOOKUP(CONCATENATE(INDIRECT(ADDRESS(3,COLUMN())),A26),DATA!C2:E1044,2,FALSE)),0,VLOOKUP(CONCATENATE(INDIRECT(ADDRESS(3,COLUMN())),A26),DATA!C2:E1044,2,FALSE))</f>
        <v>0</v>
      </c>
      <c r="P26" s="49">
        <f ca="1">IF(ISERROR(VLOOKUP(CONCATENATE(INDIRECT(ADDRESS(3,COLUMN())),A26),DATA!C2:E1044,2,FALSE)),0,VLOOKUP(CONCATENATE(INDIRECT(ADDRESS(3,COLUMN())),A26),DATA!C2:E1044,2,FALSE))</f>
        <v>0</v>
      </c>
      <c r="Q26" s="49">
        <f ca="1">IF(ISERROR(VLOOKUP(CONCATENATE(INDIRECT(ADDRESS(3,COLUMN())),A26),DATA!C2:E1044,2,FALSE)),0,VLOOKUP(CONCATENATE(INDIRECT(ADDRESS(3,COLUMN())),A26),DATA!C2:E1044,2,FALSE))</f>
        <v>0</v>
      </c>
      <c r="R26" s="49">
        <f ca="1">IF(ISERROR(VLOOKUP(CONCATENATE(INDIRECT(ADDRESS(3,COLUMN())),A26),DATA!C2:E1044,2,FALSE)),0,VLOOKUP(CONCATENATE(INDIRECT(ADDRESS(3,COLUMN())),A26),DATA!C2:E1044,2,FALSE))</f>
        <v>0</v>
      </c>
      <c r="S26" s="49">
        <f ca="1">IF(ISERROR(VLOOKUP(CONCATENATE(INDIRECT(ADDRESS(3,COLUMN())),A26),DATA!C2:E1044,2,FALSE)),0,VLOOKUP(CONCATENATE(INDIRECT(ADDRESS(3,COLUMN())),A26),DATA!C2:E1044,2,FALSE))</f>
        <v>1</v>
      </c>
      <c r="T26" s="49">
        <f ca="1">IF(ISERROR(VLOOKUP(CONCATENATE(INDIRECT(ADDRESS(3,COLUMN())),A26),DATA!C2:E1044,2,FALSE)),0,VLOOKUP(CONCATENATE(INDIRECT(ADDRESS(3,COLUMN())),A26),DATA!C2:E1044,2,FALSE))</f>
        <v>2</v>
      </c>
      <c r="U26" s="49">
        <f ca="1">IF(ISERROR(VLOOKUP(CONCATENATE(INDIRECT(ADDRESS(3,COLUMN())),A26),DATA!C2:E1044,2,FALSE)),0,VLOOKUP(CONCATENATE(INDIRECT(ADDRESS(3,COLUMN())),A26),DATA!C2:E1044,2,FALSE))</f>
        <v>6.84</v>
      </c>
      <c r="V26" s="49">
        <f ca="1">IF(ISERROR(VLOOKUP(CONCATENATE(INDIRECT(ADDRESS(3,COLUMN())),A26),DATA!C2:E1044,2,FALSE)),0,VLOOKUP(CONCATENATE(INDIRECT(ADDRESS(3,COLUMN())),A26),DATA!C2:E1044,2,FALSE))</f>
        <v>0</v>
      </c>
      <c r="W26" s="49">
        <f ca="1">IF(ISERROR(VLOOKUP(CONCATENATE(INDIRECT(ADDRESS(3,COLUMN())),A26),DATA!C2:E1044,2,FALSE)),0,VLOOKUP(CONCATENATE(INDIRECT(ADDRESS(3,COLUMN())),A26),DATA!C2:E1044,2,FALSE))</f>
        <v>0</v>
      </c>
      <c r="X26" s="49">
        <f ca="1">IF(ISERROR(VLOOKUP(CONCATENATE(INDIRECT(ADDRESS(3,COLUMN())),A26),DATA!C2:E1044,2,FALSE)),0,VLOOKUP(CONCATENATE(INDIRECT(ADDRESS(3,COLUMN())),A26),DATA!C2:E1044,2,FALSE))</f>
        <v>0</v>
      </c>
      <c r="Y26" s="49">
        <f ca="1">IF(ISERROR(VLOOKUP(CONCATENATE(INDIRECT(ADDRESS(3,COLUMN())),A26),DATA!C2:E1044,2,FALSE)),0,VLOOKUP(CONCATENATE(INDIRECT(ADDRESS(3,COLUMN())),A26),DATA!C2:E1044,2,FALSE))</f>
        <v>4</v>
      </c>
      <c r="Z26" s="49">
        <f ca="1">IF(ISERROR(VLOOKUP(CONCATENATE(INDIRECT(ADDRESS(3,COLUMN())),A26),DATA!C2:E1044,2,FALSE)),0,VLOOKUP(CONCATENATE(INDIRECT(ADDRESS(3,COLUMN())),A26),DATA!C2:E1044,2,FALSE))</f>
        <v>0</v>
      </c>
      <c r="AA26" s="49">
        <f ca="1">IF(ISERROR(VLOOKUP(CONCATENATE(INDIRECT(ADDRESS(3,COLUMN())),A26),DATA!C2:E1044,2,FALSE)),0,VLOOKUP(CONCATENATE(INDIRECT(ADDRESS(3,COLUMN())),A26),DATA!C2:E1044,2,FALSE))</f>
        <v>1</v>
      </c>
      <c r="AB26" s="49">
        <f ca="1">IF(ISERROR(VLOOKUP(CONCATENATE(INDIRECT(ADDRESS(3,COLUMN())),A26),DATA!C2:E1044,2,FALSE)),0,VLOOKUP(CONCATENATE(INDIRECT(ADDRESS(3,COLUMN())),A26),DATA!C2:E1044,2,FALSE))</f>
        <v>0</v>
      </c>
      <c r="AC26" s="49">
        <f ca="1">IF(ISERROR(VLOOKUP(CONCATENATE(INDIRECT(ADDRESS(3,COLUMN())),A26),DATA!C2:E1044,2,FALSE)),0,VLOOKUP(CONCATENATE(INDIRECT(ADDRESS(3,COLUMN())),A26),DATA!C2:E1044,2,FALSE))</f>
        <v>0</v>
      </c>
      <c r="AD26" s="49">
        <f ca="1">IF(ISERROR(VLOOKUP(CONCATENATE(INDIRECT(ADDRESS(3,COLUMN())),A26),DATA!C2:E1044,2,FALSE)),0,VLOOKUP(CONCATENATE(INDIRECT(ADDRESS(3,COLUMN())),A26),DATA!C2:E1044,2,FALSE))</f>
        <v>0</v>
      </c>
      <c r="AE26" s="49">
        <f ca="1">IF(ISERROR(VLOOKUP(CONCATENATE(INDIRECT(ADDRESS(3,COLUMN())),A26),DATA!C2:E1044,2,FALSE)),0,VLOOKUP(CONCATENATE(INDIRECT(ADDRESS(3,COLUMN())),A26),DATA!C2:E1044,2,FALSE))</f>
        <v>0</v>
      </c>
      <c r="AF26" s="49">
        <f ca="1">IF(ISERROR(VLOOKUP(CONCATENATE(INDIRECT(ADDRESS(3,COLUMN())),A26),DATA!C2:E1044,2,FALSE)),0,VLOOKUP(CONCATENATE(INDIRECT(ADDRESS(3,COLUMN())),A26),DATA!C2:E1044,2,FALSE))</f>
        <v>0</v>
      </c>
      <c r="AG26" s="49">
        <f ca="1">IF(ISERROR(VLOOKUP(CONCATENATE(INDIRECT(ADDRESS(3,COLUMN())),A26),DATA!C2:E1044,2,FALSE)),0,VLOOKUP(CONCATENATE(INDIRECT(ADDRESS(3,COLUMN())),A26),DATA!C2:E1044,2,FALSE))</f>
        <v>1</v>
      </c>
      <c r="AH26" s="49">
        <f ca="1">IF(ISERROR(VLOOKUP(CONCATENATE(INDIRECT(ADDRESS(3,COLUMN())),A26),DATA!C2:E1044,2,FALSE)),0,VLOOKUP(CONCATENATE(INDIRECT(ADDRESS(3,COLUMN())),A26),DATA!C2:E1044,2,FALSE))</f>
        <v>0</v>
      </c>
      <c r="AI26" s="49">
        <f ca="1">IF(ISERROR(VLOOKUP(CONCATENATE(INDIRECT(ADDRESS(3,COLUMN())),A26),DATA!C2:E1044,2,FALSE)),0,VLOOKUP(CONCATENATE(INDIRECT(ADDRESS(3,COLUMN())),A26),DATA!C2:E1044,2,FALSE))</f>
        <v>0</v>
      </c>
      <c r="AJ26" s="49">
        <f ca="1">IF(ISERROR(VLOOKUP(CONCATENATE(INDIRECT(ADDRESS(3,COLUMN())),A26),DATA!C2:E1044,2,FALSE)),0,VLOOKUP(CONCATENATE(INDIRECT(ADDRESS(3,COLUMN())),A26),DATA!C2:E1044,2,FALSE))</f>
        <v>0</v>
      </c>
      <c r="AK26" s="49">
        <f ca="1">IF(ISERROR(VLOOKUP(CONCATENATE(INDIRECT(ADDRESS(3,COLUMN())),A26),DATA!C2:E1044,2,FALSE)),0,VLOOKUP(CONCATENATE(INDIRECT(ADDRESS(3,COLUMN())),A26),DATA!C2:E1044,2,FALSE))</f>
        <v>0</v>
      </c>
      <c r="AL26" s="49">
        <f ca="1">IF(ISERROR(VLOOKUP(CONCATENATE(INDIRECT(ADDRESS(3,COLUMN())),A26),DATA!C2:E1044,2,FALSE)),0,VLOOKUP(CONCATENATE(INDIRECT(ADDRESS(3,COLUMN())),A26),DATA!C2:E1044,2,FALSE))</f>
        <v>0</v>
      </c>
      <c r="AM26" s="49">
        <f ca="1">IF(ISERROR(VLOOKUP(CONCATENATE(INDIRECT(ADDRESS(3,COLUMN())),A26),DATA!C2:E1044,2,FALSE)),0,VLOOKUP(CONCATENATE(INDIRECT(ADDRESS(3,COLUMN())),A26),DATA!C2:E1044,2,FALSE))</f>
        <v>0</v>
      </c>
      <c r="AN26" s="49">
        <f ca="1">SUM(B26:INDIRECT(CONCATENATE(SUBSTITUTE(ADDRESS(1,COLUMN()-1,4),"1",""),"$26")))</f>
        <v>92.391670000000005</v>
      </c>
    </row>
    <row r="27" spans="1:40" x14ac:dyDescent="0.25">
      <c r="A27" s="50" t="s">
        <v>69</v>
      </c>
      <c r="B27" s="50">
        <f ca="1">IF(ISERROR(VLOOKUP(CONCATENATE(INDIRECT(ADDRESS(3,COLUMN())),A27),DATA!C2:E1044,2,FALSE)),0,VLOOKUP(CONCATENATE(INDIRECT(ADDRESS(3,COLUMN())),A27),DATA!C2:E1044,2,FALSE))</f>
        <v>5.5</v>
      </c>
      <c r="C27" s="50">
        <f ca="1">IF(ISERROR(VLOOKUP(CONCATENATE(INDIRECT(ADDRESS(3,COLUMN())),A27),DATA!C2:E1044,2,FALSE)),0,VLOOKUP(CONCATENATE(INDIRECT(ADDRESS(3,COLUMN())),A27),DATA!C2:E1044,2,FALSE))</f>
        <v>3.25</v>
      </c>
      <c r="D27" s="50">
        <f ca="1">IF(ISERROR(VLOOKUP(CONCATENATE(INDIRECT(ADDRESS(3,COLUMN())),A27),DATA!C2:E1044,2,FALSE)),0,VLOOKUP(CONCATENATE(INDIRECT(ADDRESS(3,COLUMN())),A27),DATA!C2:E1044,2,FALSE))</f>
        <v>6.7</v>
      </c>
      <c r="E27" s="50">
        <f ca="1">IF(ISERROR(VLOOKUP(CONCATENATE(INDIRECT(ADDRESS(3,COLUMN())),A27),DATA!C2:E1044,2,FALSE)),0,VLOOKUP(CONCATENATE(INDIRECT(ADDRESS(3,COLUMN())),A27),DATA!C2:E1044,2,FALSE))</f>
        <v>1.1000000000000001</v>
      </c>
      <c r="F27" s="50">
        <f ca="1">IF(ISERROR(VLOOKUP(CONCATENATE(INDIRECT(ADDRESS(3,COLUMN())),A27),DATA!C2:E1044,2,FALSE)),0,VLOOKUP(CONCATENATE(INDIRECT(ADDRESS(3,COLUMN())),A27),DATA!C2:E1044,2,FALSE))</f>
        <v>0</v>
      </c>
      <c r="G27" s="50">
        <f ca="1">IF(ISERROR(VLOOKUP(CONCATENATE(INDIRECT(ADDRESS(3,COLUMN())),A27),DATA!C2:E1044,2,FALSE)),0,VLOOKUP(CONCATENATE(INDIRECT(ADDRESS(3,COLUMN())),A27),DATA!C2:E1044,2,FALSE))</f>
        <v>1.6</v>
      </c>
      <c r="H27" s="50">
        <f ca="1">IF(ISERROR(VLOOKUP(CONCATENATE(INDIRECT(ADDRESS(3,COLUMN())),A27),DATA!C2:E1044,2,FALSE)),0,VLOOKUP(CONCATENATE(INDIRECT(ADDRESS(3,COLUMN())),A27),DATA!C2:E1044,2,FALSE))</f>
        <v>6</v>
      </c>
      <c r="I27" s="50">
        <f ca="1">IF(ISERROR(VLOOKUP(CONCATENATE(INDIRECT(ADDRESS(3,COLUMN())),A27),DATA!C2:E1044,2,FALSE)),0,VLOOKUP(CONCATENATE(INDIRECT(ADDRESS(3,COLUMN())),A27),DATA!C2:E1044,2,FALSE))</f>
        <v>8.4</v>
      </c>
      <c r="J27" s="50">
        <f ca="1">IF(ISERROR(VLOOKUP(CONCATENATE(INDIRECT(ADDRESS(3,COLUMN())),A27),DATA!C2:E1044,2,FALSE)),0,VLOOKUP(CONCATENATE(INDIRECT(ADDRESS(3,COLUMN())),A27),DATA!C2:E1044,2,FALSE))</f>
        <v>24.04</v>
      </c>
      <c r="K27" s="50">
        <f ca="1">IF(ISERROR(VLOOKUP(CONCATENATE(INDIRECT(ADDRESS(3,COLUMN())),A27),DATA!C2:E1044,2,FALSE)),0,VLOOKUP(CONCATENATE(INDIRECT(ADDRESS(3,COLUMN())),A27),DATA!C2:E1044,2,FALSE))</f>
        <v>3</v>
      </c>
      <c r="L27" s="50">
        <f ca="1">IF(ISERROR(VLOOKUP(CONCATENATE(INDIRECT(ADDRESS(3,COLUMN())),A27),DATA!C2:E1044,2,FALSE)),0,VLOOKUP(CONCATENATE(INDIRECT(ADDRESS(3,COLUMN())),A27),DATA!C2:E1044,2,FALSE))</f>
        <v>0</v>
      </c>
      <c r="M27" s="50">
        <f ca="1">IF(ISERROR(VLOOKUP(CONCATENATE(INDIRECT(ADDRESS(3,COLUMN())),A27),DATA!C2:E1044,2,FALSE)),0,VLOOKUP(CONCATENATE(INDIRECT(ADDRESS(3,COLUMN())),A27),DATA!C2:E1044,2,FALSE))</f>
        <v>1</v>
      </c>
      <c r="N27" s="50">
        <f ca="1">IF(ISERROR(VLOOKUP(CONCATENATE(INDIRECT(ADDRESS(3,COLUMN())),A27),DATA!C2:E1044,2,FALSE)),0,VLOOKUP(CONCATENATE(INDIRECT(ADDRESS(3,COLUMN())),A27),DATA!C2:E1044,2,FALSE))</f>
        <v>0.3</v>
      </c>
      <c r="O27" s="50">
        <f ca="1">IF(ISERROR(VLOOKUP(CONCATENATE(INDIRECT(ADDRESS(3,COLUMN())),A27),DATA!C2:E1044,2,FALSE)),0,VLOOKUP(CONCATENATE(INDIRECT(ADDRESS(3,COLUMN())),A27),DATA!C2:E1044,2,FALSE))</f>
        <v>3</v>
      </c>
      <c r="P27" s="50">
        <f ca="1">IF(ISERROR(VLOOKUP(CONCATENATE(INDIRECT(ADDRESS(3,COLUMN())),A27),DATA!C2:E1044,2,FALSE)),0,VLOOKUP(CONCATENATE(INDIRECT(ADDRESS(3,COLUMN())),A27),DATA!C2:E1044,2,FALSE))</f>
        <v>1</v>
      </c>
      <c r="Q27" s="50">
        <f ca="1">IF(ISERROR(VLOOKUP(CONCATENATE(INDIRECT(ADDRESS(3,COLUMN())),A27),DATA!C2:E1044,2,FALSE)),0,VLOOKUP(CONCATENATE(INDIRECT(ADDRESS(3,COLUMN())),A27),DATA!C2:E1044,2,FALSE))</f>
        <v>0</v>
      </c>
      <c r="R27" s="50">
        <f ca="1">IF(ISERROR(VLOOKUP(CONCATENATE(INDIRECT(ADDRESS(3,COLUMN())),A27),DATA!C2:E1044,2,FALSE)),0,VLOOKUP(CONCATENATE(INDIRECT(ADDRESS(3,COLUMN())),A27),DATA!C2:E1044,2,FALSE))</f>
        <v>9</v>
      </c>
      <c r="S27" s="50">
        <f ca="1">IF(ISERROR(VLOOKUP(CONCATENATE(INDIRECT(ADDRESS(3,COLUMN())),A27),DATA!C2:E1044,2,FALSE)),0,VLOOKUP(CONCATENATE(INDIRECT(ADDRESS(3,COLUMN())),A27),DATA!C2:E1044,2,FALSE))</f>
        <v>0</v>
      </c>
      <c r="T27" s="50">
        <f ca="1">IF(ISERROR(VLOOKUP(CONCATENATE(INDIRECT(ADDRESS(3,COLUMN())),A27),DATA!C2:E1044,2,FALSE)),0,VLOOKUP(CONCATENATE(INDIRECT(ADDRESS(3,COLUMN())),A27),DATA!C2:E1044,2,FALSE))</f>
        <v>0.1</v>
      </c>
      <c r="U27" s="50">
        <f ca="1">IF(ISERROR(VLOOKUP(CONCATENATE(INDIRECT(ADDRESS(3,COLUMN())),A27),DATA!C2:E1044,2,FALSE)),0,VLOOKUP(CONCATENATE(INDIRECT(ADDRESS(3,COLUMN())),A27),DATA!C2:E1044,2,FALSE))</f>
        <v>4.95</v>
      </c>
      <c r="V27" s="50">
        <f ca="1">IF(ISERROR(VLOOKUP(CONCATENATE(INDIRECT(ADDRESS(3,COLUMN())),A27),DATA!C2:E1044,2,FALSE)),0,VLOOKUP(CONCATENATE(INDIRECT(ADDRESS(3,COLUMN())),A27),DATA!C2:E1044,2,FALSE))</f>
        <v>2</v>
      </c>
      <c r="W27" s="50">
        <f ca="1">IF(ISERROR(VLOOKUP(CONCATENATE(INDIRECT(ADDRESS(3,COLUMN())),A27),DATA!C2:E1044,2,FALSE)),0,VLOOKUP(CONCATENATE(INDIRECT(ADDRESS(3,COLUMN())),A27),DATA!C2:E1044,2,FALSE))</f>
        <v>0</v>
      </c>
      <c r="X27" s="50">
        <f ca="1">IF(ISERROR(VLOOKUP(CONCATENATE(INDIRECT(ADDRESS(3,COLUMN())),A27),DATA!C2:E1044,2,FALSE)),0,VLOOKUP(CONCATENATE(INDIRECT(ADDRESS(3,COLUMN())),A27),DATA!C2:E1044,2,FALSE))</f>
        <v>0</v>
      </c>
      <c r="Y27" s="50">
        <f ca="1">IF(ISERROR(VLOOKUP(CONCATENATE(INDIRECT(ADDRESS(3,COLUMN())),A27),DATA!C2:E1044,2,FALSE)),0,VLOOKUP(CONCATENATE(INDIRECT(ADDRESS(3,COLUMN())),A27),DATA!C2:E1044,2,FALSE))</f>
        <v>2</v>
      </c>
      <c r="Z27" s="50">
        <f ca="1">IF(ISERROR(VLOOKUP(CONCATENATE(INDIRECT(ADDRESS(3,COLUMN())),A27),DATA!C2:E1044,2,FALSE)),0,VLOOKUP(CONCATENATE(INDIRECT(ADDRESS(3,COLUMN())),A27),DATA!C2:E1044,2,FALSE))</f>
        <v>0</v>
      </c>
      <c r="AA27" s="50">
        <f ca="1">IF(ISERROR(VLOOKUP(CONCATENATE(INDIRECT(ADDRESS(3,COLUMN())),A27),DATA!C2:E1044,2,FALSE)),0,VLOOKUP(CONCATENATE(INDIRECT(ADDRESS(3,COLUMN())),A27),DATA!C2:E1044,2,FALSE))</f>
        <v>1</v>
      </c>
      <c r="AB27" s="50">
        <f ca="1">IF(ISERROR(VLOOKUP(CONCATENATE(INDIRECT(ADDRESS(3,COLUMN())),A27),DATA!C2:E1044,2,FALSE)),0,VLOOKUP(CONCATENATE(INDIRECT(ADDRESS(3,COLUMN())),A27),DATA!C2:E1044,2,FALSE))</f>
        <v>0</v>
      </c>
      <c r="AC27" s="50">
        <f ca="1">IF(ISERROR(VLOOKUP(CONCATENATE(INDIRECT(ADDRESS(3,COLUMN())),A27),DATA!C2:E1044,2,FALSE)),0,VLOOKUP(CONCATENATE(INDIRECT(ADDRESS(3,COLUMN())),A27),DATA!C2:E1044,2,FALSE))</f>
        <v>0</v>
      </c>
      <c r="AD27" s="50">
        <f ca="1">IF(ISERROR(VLOOKUP(CONCATENATE(INDIRECT(ADDRESS(3,COLUMN())),A27),DATA!C2:E1044,2,FALSE)),0,VLOOKUP(CONCATENATE(INDIRECT(ADDRESS(3,COLUMN())),A27),DATA!C2:E1044,2,FALSE))</f>
        <v>0</v>
      </c>
      <c r="AE27" s="50">
        <f ca="1">IF(ISERROR(VLOOKUP(CONCATENATE(INDIRECT(ADDRESS(3,COLUMN())),A27),DATA!C2:E1044,2,FALSE)),0,VLOOKUP(CONCATENATE(INDIRECT(ADDRESS(3,COLUMN())),A27),DATA!C2:E1044,2,FALSE))</f>
        <v>0</v>
      </c>
      <c r="AF27" s="50">
        <f ca="1">IF(ISERROR(VLOOKUP(CONCATENATE(INDIRECT(ADDRESS(3,COLUMN())),A27),DATA!C2:E1044,2,FALSE)),0,VLOOKUP(CONCATENATE(INDIRECT(ADDRESS(3,COLUMN())),A27),DATA!C2:E1044,2,FALSE))</f>
        <v>0</v>
      </c>
      <c r="AG27" s="50">
        <f ca="1">IF(ISERROR(VLOOKUP(CONCATENATE(INDIRECT(ADDRESS(3,COLUMN())),A27),DATA!C2:E1044,2,FALSE)),0,VLOOKUP(CONCATENATE(INDIRECT(ADDRESS(3,COLUMN())),A27),DATA!C2:E1044,2,FALSE))</f>
        <v>0</v>
      </c>
      <c r="AH27" s="50">
        <f ca="1">IF(ISERROR(VLOOKUP(CONCATENATE(INDIRECT(ADDRESS(3,COLUMN())),A27),DATA!C2:E1044,2,FALSE)),0,VLOOKUP(CONCATENATE(INDIRECT(ADDRESS(3,COLUMN())),A27),DATA!C2:E1044,2,FALSE))</f>
        <v>0</v>
      </c>
      <c r="AI27" s="50">
        <f ca="1">IF(ISERROR(VLOOKUP(CONCATENATE(INDIRECT(ADDRESS(3,COLUMN())),A27),DATA!C2:E1044,2,FALSE)),0,VLOOKUP(CONCATENATE(INDIRECT(ADDRESS(3,COLUMN())),A27),DATA!C2:E1044,2,FALSE))</f>
        <v>0</v>
      </c>
      <c r="AJ27" s="50">
        <f ca="1">IF(ISERROR(VLOOKUP(CONCATENATE(INDIRECT(ADDRESS(3,COLUMN())),A27),DATA!C2:E1044,2,FALSE)),0,VLOOKUP(CONCATENATE(INDIRECT(ADDRESS(3,COLUMN())),A27),DATA!C2:E1044,2,FALSE))</f>
        <v>0</v>
      </c>
      <c r="AK27" s="50">
        <f ca="1">IF(ISERROR(VLOOKUP(CONCATENATE(INDIRECT(ADDRESS(3,COLUMN())),A27),DATA!C2:E1044,2,FALSE)),0,VLOOKUP(CONCATENATE(INDIRECT(ADDRESS(3,COLUMN())),A27),DATA!C2:E1044,2,FALSE))</f>
        <v>0</v>
      </c>
      <c r="AL27" s="50">
        <f ca="1">IF(ISERROR(VLOOKUP(CONCATENATE(INDIRECT(ADDRESS(3,COLUMN())),A27),DATA!C2:E1044,2,FALSE)),0,VLOOKUP(CONCATENATE(INDIRECT(ADDRESS(3,COLUMN())),A27),DATA!C2:E1044,2,FALSE))</f>
        <v>0</v>
      </c>
      <c r="AM27" s="50">
        <f ca="1">IF(ISERROR(VLOOKUP(CONCATENATE(INDIRECT(ADDRESS(3,COLUMN())),A27),DATA!C2:E1044,2,FALSE)),0,VLOOKUP(CONCATENATE(INDIRECT(ADDRESS(3,COLUMN())),A27),DATA!C2:E1044,2,FALSE))</f>
        <v>0</v>
      </c>
      <c r="AN27" s="50">
        <f ca="1">SUM(B27:INDIRECT(CONCATENATE(SUBSTITUTE(ADDRESS(1,COLUMN()-1,4),"1",""),"$27")))</f>
        <v>83.94</v>
      </c>
    </row>
    <row r="28" spans="1:40" x14ac:dyDescent="0.25">
      <c r="A28" s="49" t="s">
        <v>70</v>
      </c>
      <c r="B28" s="49">
        <f ca="1">IF(ISERROR(VLOOKUP(CONCATENATE(INDIRECT(ADDRESS(3,COLUMN())),A28),DATA!C2:E1044,2,FALSE)),0,VLOOKUP(CONCATENATE(INDIRECT(ADDRESS(3,COLUMN())),A28),DATA!C2:E1044,2,FALSE))</f>
        <v>330.69585000000001</v>
      </c>
      <c r="C28" s="49">
        <f ca="1">IF(ISERROR(VLOOKUP(CONCATENATE(INDIRECT(ADDRESS(3,COLUMN())),A28),DATA!C2:E1044,2,FALSE)),0,VLOOKUP(CONCATENATE(INDIRECT(ADDRESS(3,COLUMN())),A28),DATA!C2:E1044,2,FALSE))</f>
        <v>70.286670000000001</v>
      </c>
      <c r="D28" s="49">
        <f ca="1">IF(ISERROR(VLOOKUP(CONCATENATE(INDIRECT(ADDRESS(3,COLUMN())),A28),DATA!C2:E1044,2,FALSE)),0,VLOOKUP(CONCATENATE(INDIRECT(ADDRESS(3,COLUMN())),A28),DATA!C2:E1044,2,FALSE))</f>
        <v>170.55</v>
      </c>
      <c r="E28" s="49">
        <f ca="1">IF(ISERROR(VLOOKUP(CONCATENATE(INDIRECT(ADDRESS(3,COLUMN())),A28),DATA!C2:E1044,2,FALSE)),0,VLOOKUP(CONCATENATE(INDIRECT(ADDRESS(3,COLUMN())),A28),DATA!C2:E1044,2,FALSE))</f>
        <v>95.915000000000006</v>
      </c>
      <c r="F28" s="49">
        <f ca="1">IF(ISERROR(VLOOKUP(CONCATENATE(INDIRECT(ADDRESS(3,COLUMN())),A28),DATA!C2:E1044,2,FALSE)),0,VLOOKUP(CONCATENATE(INDIRECT(ADDRESS(3,COLUMN())),A28),DATA!C2:E1044,2,FALSE))</f>
        <v>20.39</v>
      </c>
      <c r="G28" s="49">
        <f ca="1">IF(ISERROR(VLOOKUP(CONCATENATE(INDIRECT(ADDRESS(3,COLUMN())),A28),DATA!C2:E1044,2,FALSE)),0,VLOOKUP(CONCATENATE(INDIRECT(ADDRESS(3,COLUMN())),A28),DATA!C2:E1044,2,FALSE))</f>
        <v>261.26002</v>
      </c>
      <c r="H28" s="49">
        <f ca="1">IF(ISERROR(VLOOKUP(CONCATENATE(INDIRECT(ADDRESS(3,COLUMN())),A28),DATA!C2:E1044,2,FALSE)),0,VLOOKUP(CONCATENATE(INDIRECT(ADDRESS(3,COLUMN())),A28),DATA!C2:E1044,2,FALSE))</f>
        <v>145.28666999999999</v>
      </c>
      <c r="I28" s="49">
        <f ca="1">IF(ISERROR(VLOOKUP(CONCATENATE(INDIRECT(ADDRESS(3,COLUMN())),A28),DATA!C2:E1044,2,FALSE)),0,VLOOKUP(CONCATENATE(INDIRECT(ADDRESS(3,COLUMN())),A28),DATA!C2:E1044,2,FALSE))</f>
        <v>85.447869999999995</v>
      </c>
      <c r="J28" s="49">
        <f ca="1">IF(ISERROR(VLOOKUP(CONCATENATE(INDIRECT(ADDRESS(3,COLUMN())),A28),DATA!C2:E1044,2,FALSE)),0,VLOOKUP(CONCATENATE(INDIRECT(ADDRESS(3,COLUMN())),A28),DATA!C2:E1044,2,FALSE))</f>
        <v>284.22000000000003</v>
      </c>
      <c r="K28" s="49">
        <f ca="1">IF(ISERROR(VLOOKUP(CONCATENATE(INDIRECT(ADDRESS(3,COLUMN())),A28),DATA!C2:E1044,2,FALSE)),0,VLOOKUP(CONCATENATE(INDIRECT(ADDRESS(3,COLUMN())),A28),DATA!C2:E1044,2,FALSE))</f>
        <v>537.24784</v>
      </c>
      <c r="L28" s="49">
        <f ca="1">IF(ISERROR(VLOOKUP(CONCATENATE(INDIRECT(ADDRESS(3,COLUMN())),A28),DATA!C2:E1044,2,FALSE)),0,VLOOKUP(CONCATENATE(INDIRECT(ADDRESS(3,COLUMN())),A28),DATA!C2:E1044,2,FALSE))</f>
        <v>42.916159999999998</v>
      </c>
      <c r="M28" s="49">
        <f ca="1">IF(ISERROR(VLOOKUP(CONCATENATE(INDIRECT(ADDRESS(3,COLUMN())),A28),DATA!C2:E1044,2,FALSE)),0,VLOOKUP(CONCATENATE(INDIRECT(ADDRESS(3,COLUMN())),A28),DATA!C2:E1044,2,FALSE))</f>
        <v>218.74</v>
      </c>
      <c r="N28" s="49">
        <f ca="1">IF(ISERROR(VLOOKUP(CONCATENATE(INDIRECT(ADDRESS(3,COLUMN())),A28),DATA!C2:E1044,2,FALSE)),0,VLOOKUP(CONCATENATE(INDIRECT(ADDRESS(3,COLUMN())),A28),DATA!C2:E1044,2,FALSE))</f>
        <v>97.16</v>
      </c>
      <c r="O28" s="49">
        <f ca="1">IF(ISERROR(VLOOKUP(CONCATENATE(INDIRECT(ADDRESS(3,COLUMN())),A28),DATA!C2:E1044,2,FALSE)),0,VLOOKUP(CONCATENATE(INDIRECT(ADDRESS(3,COLUMN())),A28),DATA!C2:E1044,2,FALSE))</f>
        <v>29.72</v>
      </c>
      <c r="P28" s="49">
        <f ca="1">IF(ISERROR(VLOOKUP(CONCATENATE(INDIRECT(ADDRESS(3,COLUMN())),A28),DATA!C2:E1044,2,FALSE)),0,VLOOKUP(CONCATENATE(INDIRECT(ADDRESS(3,COLUMN())),A28),DATA!C2:E1044,2,FALSE))</f>
        <v>2</v>
      </c>
      <c r="Q28" s="49">
        <f ca="1">IF(ISERROR(VLOOKUP(CONCATENATE(INDIRECT(ADDRESS(3,COLUMN())),A28),DATA!C2:E1044,2,FALSE)),0,VLOOKUP(CONCATENATE(INDIRECT(ADDRESS(3,COLUMN())),A28),DATA!C2:E1044,2,FALSE))</f>
        <v>1</v>
      </c>
      <c r="R28" s="49">
        <f ca="1">IF(ISERROR(VLOOKUP(CONCATENATE(INDIRECT(ADDRESS(3,COLUMN())),A28),DATA!C2:E1044,2,FALSE)),0,VLOOKUP(CONCATENATE(INDIRECT(ADDRESS(3,COLUMN())),A28),DATA!C2:E1044,2,FALSE))</f>
        <v>0.5</v>
      </c>
      <c r="S28" s="49">
        <f ca="1">IF(ISERROR(VLOOKUP(CONCATENATE(INDIRECT(ADDRESS(3,COLUMN())),A28),DATA!C2:E1044,2,FALSE)),0,VLOOKUP(CONCATENATE(INDIRECT(ADDRESS(3,COLUMN())),A28),DATA!C2:E1044,2,FALSE))</f>
        <v>46.53</v>
      </c>
      <c r="T28" s="49">
        <f ca="1">IF(ISERROR(VLOOKUP(CONCATENATE(INDIRECT(ADDRESS(3,COLUMN())),A28),DATA!C2:E1044,2,FALSE)),0,VLOOKUP(CONCATENATE(INDIRECT(ADDRESS(3,COLUMN())),A28),DATA!C2:E1044,2,FALSE))</f>
        <v>65.174449999999993</v>
      </c>
      <c r="U28" s="49">
        <f ca="1">IF(ISERROR(VLOOKUP(CONCATENATE(INDIRECT(ADDRESS(3,COLUMN())),A28),DATA!C2:E1044,2,FALSE)),0,VLOOKUP(CONCATENATE(INDIRECT(ADDRESS(3,COLUMN())),A28),DATA!C2:E1044,2,FALSE))</f>
        <v>378.04181999999997</v>
      </c>
      <c r="V28" s="49">
        <f ca="1">IF(ISERROR(VLOOKUP(CONCATENATE(INDIRECT(ADDRESS(3,COLUMN())),A28),DATA!C2:E1044,2,FALSE)),0,VLOOKUP(CONCATENATE(INDIRECT(ADDRESS(3,COLUMN())),A28),DATA!C2:E1044,2,FALSE))</f>
        <v>3</v>
      </c>
      <c r="W28" s="49">
        <f ca="1">IF(ISERROR(VLOOKUP(CONCATENATE(INDIRECT(ADDRESS(3,COLUMN())),A28),DATA!C2:E1044,2,FALSE)),0,VLOOKUP(CONCATENATE(INDIRECT(ADDRESS(3,COLUMN())),A28),DATA!C2:E1044,2,FALSE))</f>
        <v>0</v>
      </c>
      <c r="X28" s="49">
        <f ca="1">IF(ISERROR(VLOOKUP(CONCATENATE(INDIRECT(ADDRESS(3,COLUMN())),A28),DATA!C2:E1044,2,FALSE)),0,VLOOKUP(CONCATENATE(INDIRECT(ADDRESS(3,COLUMN())),A28),DATA!C2:E1044,2,FALSE))</f>
        <v>1.75</v>
      </c>
      <c r="Y28" s="49">
        <f ca="1">IF(ISERROR(VLOOKUP(CONCATENATE(INDIRECT(ADDRESS(3,COLUMN())),A28),DATA!C2:E1044,2,FALSE)),0,VLOOKUP(CONCATENATE(INDIRECT(ADDRESS(3,COLUMN())),A28),DATA!C2:E1044,2,FALSE))</f>
        <v>22.55</v>
      </c>
      <c r="Z28" s="49">
        <f ca="1">IF(ISERROR(VLOOKUP(CONCATENATE(INDIRECT(ADDRESS(3,COLUMN())),A28),DATA!C2:E1044,2,FALSE)),0,VLOOKUP(CONCATENATE(INDIRECT(ADDRESS(3,COLUMN())),A28),DATA!C2:E1044,2,FALSE))</f>
        <v>31.84</v>
      </c>
      <c r="AA28" s="49">
        <f ca="1">IF(ISERROR(VLOOKUP(CONCATENATE(INDIRECT(ADDRESS(3,COLUMN())),A28),DATA!C2:E1044,2,FALSE)),0,VLOOKUP(CONCATENATE(INDIRECT(ADDRESS(3,COLUMN())),A28),DATA!C2:E1044,2,FALSE))</f>
        <v>1.1000000000000001</v>
      </c>
      <c r="AB28" s="49">
        <f ca="1">IF(ISERROR(VLOOKUP(CONCATENATE(INDIRECT(ADDRESS(3,COLUMN())),A28),DATA!C2:E1044,2,FALSE)),0,VLOOKUP(CONCATENATE(INDIRECT(ADDRESS(3,COLUMN())),A28),DATA!C2:E1044,2,FALSE))</f>
        <v>0</v>
      </c>
      <c r="AC28" s="49">
        <f ca="1">IF(ISERROR(VLOOKUP(CONCATENATE(INDIRECT(ADDRESS(3,COLUMN())),A28),DATA!C2:E1044,2,FALSE)),0,VLOOKUP(CONCATENATE(INDIRECT(ADDRESS(3,COLUMN())),A28),DATA!C2:E1044,2,FALSE))</f>
        <v>0</v>
      </c>
      <c r="AD28" s="49">
        <f ca="1">IF(ISERROR(VLOOKUP(CONCATENATE(INDIRECT(ADDRESS(3,COLUMN())),A28),DATA!C2:E1044,2,FALSE)),0,VLOOKUP(CONCATENATE(INDIRECT(ADDRESS(3,COLUMN())),A28),DATA!C2:E1044,2,FALSE))</f>
        <v>3.8433299999999999</v>
      </c>
      <c r="AE28" s="49">
        <f ca="1">IF(ISERROR(VLOOKUP(CONCATENATE(INDIRECT(ADDRESS(3,COLUMN())),A28),DATA!C2:E1044,2,FALSE)),0,VLOOKUP(CONCATENATE(INDIRECT(ADDRESS(3,COLUMN())),A28),DATA!C2:E1044,2,FALSE))</f>
        <v>1</v>
      </c>
      <c r="AF28" s="49">
        <f ca="1">IF(ISERROR(VLOOKUP(CONCATENATE(INDIRECT(ADDRESS(3,COLUMN())),A28),DATA!C2:E1044,2,FALSE)),0,VLOOKUP(CONCATENATE(INDIRECT(ADDRESS(3,COLUMN())),A28),DATA!C2:E1044,2,FALSE))</f>
        <v>1.1233299999999999</v>
      </c>
      <c r="AG28" s="49">
        <f ca="1">IF(ISERROR(VLOOKUP(CONCATENATE(INDIRECT(ADDRESS(3,COLUMN())),A28),DATA!C2:E1044,2,FALSE)),0,VLOOKUP(CONCATENATE(INDIRECT(ADDRESS(3,COLUMN())),A28),DATA!C2:E1044,2,FALSE))</f>
        <v>12.16</v>
      </c>
      <c r="AH28" s="49">
        <f ca="1">IF(ISERROR(VLOOKUP(CONCATENATE(INDIRECT(ADDRESS(3,COLUMN())),A28),DATA!C2:E1044,2,FALSE)),0,VLOOKUP(CONCATENATE(INDIRECT(ADDRESS(3,COLUMN())),A28),DATA!C2:E1044,2,FALSE))</f>
        <v>5.2</v>
      </c>
      <c r="AI28" s="49">
        <f ca="1">IF(ISERROR(VLOOKUP(CONCATENATE(INDIRECT(ADDRESS(3,COLUMN())),A28),DATA!C2:E1044,2,FALSE)),0,VLOOKUP(CONCATENATE(INDIRECT(ADDRESS(3,COLUMN())),A28),DATA!C2:E1044,2,FALSE))</f>
        <v>0</v>
      </c>
      <c r="AJ28" s="49">
        <f ca="1">IF(ISERROR(VLOOKUP(CONCATENATE(INDIRECT(ADDRESS(3,COLUMN())),A28),DATA!C2:E1044,2,FALSE)),0,VLOOKUP(CONCATENATE(INDIRECT(ADDRESS(3,COLUMN())),A28),DATA!C2:E1044,2,FALSE))</f>
        <v>0</v>
      </c>
      <c r="AK28" s="49">
        <f ca="1">IF(ISERROR(VLOOKUP(CONCATENATE(INDIRECT(ADDRESS(3,COLUMN())),A28),DATA!C2:E1044,2,FALSE)),0,VLOOKUP(CONCATENATE(INDIRECT(ADDRESS(3,COLUMN())),A28),DATA!C2:E1044,2,FALSE))</f>
        <v>0</v>
      </c>
      <c r="AL28" s="49">
        <f ca="1">IF(ISERROR(VLOOKUP(CONCATENATE(INDIRECT(ADDRESS(3,COLUMN())),A28),DATA!C2:E1044,2,FALSE)),0,VLOOKUP(CONCATENATE(INDIRECT(ADDRESS(3,COLUMN())),A28),DATA!C2:E1044,2,FALSE))</f>
        <v>0</v>
      </c>
      <c r="AM28" s="49">
        <f ca="1">IF(ISERROR(VLOOKUP(CONCATENATE(INDIRECT(ADDRESS(3,COLUMN())),A28),DATA!C2:E1044,2,FALSE)),0,VLOOKUP(CONCATENATE(INDIRECT(ADDRESS(3,COLUMN())),A28),DATA!C2:E1044,2,FALSE))</f>
        <v>0</v>
      </c>
      <c r="AN28" s="49">
        <f ca="1">SUM(B28:INDIRECT(CONCATENATE(SUBSTITUTE(ADDRESS(1,COLUMN()-1,4),"1",""),"$28")))</f>
        <v>2966.6490099999996</v>
      </c>
    </row>
    <row r="29" spans="1:40" x14ac:dyDescent="0.25">
      <c r="A29" s="50" t="s">
        <v>71</v>
      </c>
      <c r="B29" s="50">
        <f ca="1">IF(ISERROR(VLOOKUP(CONCATENATE(INDIRECT(ADDRESS(3,COLUMN())),A29),DATA!C2:E1044,2,FALSE)),0,VLOOKUP(CONCATENATE(INDIRECT(ADDRESS(3,COLUMN())),A29),DATA!C2:E1044,2,FALSE))</f>
        <v>653.14580999999998</v>
      </c>
      <c r="C29" s="50">
        <f ca="1">IF(ISERROR(VLOOKUP(CONCATENATE(INDIRECT(ADDRESS(3,COLUMN())),A29),DATA!C2:E1044,2,FALSE)),0,VLOOKUP(CONCATENATE(INDIRECT(ADDRESS(3,COLUMN())),A29),DATA!C2:E1044,2,FALSE))</f>
        <v>204.04284999999999</v>
      </c>
      <c r="D29" s="50">
        <f ca="1">IF(ISERROR(VLOOKUP(CONCATENATE(INDIRECT(ADDRESS(3,COLUMN())),A29),DATA!C2:E1044,2,FALSE)),0,VLOOKUP(CONCATENATE(INDIRECT(ADDRESS(3,COLUMN())),A29),DATA!C2:E1044,2,FALSE))</f>
        <v>230.66</v>
      </c>
      <c r="E29" s="50">
        <f ca="1">IF(ISERROR(VLOOKUP(CONCATENATE(INDIRECT(ADDRESS(3,COLUMN())),A29),DATA!C2:E1044,2,FALSE)),0,VLOOKUP(CONCATENATE(INDIRECT(ADDRESS(3,COLUMN())),A29),DATA!C2:E1044,2,FALSE))</f>
        <v>335.24</v>
      </c>
      <c r="F29" s="50">
        <f ca="1">IF(ISERROR(VLOOKUP(CONCATENATE(INDIRECT(ADDRESS(3,COLUMN())),A29),DATA!C2:E1044,2,FALSE)),0,VLOOKUP(CONCATENATE(INDIRECT(ADDRESS(3,COLUMN())),A29),DATA!C2:E1044,2,FALSE))</f>
        <v>70.44</v>
      </c>
      <c r="G29" s="50">
        <f ca="1">IF(ISERROR(VLOOKUP(CONCATENATE(INDIRECT(ADDRESS(3,COLUMN())),A29),DATA!C2:E1044,2,FALSE)),0,VLOOKUP(CONCATENATE(INDIRECT(ADDRESS(3,COLUMN())),A29),DATA!C2:E1044,2,FALSE))</f>
        <v>121.57666</v>
      </c>
      <c r="H29" s="50">
        <f ca="1">IF(ISERROR(VLOOKUP(CONCATENATE(INDIRECT(ADDRESS(3,COLUMN())),A29),DATA!C2:E1044,2,FALSE)),0,VLOOKUP(CONCATENATE(INDIRECT(ADDRESS(3,COLUMN())),A29),DATA!C2:E1044,2,FALSE))</f>
        <v>242.30999</v>
      </c>
      <c r="I29" s="50">
        <f ca="1">IF(ISERROR(VLOOKUP(CONCATENATE(INDIRECT(ADDRESS(3,COLUMN())),A29),DATA!C2:E1044,2,FALSE)),0,VLOOKUP(CONCATENATE(INDIRECT(ADDRESS(3,COLUMN())),A29),DATA!C2:E1044,2,FALSE))</f>
        <v>201.03334000000001</v>
      </c>
      <c r="J29" s="50">
        <f ca="1">IF(ISERROR(VLOOKUP(CONCATENATE(INDIRECT(ADDRESS(3,COLUMN())),A29),DATA!C2:E1044,2,FALSE)),0,VLOOKUP(CONCATENATE(INDIRECT(ADDRESS(3,COLUMN())),A29),DATA!C2:E1044,2,FALSE))</f>
        <v>431.44666000000001</v>
      </c>
      <c r="K29" s="50">
        <f ca="1">IF(ISERROR(VLOOKUP(CONCATENATE(INDIRECT(ADDRESS(3,COLUMN())),A29),DATA!C2:E1044,2,FALSE)),0,VLOOKUP(CONCATENATE(INDIRECT(ADDRESS(3,COLUMN())),A29),DATA!C2:E1044,2,FALSE))</f>
        <v>302.62000999999998</v>
      </c>
      <c r="L29" s="50">
        <f ca="1">IF(ISERROR(VLOOKUP(CONCATENATE(INDIRECT(ADDRESS(3,COLUMN())),A29),DATA!C2:E1044,2,FALSE)),0,VLOOKUP(CONCATENATE(INDIRECT(ADDRESS(3,COLUMN())),A29),DATA!C2:E1044,2,FALSE))</f>
        <v>60.033340000000003</v>
      </c>
      <c r="M29" s="50">
        <f ca="1">IF(ISERROR(VLOOKUP(CONCATENATE(INDIRECT(ADDRESS(3,COLUMN())),A29),DATA!C2:E1044,2,FALSE)),0,VLOOKUP(CONCATENATE(INDIRECT(ADDRESS(3,COLUMN())),A29),DATA!C2:E1044,2,FALSE))</f>
        <v>440.12</v>
      </c>
      <c r="N29" s="50">
        <f ca="1">IF(ISERROR(VLOOKUP(CONCATENATE(INDIRECT(ADDRESS(3,COLUMN())),A29),DATA!C2:E1044,2,FALSE)),0,VLOOKUP(CONCATENATE(INDIRECT(ADDRESS(3,COLUMN())),A29),DATA!C2:E1044,2,FALSE))</f>
        <v>183.67</v>
      </c>
      <c r="O29" s="50">
        <f ca="1">IF(ISERROR(VLOOKUP(CONCATENATE(INDIRECT(ADDRESS(3,COLUMN())),A29),DATA!C2:E1044,2,FALSE)),0,VLOOKUP(CONCATENATE(INDIRECT(ADDRESS(3,COLUMN())),A29),DATA!C2:E1044,2,FALSE))</f>
        <v>50.316659999999999</v>
      </c>
      <c r="P29" s="50">
        <f ca="1">IF(ISERROR(VLOOKUP(CONCATENATE(INDIRECT(ADDRESS(3,COLUMN())),A29),DATA!C2:E1044,2,FALSE)),0,VLOOKUP(CONCATENATE(INDIRECT(ADDRESS(3,COLUMN())),A29),DATA!C2:E1044,2,FALSE))</f>
        <v>9.1</v>
      </c>
      <c r="Q29" s="50">
        <f ca="1">IF(ISERROR(VLOOKUP(CONCATENATE(INDIRECT(ADDRESS(3,COLUMN())),A29),DATA!C2:E1044,2,FALSE)),0,VLOOKUP(CONCATENATE(INDIRECT(ADDRESS(3,COLUMN())),A29),DATA!C2:E1044,2,FALSE))</f>
        <v>6.2</v>
      </c>
      <c r="R29" s="50">
        <f ca="1">IF(ISERROR(VLOOKUP(CONCATENATE(INDIRECT(ADDRESS(3,COLUMN())),A29),DATA!C2:E1044,2,FALSE)),0,VLOOKUP(CONCATENATE(INDIRECT(ADDRESS(3,COLUMN())),A29),DATA!C2:E1044,2,FALSE))</f>
        <v>15.5</v>
      </c>
      <c r="S29" s="50">
        <f ca="1">IF(ISERROR(VLOOKUP(CONCATENATE(INDIRECT(ADDRESS(3,COLUMN())),A29),DATA!C2:E1044,2,FALSE)),0,VLOOKUP(CONCATENATE(INDIRECT(ADDRESS(3,COLUMN())),A29),DATA!C2:E1044,2,FALSE))</f>
        <v>63.29</v>
      </c>
      <c r="T29" s="50">
        <f ca="1">IF(ISERROR(VLOOKUP(CONCATENATE(INDIRECT(ADDRESS(3,COLUMN())),A29),DATA!C2:E1044,2,FALSE)),0,VLOOKUP(CONCATENATE(INDIRECT(ADDRESS(3,COLUMN())),A29),DATA!C2:E1044,2,FALSE))</f>
        <v>58.316679999999998</v>
      </c>
      <c r="U29" s="50">
        <f ca="1">IF(ISERROR(VLOOKUP(CONCATENATE(INDIRECT(ADDRESS(3,COLUMN())),A29),DATA!C2:E1044,2,FALSE)),0,VLOOKUP(CONCATENATE(INDIRECT(ADDRESS(3,COLUMN())),A29),DATA!C2:E1044,2,FALSE))</f>
        <v>461.34667000000002</v>
      </c>
      <c r="V29" s="50">
        <f ca="1">IF(ISERROR(VLOOKUP(CONCATENATE(INDIRECT(ADDRESS(3,COLUMN())),A29),DATA!C2:E1044,2,FALSE)),0,VLOOKUP(CONCATENATE(INDIRECT(ADDRESS(3,COLUMN())),A29),DATA!C2:E1044,2,FALSE))</f>
        <v>44.76</v>
      </c>
      <c r="W29" s="50">
        <f ca="1">IF(ISERROR(VLOOKUP(CONCATENATE(INDIRECT(ADDRESS(3,COLUMN())),A29),DATA!C2:E1044,2,FALSE)),0,VLOOKUP(CONCATENATE(INDIRECT(ADDRESS(3,COLUMN())),A29),DATA!C2:E1044,2,FALSE))</f>
        <v>0</v>
      </c>
      <c r="X29" s="50">
        <f ca="1">IF(ISERROR(VLOOKUP(CONCATENATE(INDIRECT(ADDRESS(3,COLUMN())),A29),DATA!C2:E1044,2,FALSE)),0,VLOOKUP(CONCATENATE(INDIRECT(ADDRESS(3,COLUMN())),A29),DATA!C2:E1044,2,FALSE))</f>
        <v>0</v>
      </c>
      <c r="Y29" s="50">
        <f ca="1">IF(ISERROR(VLOOKUP(CONCATENATE(INDIRECT(ADDRESS(3,COLUMN())),A29),DATA!C2:E1044,2,FALSE)),0,VLOOKUP(CONCATENATE(INDIRECT(ADDRESS(3,COLUMN())),A29),DATA!C2:E1044,2,FALSE))</f>
        <v>174.26</v>
      </c>
      <c r="Z29" s="50">
        <f ca="1">IF(ISERROR(VLOOKUP(CONCATENATE(INDIRECT(ADDRESS(3,COLUMN())),A29),DATA!C2:E1044,2,FALSE)),0,VLOOKUP(CONCATENATE(INDIRECT(ADDRESS(3,COLUMN())),A29),DATA!C2:E1044,2,FALSE))</f>
        <v>56.6</v>
      </c>
      <c r="AA29" s="50">
        <f ca="1">IF(ISERROR(VLOOKUP(CONCATENATE(INDIRECT(ADDRESS(3,COLUMN())),A29),DATA!C2:E1044,2,FALSE)),0,VLOOKUP(CONCATENATE(INDIRECT(ADDRESS(3,COLUMN())),A29),DATA!C2:E1044,2,FALSE))</f>
        <v>32.163330000000002</v>
      </c>
      <c r="AB29" s="50">
        <f ca="1">IF(ISERROR(VLOOKUP(CONCATENATE(INDIRECT(ADDRESS(3,COLUMN())),A29),DATA!C2:E1044,2,FALSE)),0,VLOOKUP(CONCATENATE(INDIRECT(ADDRESS(3,COLUMN())),A29),DATA!C2:E1044,2,FALSE))</f>
        <v>0.5</v>
      </c>
      <c r="AC29" s="50">
        <f ca="1">IF(ISERROR(VLOOKUP(CONCATENATE(INDIRECT(ADDRESS(3,COLUMN())),A29),DATA!C2:E1044,2,FALSE)),0,VLOOKUP(CONCATENATE(INDIRECT(ADDRESS(3,COLUMN())),A29),DATA!C2:E1044,2,FALSE))</f>
        <v>0</v>
      </c>
      <c r="AD29" s="50">
        <f ca="1">IF(ISERROR(VLOOKUP(CONCATENATE(INDIRECT(ADDRESS(3,COLUMN())),A29),DATA!C2:E1044,2,FALSE)),0,VLOOKUP(CONCATENATE(INDIRECT(ADDRESS(3,COLUMN())),A29),DATA!C2:E1044,2,FALSE))</f>
        <v>3.1166700000000001</v>
      </c>
      <c r="AE29" s="50">
        <f ca="1">IF(ISERROR(VLOOKUP(CONCATENATE(INDIRECT(ADDRESS(3,COLUMN())),A29),DATA!C2:E1044,2,FALSE)),0,VLOOKUP(CONCATENATE(INDIRECT(ADDRESS(3,COLUMN())),A29),DATA!C2:E1044,2,FALSE))</f>
        <v>3</v>
      </c>
      <c r="AF29" s="50">
        <f ca="1">IF(ISERROR(VLOOKUP(CONCATENATE(INDIRECT(ADDRESS(3,COLUMN())),A29),DATA!C2:E1044,2,FALSE)),0,VLOOKUP(CONCATENATE(INDIRECT(ADDRESS(3,COLUMN())),A29),DATA!C2:E1044,2,FALSE))</f>
        <v>1.3967000000000001</v>
      </c>
      <c r="AG29" s="50">
        <f ca="1">IF(ISERROR(VLOOKUP(CONCATENATE(INDIRECT(ADDRESS(3,COLUMN())),A29),DATA!C2:E1044,2,FALSE)),0,VLOOKUP(CONCATENATE(INDIRECT(ADDRESS(3,COLUMN())),A29),DATA!C2:E1044,2,FALSE))</f>
        <v>1.5</v>
      </c>
      <c r="AH29" s="50">
        <f ca="1">IF(ISERROR(VLOOKUP(CONCATENATE(INDIRECT(ADDRESS(3,COLUMN())),A29),DATA!C2:E1044,2,FALSE)),0,VLOOKUP(CONCATENATE(INDIRECT(ADDRESS(3,COLUMN())),A29),DATA!C2:E1044,2,FALSE))</f>
        <v>15.5</v>
      </c>
      <c r="AI29" s="50">
        <f ca="1">IF(ISERROR(VLOOKUP(CONCATENATE(INDIRECT(ADDRESS(3,COLUMN())),A29),DATA!C2:E1044,2,FALSE)),0,VLOOKUP(CONCATENATE(INDIRECT(ADDRESS(3,COLUMN())),A29),DATA!C2:E1044,2,FALSE))</f>
        <v>0</v>
      </c>
      <c r="AJ29" s="50">
        <f ca="1">IF(ISERROR(VLOOKUP(CONCATENATE(INDIRECT(ADDRESS(3,COLUMN())),A29),DATA!C2:E1044,2,FALSE)),0,VLOOKUP(CONCATENATE(INDIRECT(ADDRESS(3,COLUMN())),A29),DATA!C2:E1044,2,FALSE))</f>
        <v>0</v>
      </c>
      <c r="AK29" s="50">
        <f ca="1">IF(ISERROR(VLOOKUP(CONCATENATE(INDIRECT(ADDRESS(3,COLUMN())),A29),DATA!C2:E1044,2,FALSE)),0,VLOOKUP(CONCATENATE(INDIRECT(ADDRESS(3,COLUMN())),A29),DATA!C2:E1044,2,FALSE))</f>
        <v>0</v>
      </c>
      <c r="AL29" s="50">
        <f ca="1">IF(ISERROR(VLOOKUP(CONCATENATE(INDIRECT(ADDRESS(3,COLUMN())),A29),DATA!C2:E1044,2,FALSE)),0,VLOOKUP(CONCATENATE(INDIRECT(ADDRESS(3,COLUMN())),A29),DATA!C2:E1044,2,FALSE))</f>
        <v>0</v>
      </c>
      <c r="AM29" s="50">
        <f ca="1">IF(ISERROR(VLOOKUP(CONCATENATE(INDIRECT(ADDRESS(3,COLUMN())),A29),DATA!C2:E1044,2,FALSE)),0,VLOOKUP(CONCATENATE(INDIRECT(ADDRESS(3,COLUMN())),A29),DATA!C2:E1044,2,FALSE))</f>
        <v>0</v>
      </c>
      <c r="AN29" s="50">
        <f ca="1">SUM(B29:INDIRECT(CONCATENATE(SUBSTITUTE(ADDRESS(1,COLUMN()-1,4),"1",""),"$29")))</f>
        <v>4473.2053700000015</v>
      </c>
    </row>
    <row r="30" spans="1:40" x14ac:dyDescent="0.25">
      <c r="A30" s="49" t="s">
        <v>72</v>
      </c>
      <c r="B30" s="49">
        <f ca="1">IF(ISERROR(VLOOKUP(CONCATENATE(INDIRECT(ADDRESS(3,COLUMN())),A30),DATA!C2:E1044,2,FALSE)),0,VLOOKUP(CONCATENATE(INDIRECT(ADDRESS(3,COLUMN())),A30),DATA!C2:E1044,2,FALSE))</f>
        <v>3.15</v>
      </c>
      <c r="C30" s="49">
        <f ca="1">IF(ISERROR(VLOOKUP(CONCATENATE(INDIRECT(ADDRESS(3,COLUMN())),A30),DATA!C2:E1044,2,FALSE)),0,VLOOKUP(CONCATENATE(INDIRECT(ADDRESS(3,COLUMN())),A30),DATA!C2:E1044,2,FALSE))</f>
        <v>5.55</v>
      </c>
      <c r="D30" s="49">
        <f ca="1">IF(ISERROR(VLOOKUP(CONCATENATE(INDIRECT(ADDRESS(3,COLUMN())),A30),DATA!C2:E1044,2,FALSE)),0,VLOOKUP(CONCATENATE(INDIRECT(ADDRESS(3,COLUMN())),A30),DATA!C2:E1044,2,FALSE))</f>
        <v>1.8</v>
      </c>
      <c r="E30" s="49">
        <f ca="1">IF(ISERROR(VLOOKUP(CONCATENATE(INDIRECT(ADDRESS(3,COLUMN())),A30),DATA!C2:E1044,2,FALSE)),0,VLOOKUP(CONCATENATE(INDIRECT(ADDRESS(3,COLUMN())),A30),DATA!C2:E1044,2,FALSE))</f>
        <v>0</v>
      </c>
      <c r="F30" s="49">
        <f ca="1">IF(ISERROR(VLOOKUP(CONCATENATE(INDIRECT(ADDRESS(3,COLUMN())),A30),DATA!C2:E1044,2,FALSE)),0,VLOOKUP(CONCATENATE(INDIRECT(ADDRESS(3,COLUMN())),A30),DATA!C2:E1044,2,FALSE))</f>
        <v>0.35</v>
      </c>
      <c r="G30" s="49">
        <f ca="1">IF(ISERROR(VLOOKUP(CONCATENATE(INDIRECT(ADDRESS(3,COLUMN())),A30),DATA!C2:E1044,2,FALSE)),0,VLOOKUP(CONCATENATE(INDIRECT(ADDRESS(3,COLUMN())),A30),DATA!C2:E1044,2,FALSE))</f>
        <v>2.34</v>
      </c>
      <c r="H30" s="49">
        <f ca="1">IF(ISERROR(VLOOKUP(CONCATENATE(INDIRECT(ADDRESS(3,COLUMN())),A30),DATA!C2:E1044,2,FALSE)),0,VLOOKUP(CONCATENATE(INDIRECT(ADDRESS(3,COLUMN())),A30),DATA!C2:E1044,2,FALSE))</f>
        <v>0</v>
      </c>
      <c r="I30" s="49">
        <f ca="1">IF(ISERROR(VLOOKUP(CONCATENATE(INDIRECT(ADDRESS(3,COLUMN())),A30),DATA!C2:E1044,2,FALSE)),0,VLOOKUP(CONCATENATE(INDIRECT(ADDRESS(3,COLUMN())),A30),DATA!C2:E1044,2,FALSE))</f>
        <v>0.5</v>
      </c>
      <c r="J30" s="49">
        <f ca="1">IF(ISERROR(VLOOKUP(CONCATENATE(INDIRECT(ADDRESS(3,COLUMN())),A30),DATA!C2:E1044,2,FALSE)),0,VLOOKUP(CONCATENATE(INDIRECT(ADDRESS(3,COLUMN())),A30),DATA!C2:E1044,2,FALSE))</f>
        <v>0</v>
      </c>
      <c r="K30" s="49">
        <f ca="1">IF(ISERROR(VLOOKUP(CONCATENATE(INDIRECT(ADDRESS(3,COLUMN())),A30),DATA!C2:E1044,2,FALSE)),0,VLOOKUP(CONCATENATE(INDIRECT(ADDRESS(3,COLUMN())),A30),DATA!C2:E1044,2,FALSE))</f>
        <v>0.33</v>
      </c>
      <c r="L30" s="49">
        <f ca="1">IF(ISERROR(VLOOKUP(CONCATENATE(INDIRECT(ADDRESS(3,COLUMN())),A30),DATA!C2:E1044,2,FALSE)),0,VLOOKUP(CONCATENATE(INDIRECT(ADDRESS(3,COLUMN())),A30),DATA!C2:E1044,2,FALSE))</f>
        <v>0</v>
      </c>
      <c r="M30" s="49">
        <f ca="1">IF(ISERROR(VLOOKUP(CONCATENATE(INDIRECT(ADDRESS(3,COLUMN())),A30),DATA!C2:E1044,2,FALSE)),0,VLOOKUP(CONCATENATE(INDIRECT(ADDRESS(3,COLUMN())),A30),DATA!C2:E1044,2,FALSE))</f>
        <v>0</v>
      </c>
      <c r="N30" s="49">
        <f ca="1">IF(ISERROR(VLOOKUP(CONCATENATE(INDIRECT(ADDRESS(3,COLUMN())),A30),DATA!C2:E1044,2,FALSE)),0,VLOOKUP(CONCATENATE(INDIRECT(ADDRESS(3,COLUMN())),A30),DATA!C2:E1044,2,FALSE))</f>
        <v>0</v>
      </c>
      <c r="O30" s="49">
        <f ca="1">IF(ISERROR(VLOOKUP(CONCATENATE(INDIRECT(ADDRESS(3,COLUMN())),A30),DATA!C2:E1044,2,FALSE)),0,VLOOKUP(CONCATENATE(INDIRECT(ADDRESS(3,COLUMN())),A30),DATA!C2:E1044,2,FALSE))</f>
        <v>0</v>
      </c>
      <c r="P30" s="49">
        <f ca="1">IF(ISERROR(VLOOKUP(CONCATENATE(INDIRECT(ADDRESS(3,COLUMN())),A30),DATA!C2:E1044,2,FALSE)),0,VLOOKUP(CONCATENATE(INDIRECT(ADDRESS(3,COLUMN())),A30),DATA!C2:E1044,2,FALSE))</f>
        <v>0</v>
      </c>
      <c r="Q30" s="49">
        <f ca="1">IF(ISERROR(VLOOKUP(CONCATENATE(INDIRECT(ADDRESS(3,COLUMN())),A30),DATA!C2:E1044,2,FALSE)),0,VLOOKUP(CONCATENATE(INDIRECT(ADDRESS(3,COLUMN())),A30),DATA!C2:E1044,2,FALSE))</f>
        <v>0</v>
      </c>
      <c r="R30" s="49">
        <f ca="1">IF(ISERROR(VLOOKUP(CONCATENATE(INDIRECT(ADDRESS(3,COLUMN())),A30),DATA!C2:E1044,2,FALSE)),0,VLOOKUP(CONCATENATE(INDIRECT(ADDRESS(3,COLUMN())),A30),DATA!C2:E1044,2,FALSE))</f>
        <v>0</v>
      </c>
      <c r="S30" s="49">
        <f ca="1">IF(ISERROR(VLOOKUP(CONCATENATE(INDIRECT(ADDRESS(3,COLUMN())),A30),DATA!C2:E1044,2,FALSE)),0,VLOOKUP(CONCATENATE(INDIRECT(ADDRESS(3,COLUMN())),A30),DATA!C2:E1044,2,FALSE))</f>
        <v>0.33334000000000003</v>
      </c>
      <c r="T30" s="49">
        <f ca="1">IF(ISERROR(VLOOKUP(CONCATENATE(INDIRECT(ADDRESS(3,COLUMN())),A30),DATA!C2:E1044,2,FALSE)),0,VLOOKUP(CONCATENATE(INDIRECT(ADDRESS(3,COLUMN())),A30),DATA!C2:E1044,2,FALSE))</f>
        <v>0</v>
      </c>
      <c r="U30" s="49">
        <f ca="1">IF(ISERROR(VLOOKUP(CONCATENATE(INDIRECT(ADDRESS(3,COLUMN())),A30),DATA!C2:E1044,2,FALSE)),0,VLOOKUP(CONCATENATE(INDIRECT(ADDRESS(3,COLUMN())),A30),DATA!C2:E1044,2,FALSE))</f>
        <v>2.6</v>
      </c>
      <c r="V30" s="49">
        <f ca="1">IF(ISERROR(VLOOKUP(CONCATENATE(INDIRECT(ADDRESS(3,COLUMN())),A30),DATA!C2:E1044,2,FALSE)),0,VLOOKUP(CONCATENATE(INDIRECT(ADDRESS(3,COLUMN())),A30),DATA!C2:E1044,2,FALSE))</f>
        <v>0</v>
      </c>
      <c r="W30" s="49">
        <f ca="1">IF(ISERROR(VLOOKUP(CONCATENATE(INDIRECT(ADDRESS(3,COLUMN())),A30),DATA!C2:E1044,2,FALSE)),0,VLOOKUP(CONCATENATE(INDIRECT(ADDRESS(3,COLUMN())),A30),DATA!C2:E1044,2,FALSE))</f>
        <v>0</v>
      </c>
      <c r="X30" s="49">
        <f ca="1">IF(ISERROR(VLOOKUP(CONCATENATE(INDIRECT(ADDRESS(3,COLUMN())),A30),DATA!C2:E1044,2,FALSE)),0,VLOOKUP(CONCATENATE(INDIRECT(ADDRESS(3,COLUMN())),A30),DATA!C2:E1044,2,FALSE))</f>
        <v>0</v>
      </c>
      <c r="Y30" s="49">
        <f ca="1">IF(ISERROR(VLOOKUP(CONCATENATE(INDIRECT(ADDRESS(3,COLUMN())),A30),DATA!C2:E1044,2,FALSE)),0,VLOOKUP(CONCATENATE(INDIRECT(ADDRESS(3,COLUMN())),A30),DATA!C2:E1044,2,FALSE))</f>
        <v>0</v>
      </c>
      <c r="Z30" s="49">
        <f ca="1">IF(ISERROR(VLOOKUP(CONCATENATE(INDIRECT(ADDRESS(3,COLUMN())),A30),DATA!C2:E1044,2,FALSE)),0,VLOOKUP(CONCATENATE(INDIRECT(ADDRESS(3,COLUMN())),A30),DATA!C2:E1044,2,FALSE))</f>
        <v>0</v>
      </c>
      <c r="AA30" s="49">
        <f ca="1">IF(ISERROR(VLOOKUP(CONCATENATE(INDIRECT(ADDRESS(3,COLUMN())),A30),DATA!C2:E1044,2,FALSE)),0,VLOOKUP(CONCATENATE(INDIRECT(ADDRESS(3,COLUMN())),A30),DATA!C2:E1044,2,FALSE))</f>
        <v>0</v>
      </c>
      <c r="AB30" s="49">
        <f ca="1">IF(ISERROR(VLOOKUP(CONCATENATE(INDIRECT(ADDRESS(3,COLUMN())),A30),DATA!C2:E1044,2,FALSE)),0,VLOOKUP(CONCATENATE(INDIRECT(ADDRESS(3,COLUMN())),A30),DATA!C2:E1044,2,FALSE))</f>
        <v>0</v>
      </c>
      <c r="AC30" s="49">
        <f ca="1">IF(ISERROR(VLOOKUP(CONCATENATE(INDIRECT(ADDRESS(3,COLUMN())),A30),DATA!C2:E1044,2,FALSE)),0,VLOOKUP(CONCATENATE(INDIRECT(ADDRESS(3,COLUMN())),A30),DATA!C2:E1044,2,FALSE))</f>
        <v>0</v>
      </c>
      <c r="AD30" s="49">
        <f ca="1">IF(ISERROR(VLOOKUP(CONCATENATE(INDIRECT(ADDRESS(3,COLUMN())),A30),DATA!C2:E1044,2,FALSE)),0,VLOOKUP(CONCATENATE(INDIRECT(ADDRESS(3,COLUMN())),A30),DATA!C2:E1044,2,FALSE))</f>
        <v>0</v>
      </c>
      <c r="AE30" s="49">
        <f ca="1">IF(ISERROR(VLOOKUP(CONCATENATE(INDIRECT(ADDRESS(3,COLUMN())),A30),DATA!C2:E1044,2,FALSE)),0,VLOOKUP(CONCATENATE(INDIRECT(ADDRESS(3,COLUMN())),A30),DATA!C2:E1044,2,FALSE))</f>
        <v>0</v>
      </c>
      <c r="AF30" s="49">
        <f ca="1">IF(ISERROR(VLOOKUP(CONCATENATE(INDIRECT(ADDRESS(3,COLUMN())),A30),DATA!C2:E1044,2,FALSE)),0,VLOOKUP(CONCATENATE(INDIRECT(ADDRESS(3,COLUMN())),A30),DATA!C2:E1044,2,FALSE))</f>
        <v>0</v>
      </c>
      <c r="AG30" s="49">
        <f ca="1">IF(ISERROR(VLOOKUP(CONCATENATE(INDIRECT(ADDRESS(3,COLUMN())),A30),DATA!C2:E1044,2,FALSE)),0,VLOOKUP(CONCATENATE(INDIRECT(ADDRESS(3,COLUMN())),A30),DATA!C2:E1044,2,FALSE))</f>
        <v>1</v>
      </c>
      <c r="AH30" s="49">
        <f ca="1">IF(ISERROR(VLOOKUP(CONCATENATE(INDIRECT(ADDRESS(3,COLUMN())),A30),DATA!C2:E1044,2,FALSE)),0,VLOOKUP(CONCATENATE(INDIRECT(ADDRESS(3,COLUMN())),A30),DATA!C2:E1044,2,FALSE))</f>
        <v>0</v>
      </c>
      <c r="AI30" s="49">
        <f ca="1">IF(ISERROR(VLOOKUP(CONCATENATE(INDIRECT(ADDRESS(3,COLUMN())),A30),DATA!C2:E1044,2,FALSE)),0,VLOOKUP(CONCATENATE(INDIRECT(ADDRESS(3,COLUMN())),A30),DATA!C2:E1044,2,FALSE))</f>
        <v>0</v>
      </c>
      <c r="AJ30" s="49">
        <f ca="1">IF(ISERROR(VLOOKUP(CONCATENATE(INDIRECT(ADDRESS(3,COLUMN())),A30),DATA!C2:E1044,2,FALSE)),0,VLOOKUP(CONCATENATE(INDIRECT(ADDRESS(3,COLUMN())),A30),DATA!C2:E1044,2,FALSE))</f>
        <v>0</v>
      </c>
      <c r="AK30" s="49">
        <f ca="1">IF(ISERROR(VLOOKUP(CONCATENATE(INDIRECT(ADDRESS(3,COLUMN())),A30),DATA!C2:E1044,2,FALSE)),0,VLOOKUP(CONCATENATE(INDIRECT(ADDRESS(3,COLUMN())),A30),DATA!C2:E1044,2,FALSE))</f>
        <v>0</v>
      </c>
      <c r="AL30" s="49">
        <f ca="1">IF(ISERROR(VLOOKUP(CONCATENATE(INDIRECT(ADDRESS(3,COLUMN())),A30),DATA!C2:E1044,2,FALSE)),0,VLOOKUP(CONCATENATE(INDIRECT(ADDRESS(3,COLUMN())),A30),DATA!C2:E1044,2,FALSE))</f>
        <v>0</v>
      </c>
      <c r="AM30" s="49">
        <f ca="1">IF(ISERROR(VLOOKUP(CONCATENATE(INDIRECT(ADDRESS(3,COLUMN())),A30),DATA!C2:E1044,2,FALSE)),0,VLOOKUP(CONCATENATE(INDIRECT(ADDRESS(3,COLUMN())),A30),DATA!C2:E1044,2,FALSE))</f>
        <v>0</v>
      </c>
      <c r="AN30" s="49">
        <f ca="1">SUM(B30:INDIRECT(CONCATENATE(SUBSTITUTE(ADDRESS(1,COLUMN()-1,4),"1",""),"$30")))</f>
        <v>17.953340000000001</v>
      </c>
    </row>
    <row r="31" spans="1:40" x14ac:dyDescent="0.25">
      <c r="A31" s="50" t="s">
        <v>73</v>
      </c>
      <c r="B31" s="50">
        <f ca="1">IF(ISERROR(VLOOKUP(CONCATENATE(INDIRECT(ADDRESS(3,COLUMN())),A31),DATA!C2:E1044,2,FALSE)),0,VLOOKUP(CONCATENATE(INDIRECT(ADDRESS(3,COLUMN())),A31),DATA!C2:E1044,2,FALSE))</f>
        <v>0.05</v>
      </c>
      <c r="C31" s="50">
        <f ca="1">IF(ISERROR(VLOOKUP(CONCATENATE(INDIRECT(ADDRESS(3,COLUMN())),A31),DATA!C2:E1044,2,FALSE)),0,VLOOKUP(CONCATENATE(INDIRECT(ADDRESS(3,COLUMN())),A31),DATA!C2:E1044,2,FALSE))</f>
        <v>3.2</v>
      </c>
      <c r="D31" s="50">
        <f ca="1">IF(ISERROR(VLOOKUP(CONCATENATE(INDIRECT(ADDRESS(3,COLUMN())),A31),DATA!C2:E1044,2,FALSE)),0,VLOOKUP(CONCATENATE(INDIRECT(ADDRESS(3,COLUMN())),A31),DATA!C2:E1044,2,FALSE))</f>
        <v>3.1</v>
      </c>
      <c r="E31" s="50">
        <f ca="1">IF(ISERROR(VLOOKUP(CONCATENATE(INDIRECT(ADDRESS(3,COLUMN())),A31),DATA!C2:E1044,2,FALSE)),0,VLOOKUP(CONCATENATE(INDIRECT(ADDRESS(3,COLUMN())),A31),DATA!C2:E1044,2,FALSE))</f>
        <v>1.33334</v>
      </c>
      <c r="F31" s="50">
        <f ca="1">IF(ISERROR(VLOOKUP(CONCATENATE(INDIRECT(ADDRESS(3,COLUMN())),A31),DATA!C2:E1044,2,FALSE)),0,VLOOKUP(CONCATENATE(INDIRECT(ADDRESS(3,COLUMN())),A31),DATA!C2:E1044,2,FALSE))</f>
        <v>0</v>
      </c>
      <c r="G31" s="50">
        <f ca="1">IF(ISERROR(VLOOKUP(CONCATENATE(INDIRECT(ADDRESS(3,COLUMN())),A31),DATA!C2:E1044,2,FALSE)),0,VLOOKUP(CONCATENATE(INDIRECT(ADDRESS(3,COLUMN())),A31),DATA!C2:E1044,2,FALSE))</f>
        <v>0.66666000000000003</v>
      </c>
      <c r="H31" s="50">
        <f ca="1">IF(ISERROR(VLOOKUP(CONCATENATE(INDIRECT(ADDRESS(3,COLUMN())),A31),DATA!C2:E1044,2,FALSE)),0,VLOOKUP(CONCATENATE(INDIRECT(ADDRESS(3,COLUMN())),A31),DATA!C2:E1044,2,FALSE))</f>
        <v>0</v>
      </c>
      <c r="I31" s="50">
        <f ca="1">IF(ISERROR(VLOOKUP(CONCATENATE(INDIRECT(ADDRESS(3,COLUMN())),A31),DATA!C2:E1044,2,FALSE)),0,VLOOKUP(CONCATENATE(INDIRECT(ADDRESS(3,COLUMN())),A31),DATA!C2:E1044,2,FALSE))</f>
        <v>6</v>
      </c>
      <c r="J31" s="50">
        <f ca="1">IF(ISERROR(VLOOKUP(CONCATENATE(INDIRECT(ADDRESS(3,COLUMN())),A31),DATA!C2:E1044,2,FALSE)),0,VLOOKUP(CONCATENATE(INDIRECT(ADDRESS(3,COLUMN())),A31),DATA!C2:E1044,2,FALSE))</f>
        <v>0</v>
      </c>
      <c r="K31" s="50">
        <f ca="1">IF(ISERROR(VLOOKUP(CONCATENATE(INDIRECT(ADDRESS(3,COLUMN())),A31),DATA!C2:E1044,2,FALSE)),0,VLOOKUP(CONCATENATE(INDIRECT(ADDRESS(3,COLUMN())),A31),DATA!C2:E1044,2,FALSE))</f>
        <v>3</v>
      </c>
      <c r="L31" s="50">
        <f ca="1">IF(ISERROR(VLOOKUP(CONCATENATE(INDIRECT(ADDRESS(3,COLUMN())),A31),DATA!C2:E1044,2,FALSE)),0,VLOOKUP(CONCATENATE(INDIRECT(ADDRESS(3,COLUMN())),A31),DATA!C2:E1044,2,FALSE))</f>
        <v>0</v>
      </c>
      <c r="M31" s="50">
        <f ca="1">IF(ISERROR(VLOOKUP(CONCATENATE(INDIRECT(ADDRESS(3,COLUMN())),A31),DATA!C2:E1044,2,FALSE)),0,VLOOKUP(CONCATENATE(INDIRECT(ADDRESS(3,COLUMN())),A31),DATA!C2:E1044,2,FALSE))</f>
        <v>0</v>
      </c>
      <c r="N31" s="50">
        <f ca="1">IF(ISERROR(VLOOKUP(CONCATENATE(INDIRECT(ADDRESS(3,COLUMN())),A31),DATA!C2:E1044,2,FALSE)),0,VLOOKUP(CONCATENATE(INDIRECT(ADDRESS(3,COLUMN())),A31),DATA!C2:E1044,2,FALSE))</f>
        <v>0</v>
      </c>
      <c r="O31" s="50">
        <f ca="1">IF(ISERROR(VLOOKUP(CONCATENATE(INDIRECT(ADDRESS(3,COLUMN())),A31),DATA!C2:E1044,2,FALSE)),0,VLOOKUP(CONCATENATE(INDIRECT(ADDRESS(3,COLUMN())),A31),DATA!C2:E1044,2,FALSE))</f>
        <v>0</v>
      </c>
      <c r="P31" s="50">
        <f ca="1">IF(ISERROR(VLOOKUP(CONCATENATE(INDIRECT(ADDRESS(3,COLUMN())),A31),DATA!C2:E1044,2,FALSE)),0,VLOOKUP(CONCATENATE(INDIRECT(ADDRESS(3,COLUMN())),A31),DATA!C2:E1044,2,FALSE))</f>
        <v>1</v>
      </c>
      <c r="Q31" s="50">
        <f ca="1">IF(ISERROR(VLOOKUP(CONCATENATE(INDIRECT(ADDRESS(3,COLUMN())),A31),DATA!C2:E1044,2,FALSE)),0,VLOOKUP(CONCATENATE(INDIRECT(ADDRESS(3,COLUMN())),A31),DATA!C2:E1044,2,FALSE))</f>
        <v>0</v>
      </c>
      <c r="R31" s="50">
        <f ca="1">IF(ISERROR(VLOOKUP(CONCATENATE(INDIRECT(ADDRESS(3,COLUMN())),A31),DATA!C2:E1044,2,FALSE)),0,VLOOKUP(CONCATENATE(INDIRECT(ADDRESS(3,COLUMN())),A31),DATA!C2:E1044,2,FALSE))</f>
        <v>1</v>
      </c>
      <c r="S31" s="50">
        <f ca="1">IF(ISERROR(VLOOKUP(CONCATENATE(INDIRECT(ADDRESS(3,COLUMN())),A31),DATA!C2:E1044,2,FALSE)),0,VLOOKUP(CONCATENATE(INDIRECT(ADDRESS(3,COLUMN())),A31),DATA!C2:E1044,2,FALSE))</f>
        <v>0</v>
      </c>
      <c r="T31" s="50">
        <f ca="1">IF(ISERROR(VLOOKUP(CONCATENATE(INDIRECT(ADDRESS(3,COLUMN())),A31),DATA!C2:E1044,2,FALSE)),0,VLOOKUP(CONCATENATE(INDIRECT(ADDRESS(3,COLUMN())),A31),DATA!C2:E1044,2,FALSE))</f>
        <v>0</v>
      </c>
      <c r="U31" s="50">
        <f ca="1">IF(ISERROR(VLOOKUP(CONCATENATE(INDIRECT(ADDRESS(3,COLUMN())),A31),DATA!C2:E1044,2,FALSE)),0,VLOOKUP(CONCATENATE(INDIRECT(ADDRESS(3,COLUMN())),A31),DATA!C2:E1044,2,FALSE))</f>
        <v>0.95</v>
      </c>
      <c r="V31" s="50">
        <f ca="1">IF(ISERROR(VLOOKUP(CONCATENATE(INDIRECT(ADDRESS(3,COLUMN())),A31),DATA!C2:E1044,2,FALSE)),0,VLOOKUP(CONCATENATE(INDIRECT(ADDRESS(3,COLUMN())),A31),DATA!C2:E1044,2,FALSE))</f>
        <v>0</v>
      </c>
      <c r="W31" s="50">
        <f ca="1">IF(ISERROR(VLOOKUP(CONCATENATE(INDIRECT(ADDRESS(3,COLUMN())),A31),DATA!C2:E1044,2,FALSE)),0,VLOOKUP(CONCATENATE(INDIRECT(ADDRESS(3,COLUMN())),A31),DATA!C2:E1044,2,FALSE))</f>
        <v>0</v>
      </c>
      <c r="X31" s="50">
        <f ca="1">IF(ISERROR(VLOOKUP(CONCATENATE(INDIRECT(ADDRESS(3,COLUMN())),A31),DATA!C2:E1044,2,FALSE)),0,VLOOKUP(CONCATENATE(INDIRECT(ADDRESS(3,COLUMN())),A31),DATA!C2:E1044,2,FALSE))</f>
        <v>0</v>
      </c>
      <c r="Y31" s="50">
        <f ca="1">IF(ISERROR(VLOOKUP(CONCATENATE(INDIRECT(ADDRESS(3,COLUMN())),A31),DATA!C2:E1044,2,FALSE)),0,VLOOKUP(CONCATENATE(INDIRECT(ADDRESS(3,COLUMN())),A31),DATA!C2:E1044,2,FALSE))</f>
        <v>0</v>
      </c>
      <c r="Z31" s="50">
        <f ca="1">IF(ISERROR(VLOOKUP(CONCATENATE(INDIRECT(ADDRESS(3,COLUMN())),A31),DATA!C2:E1044,2,FALSE)),0,VLOOKUP(CONCATENATE(INDIRECT(ADDRESS(3,COLUMN())),A31),DATA!C2:E1044,2,FALSE))</f>
        <v>0</v>
      </c>
      <c r="AA31" s="50">
        <f ca="1">IF(ISERROR(VLOOKUP(CONCATENATE(INDIRECT(ADDRESS(3,COLUMN())),A31),DATA!C2:E1044,2,FALSE)),0,VLOOKUP(CONCATENATE(INDIRECT(ADDRESS(3,COLUMN())),A31),DATA!C2:E1044,2,FALSE))</f>
        <v>0</v>
      </c>
      <c r="AB31" s="50">
        <f ca="1">IF(ISERROR(VLOOKUP(CONCATENATE(INDIRECT(ADDRESS(3,COLUMN())),A31),DATA!C2:E1044,2,FALSE)),0,VLOOKUP(CONCATENATE(INDIRECT(ADDRESS(3,COLUMN())),A31),DATA!C2:E1044,2,FALSE))</f>
        <v>0</v>
      </c>
      <c r="AC31" s="50">
        <f ca="1">IF(ISERROR(VLOOKUP(CONCATENATE(INDIRECT(ADDRESS(3,COLUMN())),A31),DATA!C2:E1044,2,FALSE)),0,VLOOKUP(CONCATENATE(INDIRECT(ADDRESS(3,COLUMN())),A31),DATA!C2:E1044,2,FALSE))</f>
        <v>0</v>
      </c>
      <c r="AD31" s="50">
        <f ca="1">IF(ISERROR(VLOOKUP(CONCATENATE(INDIRECT(ADDRESS(3,COLUMN())),A31),DATA!C2:E1044,2,FALSE)),0,VLOOKUP(CONCATENATE(INDIRECT(ADDRESS(3,COLUMN())),A31),DATA!C2:E1044,2,FALSE))</f>
        <v>0</v>
      </c>
      <c r="AE31" s="50">
        <f ca="1">IF(ISERROR(VLOOKUP(CONCATENATE(INDIRECT(ADDRESS(3,COLUMN())),A31),DATA!C2:E1044,2,FALSE)),0,VLOOKUP(CONCATENATE(INDIRECT(ADDRESS(3,COLUMN())),A31),DATA!C2:E1044,2,FALSE))</f>
        <v>0</v>
      </c>
      <c r="AF31" s="50">
        <f ca="1">IF(ISERROR(VLOOKUP(CONCATENATE(INDIRECT(ADDRESS(3,COLUMN())),A31),DATA!C2:E1044,2,FALSE)),0,VLOOKUP(CONCATENATE(INDIRECT(ADDRESS(3,COLUMN())),A31),DATA!C2:E1044,2,FALSE))</f>
        <v>0</v>
      </c>
      <c r="AG31" s="50">
        <f ca="1">IF(ISERROR(VLOOKUP(CONCATENATE(INDIRECT(ADDRESS(3,COLUMN())),A31),DATA!C2:E1044,2,FALSE)),0,VLOOKUP(CONCATENATE(INDIRECT(ADDRESS(3,COLUMN())),A31),DATA!C2:E1044,2,FALSE))</f>
        <v>0</v>
      </c>
      <c r="AH31" s="50">
        <f ca="1">IF(ISERROR(VLOOKUP(CONCATENATE(INDIRECT(ADDRESS(3,COLUMN())),A31),DATA!C2:E1044,2,FALSE)),0,VLOOKUP(CONCATENATE(INDIRECT(ADDRESS(3,COLUMN())),A31),DATA!C2:E1044,2,FALSE))</f>
        <v>0</v>
      </c>
      <c r="AI31" s="50">
        <f ca="1">IF(ISERROR(VLOOKUP(CONCATENATE(INDIRECT(ADDRESS(3,COLUMN())),A31),DATA!C2:E1044,2,FALSE)),0,VLOOKUP(CONCATENATE(INDIRECT(ADDRESS(3,COLUMN())),A31),DATA!C2:E1044,2,FALSE))</f>
        <v>0</v>
      </c>
      <c r="AJ31" s="50">
        <f ca="1">IF(ISERROR(VLOOKUP(CONCATENATE(INDIRECT(ADDRESS(3,COLUMN())),A31),DATA!C2:E1044,2,FALSE)),0,VLOOKUP(CONCATENATE(INDIRECT(ADDRESS(3,COLUMN())),A31),DATA!C2:E1044,2,FALSE))</f>
        <v>0</v>
      </c>
      <c r="AK31" s="50">
        <f ca="1">IF(ISERROR(VLOOKUP(CONCATENATE(INDIRECT(ADDRESS(3,COLUMN())),A31),DATA!C2:E1044,2,FALSE)),0,VLOOKUP(CONCATENATE(INDIRECT(ADDRESS(3,COLUMN())),A31),DATA!C2:E1044,2,FALSE))</f>
        <v>0</v>
      </c>
      <c r="AL31" s="50">
        <f ca="1">IF(ISERROR(VLOOKUP(CONCATENATE(INDIRECT(ADDRESS(3,COLUMN())),A31),DATA!C2:E1044,2,FALSE)),0,VLOOKUP(CONCATENATE(INDIRECT(ADDRESS(3,COLUMN())),A31),DATA!C2:E1044,2,FALSE))</f>
        <v>0</v>
      </c>
      <c r="AM31" s="50">
        <f ca="1">IF(ISERROR(VLOOKUP(CONCATENATE(INDIRECT(ADDRESS(3,COLUMN())),A31),DATA!C2:E1044,2,FALSE)),0,VLOOKUP(CONCATENATE(INDIRECT(ADDRESS(3,COLUMN())),A31),DATA!C2:E1044,2,FALSE))</f>
        <v>0</v>
      </c>
      <c r="AN31" s="50">
        <f ca="1">SUM(B31:INDIRECT(CONCATENATE(SUBSTITUTE(ADDRESS(1,COLUMN()-1,4),"1",""),"$31")))</f>
        <v>20.3</v>
      </c>
    </row>
    <row r="32" spans="1:40" x14ac:dyDescent="0.25">
      <c r="A32" s="49" t="s">
        <v>74</v>
      </c>
      <c r="B32" s="49">
        <f ca="1">IF(ISERROR(VLOOKUP(CONCATENATE(INDIRECT(ADDRESS(3,COLUMN())),A32),DATA!C2:E1044,2,FALSE)),0,VLOOKUP(CONCATENATE(INDIRECT(ADDRESS(3,COLUMN())),A32),DATA!C2:E1044,2,FALSE))</f>
        <v>124.58044</v>
      </c>
      <c r="C32" s="49">
        <f ca="1">IF(ISERROR(VLOOKUP(CONCATENATE(INDIRECT(ADDRESS(3,COLUMN())),A32),DATA!C2:E1044,2,FALSE)),0,VLOOKUP(CONCATENATE(INDIRECT(ADDRESS(3,COLUMN())),A32),DATA!C2:E1044,2,FALSE))</f>
        <v>35.445349999999998</v>
      </c>
      <c r="D32" s="49">
        <f ca="1">IF(ISERROR(VLOOKUP(CONCATENATE(INDIRECT(ADDRESS(3,COLUMN())),A32),DATA!C2:E1044,2,FALSE)),0,VLOOKUP(CONCATENATE(INDIRECT(ADDRESS(3,COLUMN())),A32),DATA!C2:E1044,2,FALSE))</f>
        <v>24.8</v>
      </c>
      <c r="E32" s="49">
        <f ca="1">IF(ISERROR(VLOOKUP(CONCATENATE(INDIRECT(ADDRESS(3,COLUMN())),A32),DATA!C2:E1044,2,FALSE)),0,VLOOKUP(CONCATENATE(INDIRECT(ADDRESS(3,COLUMN())),A32),DATA!C2:E1044,2,FALSE))</f>
        <v>5.6333299999999999</v>
      </c>
      <c r="F32" s="49">
        <f ca="1">IF(ISERROR(VLOOKUP(CONCATENATE(INDIRECT(ADDRESS(3,COLUMN())),A32),DATA!C2:E1044,2,FALSE)),0,VLOOKUP(CONCATENATE(INDIRECT(ADDRESS(3,COLUMN())),A32),DATA!C2:E1044,2,FALSE))</f>
        <v>13.55</v>
      </c>
      <c r="G32" s="49">
        <f ca="1">IF(ISERROR(VLOOKUP(CONCATENATE(INDIRECT(ADDRESS(3,COLUMN())),A32),DATA!C2:E1044,2,FALSE)),0,VLOOKUP(CONCATENATE(INDIRECT(ADDRESS(3,COLUMN())),A32),DATA!C2:E1044,2,FALSE))</f>
        <v>11.72</v>
      </c>
      <c r="H32" s="49">
        <f ca="1">IF(ISERROR(VLOOKUP(CONCATENATE(INDIRECT(ADDRESS(3,COLUMN())),A32),DATA!C2:E1044,2,FALSE)),0,VLOOKUP(CONCATENATE(INDIRECT(ADDRESS(3,COLUMN())),A32),DATA!C2:E1044,2,FALSE))</f>
        <v>7.53409</v>
      </c>
      <c r="I32" s="49">
        <f ca="1">IF(ISERROR(VLOOKUP(CONCATENATE(INDIRECT(ADDRESS(3,COLUMN())),A32),DATA!C2:E1044,2,FALSE)),0,VLOOKUP(CONCATENATE(INDIRECT(ADDRESS(3,COLUMN())),A32),DATA!C2:E1044,2,FALSE))</f>
        <v>17.375</v>
      </c>
      <c r="J32" s="49">
        <f ca="1">IF(ISERROR(VLOOKUP(CONCATENATE(INDIRECT(ADDRESS(3,COLUMN())),A32),DATA!C2:E1044,2,FALSE)),0,VLOOKUP(CONCATENATE(INDIRECT(ADDRESS(3,COLUMN())),A32),DATA!C2:E1044,2,FALSE))</f>
        <v>17.95</v>
      </c>
      <c r="K32" s="49">
        <f ca="1">IF(ISERROR(VLOOKUP(CONCATENATE(INDIRECT(ADDRESS(3,COLUMN())),A32),DATA!C2:E1044,2,FALSE)),0,VLOOKUP(CONCATENATE(INDIRECT(ADDRESS(3,COLUMN())),A32),DATA!C2:E1044,2,FALSE))</f>
        <v>7.1</v>
      </c>
      <c r="L32" s="49">
        <f ca="1">IF(ISERROR(VLOOKUP(CONCATENATE(INDIRECT(ADDRESS(3,COLUMN())),A32),DATA!C2:E1044,2,FALSE)),0,VLOOKUP(CONCATENATE(INDIRECT(ADDRESS(3,COLUMN())),A32),DATA!C2:E1044,2,FALSE))</f>
        <v>0</v>
      </c>
      <c r="M32" s="49">
        <f ca="1">IF(ISERROR(VLOOKUP(CONCATENATE(INDIRECT(ADDRESS(3,COLUMN())),A32),DATA!C2:E1044,2,FALSE)),0,VLOOKUP(CONCATENATE(INDIRECT(ADDRESS(3,COLUMN())),A32),DATA!C2:E1044,2,FALSE))</f>
        <v>6.2611100000000004</v>
      </c>
      <c r="N32" s="49">
        <f ca="1">IF(ISERROR(VLOOKUP(CONCATENATE(INDIRECT(ADDRESS(3,COLUMN())),A32),DATA!C2:E1044,2,FALSE)),0,VLOOKUP(CONCATENATE(INDIRECT(ADDRESS(3,COLUMN())),A32),DATA!C2:E1044,2,FALSE))</f>
        <v>27.98</v>
      </c>
      <c r="O32" s="49">
        <f ca="1">IF(ISERROR(VLOOKUP(CONCATENATE(INDIRECT(ADDRESS(3,COLUMN())),A32),DATA!C2:E1044,2,FALSE)),0,VLOOKUP(CONCATENATE(INDIRECT(ADDRESS(3,COLUMN())),A32),DATA!C2:E1044,2,FALSE))</f>
        <v>2.8</v>
      </c>
      <c r="P32" s="49">
        <f ca="1">IF(ISERROR(VLOOKUP(CONCATENATE(INDIRECT(ADDRESS(3,COLUMN())),A32),DATA!C2:E1044,2,FALSE)),0,VLOOKUP(CONCATENATE(INDIRECT(ADDRESS(3,COLUMN())),A32),DATA!C2:E1044,2,FALSE))</f>
        <v>0</v>
      </c>
      <c r="Q32" s="49">
        <f ca="1">IF(ISERROR(VLOOKUP(CONCATENATE(INDIRECT(ADDRESS(3,COLUMN())),A32),DATA!C2:E1044,2,FALSE)),0,VLOOKUP(CONCATENATE(INDIRECT(ADDRESS(3,COLUMN())),A32),DATA!C2:E1044,2,FALSE))</f>
        <v>0</v>
      </c>
      <c r="R32" s="49">
        <f ca="1">IF(ISERROR(VLOOKUP(CONCATENATE(INDIRECT(ADDRESS(3,COLUMN())),A32),DATA!C2:E1044,2,FALSE)),0,VLOOKUP(CONCATENATE(INDIRECT(ADDRESS(3,COLUMN())),A32),DATA!C2:E1044,2,FALSE))</f>
        <v>0</v>
      </c>
      <c r="S32" s="49">
        <f ca="1">IF(ISERROR(VLOOKUP(CONCATENATE(INDIRECT(ADDRESS(3,COLUMN())),A32),DATA!C2:E1044,2,FALSE)),0,VLOOKUP(CONCATENATE(INDIRECT(ADDRESS(3,COLUMN())),A32),DATA!C2:E1044,2,FALSE))</f>
        <v>5.8</v>
      </c>
      <c r="T32" s="49">
        <f ca="1">IF(ISERROR(VLOOKUP(CONCATENATE(INDIRECT(ADDRESS(3,COLUMN())),A32),DATA!C2:E1044,2,FALSE)),0,VLOOKUP(CONCATENATE(INDIRECT(ADDRESS(3,COLUMN())),A32),DATA!C2:E1044,2,FALSE))</f>
        <v>6.59</v>
      </c>
      <c r="U32" s="49">
        <f ca="1">IF(ISERROR(VLOOKUP(CONCATENATE(INDIRECT(ADDRESS(3,COLUMN())),A32),DATA!C2:E1044,2,FALSE)),0,VLOOKUP(CONCATENATE(INDIRECT(ADDRESS(3,COLUMN())),A32),DATA!C2:E1044,2,FALSE))</f>
        <v>87.842209999999994</v>
      </c>
      <c r="V32" s="49">
        <f ca="1">IF(ISERROR(VLOOKUP(CONCATENATE(INDIRECT(ADDRESS(3,COLUMN())),A32),DATA!C2:E1044,2,FALSE)),0,VLOOKUP(CONCATENATE(INDIRECT(ADDRESS(3,COLUMN())),A32),DATA!C2:E1044,2,FALSE))</f>
        <v>0</v>
      </c>
      <c r="W32" s="49">
        <f ca="1">IF(ISERROR(VLOOKUP(CONCATENATE(INDIRECT(ADDRESS(3,COLUMN())),A32),DATA!C2:E1044,2,FALSE)),0,VLOOKUP(CONCATENATE(INDIRECT(ADDRESS(3,COLUMN())),A32),DATA!C2:E1044,2,FALSE))</f>
        <v>0</v>
      </c>
      <c r="X32" s="49">
        <f ca="1">IF(ISERROR(VLOOKUP(CONCATENATE(INDIRECT(ADDRESS(3,COLUMN())),A32),DATA!C2:E1044,2,FALSE)),0,VLOOKUP(CONCATENATE(INDIRECT(ADDRESS(3,COLUMN())),A32),DATA!C2:E1044,2,FALSE))</f>
        <v>0</v>
      </c>
      <c r="Y32" s="49">
        <f ca="1">IF(ISERROR(VLOOKUP(CONCATENATE(INDIRECT(ADDRESS(3,COLUMN())),A32),DATA!C2:E1044,2,FALSE)),0,VLOOKUP(CONCATENATE(INDIRECT(ADDRESS(3,COLUMN())),A32),DATA!C2:E1044,2,FALSE))</f>
        <v>0</v>
      </c>
      <c r="Z32" s="49">
        <f ca="1">IF(ISERROR(VLOOKUP(CONCATENATE(INDIRECT(ADDRESS(3,COLUMN())),A32),DATA!C2:E1044,2,FALSE)),0,VLOOKUP(CONCATENATE(INDIRECT(ADDRESS(3,COLUMN())),A32),DATA!C2:E1044,2,FALSE))</f>
        <v>0.25</v>
      </c>
      <c r="AA32" s="49">
        <f ca="1">IF(ISERROR(VLOOKUP(CONCATENATE(INDIRECT(ADDRESS(3,COLUMN())),A32),DATA!C2:E1044,2,FALSE)),0,VLOOKUP(CONCATENATE(INDIRECT(ADDRESS(3,COLUMN())),A32),DATA!C2:E1044,2,FALSE))</f>
        <v>2.19285</v>
      </c>
      <c r="AB32" s="49">
        <f ca="1">IF(ISERROR(VLOOKUP(CONCATENATE(INDIRECT(ADDRESS(3,COLUMN())),A32),DATA!C2:E1044,2,FALSE)),0,VLOOKUP(CONCATENATE(INDIRECT(ADDRESS(3,COLUMN())),A32),DATA!C2:E1044,2,FALSE))</f>
        <v>0</v>
      </c>
      <c r="AC32" s="49">
        <f ca="1">IF(ISERROR(VLOOKUP(CONCATENATE(INDIRECT(ADDRESS(3,COLUMN())),A32),DATA!C2:E1044,2,FALSE)),0,VLOOKUP(CONCATENATE(INDIRECT(ADDRESS(3,COLUMN())),A32),DATA!C2:E1044,2,FALSE))</f>
        <v>0</v>
      </c>
      <c r="AD32" s="49">
        <f ca="1">IF(ISERROR(VLOOKUP(CONCATENATE(INDIRECT(ADDRESS(3,COLUMN())),A32),DATA!C2:E1044,2,FALSE)),0,VLOOKUP(CONCATENATE(INDIRECT(ADDRESS(3,COLUMN())),A32),DATA!C2:E1044,2,FALSE))</f>
        <v>0</v>
      </c>
      <c r="AE32" s="49">
        <f ca="1">IF(ISERROR(VLOOKUP(CONCATENATE(INDIRECT(ADDRESS(3,COLUMN())),A32),DATA!C2:E1044,2,FALSE)),0,VLOOKUP(CONCATENATE(INDIRECT(ADDRESS(3,COLUMN())),A32),DATA!C2:E1044,2,FALSE))</f>
        <v>0</v>
      </c>
      <c r="AF32" s="49">
        <f ca="1">IF(ISERROR(VLOOKUP(CONCATENATE(INDIRECT(ADDRESS(3,COLUMN())),A32),DATA!C2:E1044,2,FALSE)),0,VLOOKUP(CONCATENATE(INDIRECT(ADDRESS(3,COLUMN())),A32),DATA!C2:E1044,2,FALSE))</f>
        <v>2.1469999999999998</v>
      </c>
      <c r="AG32" s="49">
        <f ca="1">IF(ISERROR(VLOOKUP(CONCATENATE(INDIRECT(ADDRESS(3,COLUMN())),A32),DATA!C2:E1044,2,FALSE)),0,VLOOKUP(CONCATENATE(INDIRECT(ADDRESS(3,COLUMN())),A32),DATA!C2:E1044,2,FALSE))</f>
        <v>0.75</v>
      </c>
      <c r="AH32" s="49">
        <f ca="1">IF(ISERROR(VLOOKUP(CONCATENATE(INDIRECT(ADDRESS(3,COLUMN())),A32),DATA!C2:E1044,2,FALSE)),0,VLOOKUP(CONCATENATE(INDIRECT(ADDRESS(3,COLUMN())),A32),DATA!C2:E1044,2,FALSE))</f>
        <v>0</v>
      </c>
      <c r="AI32" s="49">
        <f ca="1">IF(ISERROR(VLOOKUP(CONCATENATE(INDIRECT(ADDRESS(3,COLUMN())),A32),DATA!C2:E1044,2,FALSE)),0,VLOOKUP(CONCATENATE(INDIRECT(ADDRESS(3,COLUMN())),A32),DATA!C2:E1044,2,FALSE))</f>
        <v>0</v>
      </c>
      <c r="AJ32" s="49">
        <f ca="1">IF(ISERROR(VLOOKUP(CONCATENATE(INDIRECT(ADDRESS(3,COLUMN())),A32),DATA!C2:E1044,2,FALSE)),0,VLOOKUP(CONCATENATE(INDIRECT(ADDRESS(3,COLUMN())),A32),DATA!C2:E1044,2,FALSE))</f>
        <v>0</v>
      </c>
      <c r="AK32" s="49">
        <f ca="1">IF(ISERROR(VLOOKUP(CONCATENATE(INDIRECT(ADDRESS(3,COLUMN())),A32),DATA!C2:E1044,2,FALSE)),0,VLOOKUP(CONCATENATE(INDIRECT(ADDRESS(3,COLUMN())),A32),DATA!C2:E1044,2,FALSE))</f>
        <v>0</v>
      </c>
      <c r="AL32" s="49">
        <f ca="1">IF(ISERROR(VLOOKUP(CONCATENATE(INDIRECT(ADDRESS(3,COLUMN())),A32),DATA!C2:E1044,2,FALSE)),0,VLOOKUP(CONCATENATE(INDIRECT(ADDRESS(3,COLUMN())),A32),DATA!C2:E1044,2,FALSE))</f>
        <v>0</v>
      </c>
      <c r="AM32" s="49">
        <f ca="1">IF(ISERROR(VLOOKUP(CONCATENATE(INDIRECT(ADDRESS(3,COLUMN())),A32),DATA!C2:E1044,2,FALSE)),0,VLOOKUP(CONCATENATE(INDIRECT(ADDRESS(3,COLUMN())),A32),DATA!C2:E1044,2,FALSE))</f>
        <v>0</v>
      </c>
      <c r="AN32" s="49">
        <f ca="1">SUM(B32:INDIRECT(CONCATENATE(SUBSTITUTE(ADDRESS(1,COLUMN()-1,4),"1",""),"$32")))</f>
        <v>408.30138000000005</v>
      </c>
    </row>
    <row r="33" spans="1:40" x14ac:dyDescent="0.25">
      <c r="A33" s="50" t="s">
        <v>75</v>
      </c>
      <c r="B33" s="50">
        <f ca="1">IF(ISERROR(VLOOKUP(CONCATENATE(INDIRECT(ADDRESS(3,COLUMN())),A33),DATA!C2:E1044,2,FALSE)),0,VLOOKUP(CONCATENATE(INDIRECT(ADDRESS(3,COLUMN())),A33),DATA!C2:E1044,2,FALSE))</f>
        <v>391.81497000000002</v>
      </c>
      <c r="C33" s="50">
        <f ca="1">IF(ISERROR(VLOOKUP(CONCATENATE(INDIRECT(ADDRESS(3,COLUMN())),A33),DATA!C2:E1044,2,FALSE)),0,VLOOKUP(CONCATENATE(INDIRECT(ADDRESS(3,COLUMN())),A33),DATA!C2:E1044,2,FALSE))</f>
        <v>132.05668</v>
      </c>
      <c r="D33" s="50">
        <f ca="1">IF(ISERROR(VLOOKUP(CONCATENATE(INDIRECT(ADDRESS(3,COLUMN())),A33),DATA!C2:E1044,2,FALSE)),0,VLOOKUP(CONCATENATE(INDIRECT(ADDRESS(3,COLUMN())),A33),DATA!C2:E1044,2,FALSE))</f>
        <v>29.343330000000002</v>
      </c>
      <c r="E33" s="50">
        <f ca="1">IF(ISERROR(VLOOKUP(CONCATENATE(INDIRECT(ADDRESS(3,COLUMN())),A33),DATA!C2:E1044,2,FALSE)),0,VLOOKUP(CONCATENATE(INDIRECT(ADDRESS(3,COLUMN())),A33),DATA!C2:E1044,2,FALSE))</f>
        <v>14.1</v>
      </c>
      <c r="F33" s="50">
        <f ca="1">IF(ISERROR(VLOOKUP(CONCATENATE(INDIRECT(ADDRESS(3,COLUMN())),A33),DATA!C2:E1044,2,FALSE)),0,VLOOKUP(CONCATENATE(INDIRECT(ADDRESS(3,COLUMN())),A33),DATA!C2:E1044,2,FALSE))</f>
        <v>47.023330000000001</v>
      </c>
      <c r="G33" s="50">
        <f ca="1">IF(ISERROR(VLOOKUP(CONCATENATE(INDIRECT(ADDRESS(3,COLUMN())),A33),DATA!C2:E1044,2,FALSE)),0,VLOOKUP(CONCATENATE(INDIRECT(ADDRESS(3,COLUMN())),A33),DATA!C2:E1044,2,FALSE))</f>
        <v>13.66952</v>
      </c>
      <c r="H33" s="50">
        <f ca="1">IF(ISERROR(VLOOKUP(CONCATENATE(INDIRECT(ADDRESS(3,COLUMN())),A33),DATA!C2:E1044,2,FALSE)),0,VLOOKUP(CONCATENATE(INDIRECT(ADDRESS(3,COLUMN())),A33),DATA!C2:E1044,2,FALSE))</f>
        <v>9.1999999999999993</v>
      </c>
      <c r="I33" s="50">
        <f ca="1">IF(ISERROR(VLOOKUP(CONCATENATE(INDIRECT(ADDRESS(3,COLUMN())),A33),DATA!C2:E1044,2,FALSE)),0,VLOOKUP(CONCATENATE(INDIRECT(ADDRESS(3,COLUMN())),A33),DATA!C2:E1044,2,FALSE))</f>
        <v>15.53332</v>
      </c>
      <c r="J33" s="50">
        <f ca="1">IF(ISERROR(VLOOKUP(CONCATENATE(INDIRECT(ADDRESS(3,COLUMN())),A33),DATA!C2:E1044,2,FALSE)),0,VLOOKUP(CONCATENATE(INDIRECT(ADDRESS(3,COLUMN())),A33),DATA!C2:E1044,2,FALSE))</f>
        <v>37.049999999999997</v>
      </c>
      <c r="K33" s="50">
        <f ca="1">IF(ISERROR(VLOOKUP(CONCATENATE(INDIRECT(ADDRESS(3,COLUMN())),A33),DATA!C2:E1044,2,FALSE)),0,VLOOKUP(CONCATENATE(INDIRECT(ADDRESS(3,COLUMN())),A33),DATA!C2:E1044,2,FALSE))</f>
        <v>8.0500000000000007</v>
      </c>
      <c r="L33" s="50">
        <f ca="1">IF(ISERROR(VLOOKUP(CONCATENATE(INDIRECT(ADDRESS(3,COLUMN())),A33),DATA!C2:E1044,2,FALSE)),0,VLOOKUP(CONCATENATE(INDIRECT(ADDRESS(3,COLUMN())),A33),DATA!C2:E1044,2,FALSE))</f>
        <v>8.1119400000000006</v>
      </c>
      <c r="M33" s="50">
        <f ca="1">IF(ISERROR(VLOOKUP(CONCATENATE(INDIRECT(ADDRESS(3,COLUMN())),A33),DATA!C2:E1044,2,FALSE)),0,VLOOKUP(CONCATENATE(INDIRECT(ADDRESS(3,COLUMN())),A33),DATA!C2:E1044,2,FALSE))</f>
        <v>125.25</v>
      </c>
      <c r="N33" s="50">
        <f ca="1">IF(ISERROR(VLOOKUP(CONCATENATE(INDIRECT(ADDRESS(3,COLUMN())),A33),DATA!C2:E1044,2,FALSE)),0,VLOOKUP(CONCATENATE(INDIRECT(ADDRESS(3,COLUMN())),A33),DATA!C2:E1044,2,FALSE))</f>
        <v>86.806669999999997</v>
      </c>
      <c r="O33" s="50">
        <f ca="1">IF(ISERROR(VLOOKUP(CONCATENATE(INDIRECT(ADDRESS(3,COLUMN())),A33),DATA!C2:E1044,2,FALSE)),0,VLOOKUP(CONCATENATE(INDIRECT(ADDRESS(3,COLUMN())),A33),DATA!C2:E1044,2,FALSE))</f>
        <v>6.2165999999999997</v>
      </c>
      <c r="P33" s="50">
        <f ca="1">IF(ISERROR(VLOOKUP(CONCATENATE(INDIRECT(ADDRESS(3,COLUMN())),A33),DATA!C2:E1044,2,FALSE)),0,VLOOKUP(CONCATENATE(INDIRECT(ADDRESS(3,COLUMN())),A33),DATA!C2:E1044,2,FALSE))</f>
        <v>0</v>
      </c>
      <c r="Q33" s="50">
        <f ca="1">IF(ISERROR(VLOOKUP(CONCATENATE(INDIRECT(ADDRESS(3,COLUMN())),A33),DATA!C2:E1044,2,FALSE)),0,VLOOKUP(CONCATENATE(INDIRECT(ADDRESS(3,COLUMN())),A33),DATA!C2:E1044,2,FALSE))</f>
        <v>0</v>
      </c>
      <c r="R33" s="50">
        <f ca="1">IF(ISERROR(VLOOKUP(CONCATENATE(INDIRECT(ADDRESS(3,COLUMN())),A33),DATA!C2:E1044,2,FALSE)),0,VLOOKUP(CONCATENATE(INDIRECT(ADDRESS(3,COLUMN())),A33),DATA!C2:E1044,2,FALSE))</f>
        <v>3</v>
      </c>
      <c r="S33" s="50">
        <f ca="1">IF(ISERROR(VLOOKUP(CONCATENATE(INDIRECT(ADDRESS(3,COLUMN())),A33),DATA!C2:E1044,2,FALSE)),0,VLOOKUP(CONCATENATE(INDIRECT(ADDRESS(3,COLUMN())),A33),DATA!C2:E1044,2,FALSE))</f>
        <v>9.8000000000000007</v>
      </c>
      <c r="T33" s="50">
        <f ca="1">IF(ISERROR(VLOOKUP(CONCATENATE(INDIRECT(ADDRESS(3,COLUMN())),A33),DATA!C2:E1044,2,FALSE)),0,VLOOKUP(CONCATENATE(INDIRECT(ADDRESS(3,COLUMN())),A33),DATA!C2:E1044,2,FALSE))</f>
        <v>2.2200000000000002</v>
      </c>
      <c r="U33" s="50">
        <f ca="1">IF(ISERROR(VLOOKUP(CONCATENATE(INDIRECT(ADDRESS(3,COLUMN())),A33),DATA!C2:E1044,2,FALSE)),0,VLOOKUP(CONCATENATE(INDIRECT(ADDRESS(3,COLUMN())),A33),DATA!C2:E1044,2,FALSE))</f>
        <v>101.9652</v>
      </c>
      <c r="V33" s="50">
        <f ca="1">IF(ISERROR(VLOOKUP(CONCATENATE(INDIRECT(ADDRESS(3,COLUMN())),A33),DATA!C2:E1044,2,FALSE)),0,VLOOKUP(CONCATENATE(INDIRECT(ADDRESS(3,COLUMN())),A33),DATA!C2:E1044,2,FALSE))</f>
        <v>0</v>
      </c>
      <c r="W33" s="50">
        <f ca="1">IF(ISERROR(VLOOKUP(CONCATENATE(INDIRECT(ADDRESS(3,COLUMN())),A33),DATA!C2:E1044,2,FALSE)),0,VLOOKUP(CONCATENATE(INDIRECT(ADDRESS(3,COLUMN())),A33),DATA!C2:E1044,2,FALSE))</f>
        <v>0</v>
      </c>
      <c r="X33" s="50">
        <f ca="1">IF(ISERROR(VLOOKUP(CONCATENATE(INDIRECT(ADDRESS(3,COLUMN())),A33),DATA!C2:E1044,2,FALSE)),0,VLOOKUP(CONCATENATE(INDIRECT(ADDRESS(3,COLUMN())),A33),DATA!C2:E1044,2,FALSE))</f>
        <v>0</v>
      </c>
      <c r="Y33" s="50">
        <f ca="1">IF(ISERROR(VLOOKUP(CONCATENATE(INDIRECT(ADDRESS(3,COLUMN())),A33),DATA!C2:E1044,2,FALSE)),0,VLOOKUP(CONCATENATE(INDIRECT(ADDRESS(3,COLUMN())),A33),DATA!C2:E1044,2,FALSE))</f>
        <v>0</v>
      </c>
      <c r="Z33" s="50">
        <f ca="1">IF(ISERROR(VLOOKUP(CONCATENATE(INDIRECT(ADDRESS(3,COLUMN())),A33),DATA!C2:E1044,2,FALSE)),0,VLOOKUP(CONCATENATE(INDIRECT(ADDRESS(3,COLUMN())),A33),DATA!C2:E1044,2,FALSE))</f>
        <v>2.1</v>
      </c>
      <c r="AA33" s="50">
        <f ca="1">IF(ISERROR(VLOOKUP(CONCATENATE(INDIRECT(ADDRESS(3,COLUMN())),A33),DATA!C2:E1044,2,FALSE)),0,VLOOKUP(CONCATENATE(INDIRECT(ADDRESS(3,COLUMN())),A33),DATA!C2:E1044,2,FALSE))</f>
        <v>3.2</v>
      </c>
      <c r="AB33" s="50">
        <f ca="1">IF(ISERROR(VLOOKUP(CONCATENATE(INDIRECT(ADDRESS(3,COLUMN())),A33),DATA!C2:E1044,2,FALSE)),0,VLOOKUP(CONCATENATE(INDIRECT(ADDRESS(3,COLUMN())),A33),DATA!C2:E1044,2,FALSE))</f>
        <v>0</v>
      </c>
      <c r="AC33" s="50">
        <f ca="1">IF(ISERROR(VLOOKUP(CONCATENATE(INDIRECT(ADDRESS(3,COLUMN())),A33),DATA!C2:E1044,2,FALSE)),0,VLOOKUP(CONCATENATE(INDIRECT(ADDRESS(3,COLUMN())),A33),DATA!C2:E1044,2,FALSE))</f>
        <v>0</v>
      </c>
      <c r="AD33" s="50">
        <f ca="1">IF(ISERROR(VLOOKUP(CONCATENATE(INDIRECT(ADDRESS(3,COLUMN())),A33),DATA!C2:E1044,2,FALSE)),0,VLOOKUP(CONCATENATE(INDIRECT(ADDRESS(3,COLUMN())),A33),DATA!C2:E1044,2,FALSE))</f>
        <v>0</v>
      </c>
      <c r="AE33" s="50">
        <f ca="1">IF(ISERROR(VLOOKUP(CONCATENATE(INDIRECT(ADDRESS(3,COLUMN())),A33),DATA!C2:E1044,2,FALSE)),0,VLOOKUP(CONCATENATE(INDIRECT(ADDRESS(3,COLUMN())),A33),DATA!C2:E1044,2,FALSE))</f>
        <v>0</v>
      </c>
      <c r="AF33" s="50">
        <f ca="1">IF(ISERROR(VLOOKUP(CONCATENATE(INDIRECT(ADDRESS(3,COLUMN())),A33),DATA!C2:E1044,2,FALSE)),0,VLOOKUP(CONCATENATE(INDIRECT(ADDRESS(3,COLUMN())),A33),DATA!C2:E1044,2,FALSE))</f>
        <v>3.27624</v>
      </c>
      <c r="AG33" s="50">
        <f ca="1">IF(ISERROR(VLOOKUP(CONCATENATE(INDIRECT(ADDRESS(3,COLUMN())),A33),DATA!C2:E1044,2,FALSE)),0,VLOOKUP(CONCATENATE(INDIRECT(ADDRESS(3,COLUMN())),A33),DATA!C2:E1044,2,FALSE))</f>
        <v>0</v>
      </c>
      <c r="AH33" s="50">
        <f ca="1">IF(ISERROR(VLOOKUP(CONCATENATE(INDIRECT(ADDRESS(3,COLUMN())),A33),DATA!C2:E1044,2,FALSE)),0,VLOOKUP(CONCATENATE(INDIRECT(ADDRESS(3,COLUMN())),A33),DATA!C2:E1044,2,FALSE))</f>
        <v>0</v>
      </c>
      <c r="AI33" s="50">
        <f ca="1">IF(ISERROR(VLOOKUP(CONCATENATE(INDIRECT(ADDRESS(3,COLUMN())),A33),DATA!C2:E1044,2,FALSE)),0,VLOOKUP(CONCATENATE(INDIRECT(ADDRESS(3,COLUMN())),A33),DATA!C2:E1044,2,FALSE))</f>
        <v>0</v>
      </c>
      <c r="AJ33" s="50">
        <f ca="1">IF(ISERROR(VLOOKUP(CONCATENATE(INDIRECT(ADDRESS(3,COLUMN())),A33),DATA!C2:E1044,2,FALSE)),0,VLOOKUP(CONCATENATE(INDIRECT(ADDRESS(3,COLUMN())),A33),DATA!C2:E1044,2,FALSE))</f>
        <v>0</v>
      </c>
      <c r="AK33" s="50">
        <f ca="1">IF(ISERROR(VLOOKUP(CONCATENATE(INDIRECT(ADDRESS(3,COLUMN())),A33),DATA!C2:E1044,2,FALSE)),0,VLOOKUP(CONCATENATE(INDIRECT(ADDRESS(3,COLUMN())),A33),DATA!C2:E1044,2,FALSE))</f>
        <v>0</v>
      </c>
      <c r="AL33" s="50">
        <f ca="1">IF(ISERROR(VLOOKUP(CONCATENATE(INDIRECT(ADDRESS(3,COLUMN())),A33),DATA!C2:E1044,2,FALSE)),0,VLOOKUP(CONCATENATE(INDIRECT(ADDRESS(3,COLUMN())),A33),DATA!C2:E1044,2,FALSE))</f>
        <v>0</v>
      </c>
      <c r="AM33" s="50">
        <f ca="1">IF(ISERROR(VLOOKUP(CONCATENATE(INDIRECT(ADDRESS(3,COLUMN())),A33),DATA!C2:E1044,2,FALSE)),0,VLOOKUP(CONCATENATE(INDIRECT(ADDRESS(3,COLUMN())),A33),DATA!C2:E1044,2,FALSE))</f>
        <v>0</v>
      </c>
      <c r="AN33" s="50">
        <f ca="1">SUM(B33:INDIRECT(CONCATENATE(SUBSTITUTE(ADDRESS(1,COLUMN()-1,4),"1",""),"$33")))</f>
        <v>1049.7878000000001</v>
      </c>
    </row>
    <row r="34" spans="1:40" x14ac:dyDescent="0.25">
      <c r="A34" s="49" t="s">
        <v>81</v>
      </c>
      <c r="B34" s="49">
        <f ca="1">IF(ISERROR(VLOOKUP(CONCATENATE(INDIRECT(ADDRESS(3,COLUMN())),A34),DATA!C2:E1044,2,FALSE)),0,VLOOKUP(CONCATENATE(INDIRECT(ADDRESS(3,COLUMN())),A34),DATA!C2:E1044,2,FALSE))</f>
        <v>3.97</v>
      </c>
      <c r="C34" s="49">
        <f ca="1">IF(ISERROR(VLOOKUP(CONCATENATE(INDIRECT(ADDRESS(3,COLUMN())),A34),DATA!C2:E1044,2,FALSE)),0,VLOOKUP(CONCATENATE(INDIRECT(ADDRESS(3,COLUMN())),A34),DATA!C2:E1044,2,FALSE))</f>
        <v>0.46</v>
      </c>
      <c r="D34" s="49">
        <f ca="1">IF(ISERROR(VLOOKUP(CONCATENATE(INDIRECT(ADDRESS(3,COLUMN())),A34),DATA!C2:E1044,2,FALSE)),0,VLOOKUP(CONCATENATE(INDIRECT(ADDRESS(3,COLUMN())),A34),DATA!C2:E1044,2,FALSE))</f>
        <v>1.45</v>
      </c>
      <c r="E34" s="49">
        <f ca="1">IF(ISERROR(VLOOKUP(CONCATENATE(INDIRECT(ADDRESS(3,COLUMN())),A34),DATA!C2:E1044,2,FALSE)),0,VLOOKUP(CONCATENATE(INDIRECT(ADDRESS(3,COLUMN())),A34),DATA!C2:E1044,2,FALSE))</f>
        <v>0.23</v>
      </c>
      <c r="F34" s="49">
        <f ca="1">IF(ISERROR(VLOOKUP(CONCATENATE(INDIRECT(ADDRESS(3,COLUMN())),A34),DATA!C2:E1044,2,FALSE)),0,VLOOKUP(CONCATENATE(INDIRECT(ADDRESS(3,COLUMN())),A34),DATA!C2:E1044,2,FALSE))</f>
        <v>0</v>
      </c>
      <c r="G34" s="49">
        <f ca="1">IF(ISERROR(VLOOKUP(CONCATENATE(INDIRECT(ADDRESS(3,COLUMN())),A34),DATA!C2:E1044,2,FALSE)),0,VLOOKUP(CONCATENATE(INDIRECT(ADDRESS(3,COLUMN())),A34),DATA!C2:E1044,2,FALSE))</f>
        <v>0</v>
      </c>
      <c r="H34" s="49">
        <f ca="1">IF(ISERROR(VLOOKUP(CONCATENATE(INDIRECT(ADDRESS(3,COLUMN())),A34),DATA!C2:E1044,2,FALSE)),0,VLOOKUP(CONCATENATE(INDIRECT(ADDRESS(3,COLUMN())),A34),DATA!C2:E1044,2,FALSE))</f>
        <v>0</v>
      </c>
      <c r="I34" s="49">
        <f ca="1">IF(ISERROR(VLOOKUP(CONCATENATE(INDIRECT(ADDRESS(3,COLUMN())),A34),DATA!C2:E1044,2,FALSE)),0,VLOOKUP(CONCATENATE(INDIRECT(ADDRESS(3,COLUMN())),A34),DATA!C2:E1044,2,FALSE))</f>
        <v>0</v>
      </c>
      <c r="J34" s="49">
        <f ca="1">IF(ISERROR(VLOOKUP(CONCATENATE(INDIRECT(ADDRESS(3,COLUMN())),A34),DATA!C2:E1044,2,FALSE)),0,VLOOKUP(CONCATENATE(INDIRECT(ADDRESS(3,COLUMN())),A34),DATA!C2:E1044,2,FALSE))</f>
        <v>75.81</v>
      </c>
      <c r="K34" s="49">
        <f ca="1">IF(ISERROR(VLOOKUP(CONCATENATE(INDIRECT(ADDRESS(3,COLUMN())),A34),DATA!C2:E1044,2,FALSE)),0,VLOOKUP(CONCATENATE(INDIRECT(ADDRESS(3,COLUMN())),A34),DATA!C2:E1044,2,FALSE))</f>
        <v>58.07</v>
      </c>
      <c r="L34" s="49">
        <f ca="1">IF(ISERROR(VLOOKUP(CONCATENATE(INDIRECT(ADDRESS(3,COLUMN())),A34),DATA!C2:E1044,2,FALSE)),0,VLOOKUP(CONCATENATE(INDIRECT(ADDRESS(3,COLUMN())),A34),DATA!C2:E1044,2,FALSE))</f>
        <v>1.25</v>
      </c>
      <c r="M34" s="49">
        <f ca="1">IF(ISERROR(VLOOKUP(CONCATENATE(INDIRECT(ADDRESS(3,COLUMN())),A34),DATA!C2:E1044,2,FALSE)),0,VLOOKUP(CONCATENATE(INDIRECT(ADDRESS(3,COLUMN())),A34),DATA!C2:E1044,2,FALSE))</f>
        <v>0</v>
      </c>
      <c r="N34" s="49">
        <f ca="1">IF(ISERROR(VLOOKUP(CONCATENATE(INDIRECT(ADDRESS(3,COLUMN())),A34),DATA!C2:E1044,2,FALSE)),0,VLOOKUP(CONCATENATE(INDIRECT(ADDRESS(3,COLUMN())),A34),DATA!C2:E1044,2,FALSE))</f>
        <v>0.32</v>
      </c>
      <c r="O34" s="49">
        <f ca="1">IF(ISERROR(VLOOKUP(CONCATENATE(INDIRECT(ADDRESS(3,COLUMN())),A34),DATA!C2:E1044,2,FALSE)),0,VLOOKUP(CONCATENATE(INDIRECT(ADDRESS(3,COLUMN())),A34),DATA!C2:E1044,2,FALSE))</f>
        <v>11.1</v>
      </c>
      <c r="P34" s="49">
        <f ca="1">IF(ISERROR(VLOOKUP(CONCATENATE(INDIRECT(ADDRESS(3,COLUMN())),A34),DATA!C2:E1044,2,FALSE)),0,VLOOKUP(CONCATENATE(INDIRECT(ADDRESS(3,COLUMN())),A34),DATA!C2:E1044,2,FALSE))</f>
        <v>0</v>
      </c>
      <c r="Q34" s="49">
        <f ca="1">IF(ISERROR(VLOOKUP(CONCATENATE(INDIRECT(ADDRESS(3,COLUMN())),A34),DATA!C2:E1044,2,FALSE)),0,VLOOKUP(CONCATENATE(INDIRECT(ADDRESS(3,COLUMN())),A34),DATA!C2:E1044,2,FALSE))</f>
        <v>0</v>
      </c>
      <c r="R34" s="49">
        <f ca="1">IF(ISERROR(VLOOKUP(CONCATENATE(INDIRECT(ADDRESS(3,COLUMN())),A34),DATA!C2:E1044,2,FALSE)),0,VLOOKUP(CONCATENATE(INDIRECT(ADDRESS(3,COLUMN())),A34),DATA!C2:E1044,2,FALSE))</f>
        <v>0</v>
      </c>
      <c r="S34" s="49">
        <f ca="1">IF(ISERROR(VLOOKUP(CONCATENATE(INDIRECT(ADDRESS(3,COLUMN())),A34),DATA!C2:E1044,2,FALSE)),0,VLOOKUP(CONCATENATE(INDIRECT(ADDRESS(3,COLUMN())),A34),DATA!C2:E1044,2,FALSE))</f>
        <v>0</v>
      </c>
      <c r="T34" s="49">
        <f ca="1">IF(ISERROR(VLOOKUP(CONCATENATE(INDIRECT(ADDRESS(3,COLUMN())),A34),DATA!C2:E1044,2,FALSE)),0,VLOOKUP(CONCATENATE(INDIRECT(ADDRESS(3,COLUMN())),A34),DATA!C2:E1044,2,FALSE))</f>
        <v>0</v>
      </c>
      <c r="U34" s="49">
        <f ca="1">IF(ISERROR(VLOOKUP(CONCATENATE(INDIRECT(ADDRESS(3,COLUMN())),A34),DATA!C2:E1044,2,FALSE)),0,VLOOKUP(CONCATENATE(INDIRECT(ADDRESS(3,COLUMN())),A34),DATA!C2:E1044,2,FALSE))</f>
        <v>75.06</v>
      </c>
      <c r="V34" s="49">
        <f ca="1">IF(ISERROR(VLOOKUP(CONCATENATE(INDIRECT(ADDRESS(3,COLUMN())),A34),DATA!C2:E1044,2,FALSE)),0,VLOOKUP(CONCATENATE(INDIRECT(ADDRESS(3,COLUMN())),A34),DATA!C2:E1044,2,FALSE))</f>
        <v>0</v>
      </c>
      <c r="W34" s="49">
        <f ca="1">IF(ISERROR(VLOOKUP(CONCATENATE(INDIRECT(ADDRESS(3,COLUMN())),A34),DATA!C2:E1044,2,FALSE)),0,VLOOKUP(CONCATENATE(INDIRECT(ADDRESS(3,COLUMN())),A34),DATA!C2:E1044,2,FALSE))</f>
        <v>0</v>
      </c>
      <c r="X34" s="49">
        <f ca="1">IF(ISERROR(VLOOKUP(CONCATENATE(INDIRECT(ADDRESS(3,COLUMN())),A34),DATA!C2:E1044,2,FALSE)),0,VLOOKUP(CONCATENATE(INDIRECT(ADDRESS(3,COLUMN())),A34),DATA!C2:E1044,2,FALSE))</f>
        <v>0</v>
      </c>
      <c r="Y34" s="49">
        <f ca="1">IF(ISERROR(VLOOKUP(CONCATENATE(INDIRECT(ADDRESS(3,COLUMN())),A34),DATA!C2:E1044,2,FALSE)),0,VLOOKUP(CONCATENATE(INDIRECT(ADDRESS(3,COLUMN())),A34),DATA!C2:E1044,2,FALSE))</f>
        <v>0</v>
      </c>
      <c r="Z34" s="49">
        <f ca="1">IF(ISERROR(VLOOKUP(CONCATENATE(INDIRECT(ADDRESS(3,COLUMN())),A34),DATA!C2:E1044,2,FALSE)),0,VLOOKUP(CONCATENATE(INDIRECT(ADDRESS(3,COLUMN())),A34),DATA!C2:E1044,2,FALSE))</f>
        <v>0</v>
      </c>
      <c r="AA34" s="49">
        <f ca="1">IF(ISERROR(VLOOKUP(CONCATENATE(INDIRECT(ADDRESS(3,COLUMN())),A34),DATA!C2:E1044,2,FALSE)),0,VLOOKUP(CONCATENATE(INDIRECT(ADDRESS(3,COLUMN())),A34),DATA!C2:E1044,2,FALSE))</f>
        <v>0</v>
      </c>
      <c r="AB34" s="49">
        <f ca="1">IF(ISERROR(VLOOKUP(CONCATENATE(INDIRECT(ADDRESS(3,COLUMN())),A34),DATA!C2:E1044,2,FALSE)),0,VLOOKUP(CONCATENATE(INDIRECT(ADDRESS(3,COLUMN())),A34),DATA!C2:E1044,2,FALSE))</f>
        <v>0</v>
      </c>
      <c r="AC34" s="49">
        <f ca="1">IF(ISERROR(VLOOKUP(CONCATENATE(INDIRECT(ADDRESS(3,COLUMN())),A34),DATA!C2:E1044,2,FALSE)),0,VLOOKUP(CONCATENATE(INDIRECT(ADDRESS(3,COLUMN())),A34),DATA!C2:E1044,2,FALSE))</f>
        <v>0</v>
      </c>
      <c r="AD34" s="49">
        <f ca="1">IF(ISERROR(VLOOKUP(CONCATENATE(INDIRECT(ADDRESS(3,COLUMN())),A34),DATA!C2:E1044,2,FALSE)),0,VLOOKUP(CONCATENATE(INDIRECT(ADDRESS(3,COLUMN())),A34),DATA!C2:E1044,2,FALSE))</f>
        <v>0</v>
      </c>
      <c r="AE34" s="49">
        <f ca="1">IF(ISERROR(VLOOKUP(CONCATENATE(INDIRECT(ADDRESS(3,COLUMN())),A34),DATA!C2:E1044,2,FALSE)),0,VLOOKUP(CONCATENATE(INDIRECT(ADDRESS(3,COLUMN())),A34),DATA!C2:E1044,2,FALSE))</f>
        <v>0</v>
      </c>
      <c r="AF34" s="49">
        <f ca="1">IF(ISERROR(VLOOKUP(CONCATENATE(INDIRECT(ADDRESS(3,COLUMN())),A34),DATA!C2:E1044,2,FALSE)),0,VLOOKUP(CONCATENATE(INDIRECT(ADDRESS(3,COLUMN())),A34),DATA!C2:E1044,2,FALSE))</f>
        <v>0</v>
      </c>
      <c r="AG34" s="49">
        <f ca="1">IF(ISERROR(VLOOKUP(CONCATENATE(INDIRECT(ADDRESS(3,COLUMN())),A34),DATA!C2:E1044,2,FALSE)),0,VLOOKUP(CONCATENATE(INDIRECT(ADDRESS(3,COLUMN())),A34),DATA!C2:E1044,2,FALSE))</f>
        <v>0</v>
      </c>
      <c r="AH34" s="49">
        <f ca="1">IF(ISERROR(VLOOKUP(CONCATENATE(INDIRECT(ADDRESS(3,COLUMN())),A34),DATA!C2:E1044,2,FALSE)),0,VLOOKUP(CONCATENATE(INDIRECT(ADDRESS(3,COLUMN())),A34),DATA!C2:E1044,2,FALSE))</f>
        <v>0</v>
      </c>
      <c r="AI34" s="49">
        <f ca="1">IF(ISERROR(VLOOKUP(CONCATENATE(INDIRECT(ADDRESS(3,COLUMN())),A34),DATA!C2:E1044,2,FALSE)),0,VLOOKUP(CONCATENATE(INDIRECT(ADDRESS(3,COLUMN())),A34),DATA!C2:E1044,2,FALSE))</f>
        <v>0</v>
      </c>
      <c r="AJ34" s="49">
        <f ca="1">IF(ISERROR(VLOOKUP(CONCATENATE(INDIRECT(ADDRESS(3,COLUMN())),A34),DATA!C2:E1044,2,FALSE)),0,VLOOKUP(CONCATENATE(INDIRECT(ADDRESS(3,COLUMN())),A34),DATA!C2:E1044,2,FALSE))</f>
        <v>0</v>
      </c>
      <c r="AK34" s="49">
        <f ca="1">IF(ISERROR(VLOOKUP(CONCATENATE(INDIRECT(ADDRESS(3,COLUMN())),A34),DATA!C2:E1044,2,FALSE)),0,VLOOKUP(CONCATENATE(INDIRECT(ADDRESS(3,COLUMN())),A34),DATA!C2:E1044,2,FALSE))</f>
        <v>0</v>
      </c>
      <c r="AL34" s="49">
        <f ca="1">IF(ISERROR(VLOOKUP(CONCATENATE(INDIRECT(ADDRESS(3,COLUMN())),A34),DATA!C2:E1044,2,FALSE)),0,VLOOKUP(CONCATENATE(INDIRECT(ADDRESS(3,COLUMN())),A34),DATA!C2:E1044,2,FALSE))</f>
        <v>0</v>
      </c>
      <c r="AM34" s="49">
        <f ca="1">IF(ISERROR(VLOOKUP(CONCATENATE(INDIRECT(ADDRESS(3,COLUMN())),A34),DATA!C2:E1044,2,FALSE)),0,VLOOKUP(CONCATENATE(INDIRECT(ADDRESS(3,COLUMN())),A34),DATA!C2:E1044,2,FALSE))</f>
        <v>0</v>
      </c>
      <c r="AN34" s="49">
        <f ca="1">SUM(B34:INDIRECT(CONCATENATE(SUBSTITUTE(ADDRESS(1,COLUMN()-1,4),"1",""),"$34")))</f>
        <v>227.72</v>
      </c>
    </row>
    <row r="35" spans="1:40" x14ac:dyDescent="0.25">
      <c r="A35" s="50" t="s">
        <v>82</v>
      </c>
      <c r="B35" s="50">
        <f ca="1">IF(ISERROR(VLOOKUP(CONCATENATE(INDIRECT(ADDRESS(3,COLUMN())),A35),DATA!C2:E1044,2,FALSE)),0,VLOOKUP(CONCATENATE(INDIRECT(ADDRESS(3,COLUMN())),A35),DATA!C2:E1044,2,FALSE))</f>
        <v>3.2</v>
      </c>
      <c r="C35" s="50">
        <f ca="1">IF(ISERROR(VLOOKUP(CONCATENATE(INDIRECT(ADDRESS(3,COLUMN())),A35),DATA!C2:E1044,2,FALSE)),0,VLOOKUP(CONCATENATE(INDIRECT(ADDRESS(3,COLUMN())),A35),DATA!C2:E1044,2,FALSE))</f>
        <v>0</v>
      </c>
      <c r="D35" s="50">
        <f ca="1">IF(ISERROR(VLOOKUP(CONCATENATE(INDIRECT(ADDRESS(3,COLUMN())),A35),DATA!C2:E1044,2,FALSE)),0,VLOOKUP(CONCATENATE(INDIRECT(ADDRESS(3,COLUMN())),A35),DATA!C2:E1044,2,FALSE))</f>
        <v>0</v>
      </c>
      <c r="E35" s="50">
        <f ca="1">IF(ISERROR(VLOOKUP(CONCATENATE(INDIRECT(ADDRESS(3,COLUMN())),A35),DATA!C2:E1044,2,FALSE)),0,VLOOKUP(CONCATENATE(INDIRECT(ADDRESS(3,COLUMN())),A35),DATA!C2:E1044,2,FALSE))</f>
        <v>3</v>
      </c>
      <c r="F35" s="50">
        <f ca="1">IF(ISERROR(VLOOKUP(CONCATENATE(INDIRECT(ADDRESS(3,COLUMN())),A35),DATA!C2:E1044,2,FALSE)),0,VLOOKUP(CONCATENATE(INDIRECT(ADDRESS(3,COLUMN())),A35),DATA!C2:E1044,2,FALSE))</f>
        <v>0</v>
      </c>
      <c r="G35" s="50">
        <f ca="1">IF(ISERROR(VLOOKUP(CONCATENATE(INDIRECT(ADDRESS(3,COLUMN())),A35),DATA!C2:E1044,2,FALSE)),0,VLOOKUP(CONCATENATE(INDIRECT(ADDRESS(3,COLUMN())),A35),DATA!C2:E1044,2,FALSE))</f>
        <v>1.69285</v>
      </c>
      <c r="H35" s="50">
        <f ca="1">IF(ISERROR(VLOOKUP(CONCATENATE(INDIRECT(ADDRESS(3,COLUMN())),A35),DATA!C2:E1044,2,FALSE)),0,VLOOKUP(CONCATENATE(INDIRECT(ADDRESS(3,COLUMN())),A35),DATA!C2:E1044,2,FALSE))</f>
        <v>1.8</v>
      </c>
      <c r="I35" s="50">
        <f ca="1">IF(ISERROR(VLOOKUP(CONCATENATE(INDIRECT(ADDRESS(3,COLUMN())),A35),DATA!C2:E1044,2,FALSE)),0,VLOOKUP(CONCATENATE(INDIRECT(ADDRESS(3,COLUMN())),A35),DATA!C2:E1044,2,FALSE))</f>
        <v>2</v>
      </c>
      <c r="J35" s="50">
        <f ca="1">IF(ISERROR(VLOOKUP(CONCATENATE(INDIRECT(ADDRESS(3,COLUMN())),A35),DATA!C2:E1044,2,FALSE)),0,VLOOKUP(CONCATENATE(INDIRECT(ADDRESS(3,COLUMN())),A35),DATA!C2:E1044,2,FALSE))</f>
        <v>1.33</v>
      </c>
      <c r="K35" s="50">
        <f ca="1">IF(ISERROR(VLOOKUP(CONCATENATE(INDIRECT(ADDRESS(3,COLUMN())),A35),DATA!C2:E1044,2,FALSE)),0,VLOOKUP(CONCATENATE(INDIRECT(ADDRESS(3,COLUMN())),A35),DATA!C2:E1044,2,FALSE))</f>
        <v>0.25</v>
      </c>
      <c r="L35" s="50">
        <f ca="1">IF(ISERROR(VLOOKUP(CONCATENATE(INDIRECT(ADDRESS(3,COLUMN())),A35),DATA!C2:E1044,2,FALSE)),0,VLOOKUP(CONCATENATE(INDIRECT(ADDRESS(3,COLUMN())),A35),DATA!C2:E1044,2,FALSE))</f>
        <v>0</v>
      </c>
      <c r="M35" s="50">
        <f ca="1">IF(ISERROR(VLOOKUP(CONCATENATE(INDIRECT(ADDRESS(3,COLUMN())),A35),DATA!C2:E1044,2,FALSE)),0,VLOOKUP(CONCATENATE(INDIRECT(ADDRESS(3,COLUMN())),A35),DATA!C2:E1044,2,FALSE))</f>
        <v>2.82</v>
      </c>
      <c r="N35" s="50">
        <f ca="1">IF(ISERROR(VLOOKUP(CONCATENATE(INDIRECT(ADDRESS(3,COLUMN())),A35),DATA!C2:E1044,2,FALSE)),0,VLOOKUP(CONCATENATE(INDIRECT(ADDRESS(3,COLUMN())),A35),DATA!C2:E1044,2,FALSE))</f>
        <v>1.99</v>
      </c>
      <c r="O35" s="50">
        <f ca="1">IF(ISERROR(VLOOKUP(CONCATENATE(INDIRECT(ADDRESS(3,COLUMN())),A35),DATA!C2:E1044,2,FALSE)),0,VLOOKUP(CONCATENATE(INDIRECT(ADDRESS(3,COLUMN())),A35),DATA!C2:E1044,2,FALSE))</f>
        <v>1.1499999999999999</v>
      </c>
      <c r="P35" s="50">
        <f ca="1">IF(ISERROR(VLOOKUP(CONCATENATE(INDIRECT(ADDRESS(3,COLUMN())),A35),DATA!C2:E1044,2,FALSE)),0,VLOOKUP(CONCATENATE(INDIRECT(ADDRESS(3,COLUMN())),A35),DATA!C2:E1044,2,FALSE))</f>
        <v>0</v>
      </c>
      <c r="Q35" s="50">
        <f ca="1">IF(ISERROR(VLOOKUP(CONCATENATE(INDIRECT(ADDRESS(3,COLUMN())),A35),DATA!C2:E1044,2,FALSE)),0,VLOOKUP(CONCATENATE(INDIRECT(ADDRESS(3,COLUMN())),A35),DATA!C2:E1044,2,FALSE))</f>
        <v>0</v>
      </c>
      <c r="R35" s="50">
        <f ca="1">IF(ISERROR(VLOOKUP(CONCATENATE(INDIRECT(ADDRESS(3,COLUMN())),A35),DATA!C2:E1044,2,FALSE)),0,VLOOKUP(CONCATENATE(INDIRECT(ADDRESS(3,COLUMN())),A35),DATA!C2:E1044,2,FALSE))</f>
        <v>0</v>
      </c>
      <c r="S35" s="50">
        <f ca="1">IF(ISERROR(VLOOKUP(CONCATENATE(INDIRECT(ADDRESS(3,COLUMN())),A35),DATA!C2:E1044,2,FALSE)),0,VLOOKUP(CONCATENATE(INDIRECT(ADDRESS(3,COLUMN())),A35),DATA!C2:E1044,2,FALSE))</f>
        <v>3</v>
      </c>
      <c r="T35" s="50">
        <f ca="1">IF(ISERROR(VLOOKUP(CONCATENATE(INDIRECT(ADDRESS(3,COLUMN())),A35),DATA!C2:E1044,2,FALSE)),0,VLOOKUP(CONCATENATE(INDIRECT(ADDRESS(3,COLUMN())),A35),DATA!C2:E1044,2,FALSE))</f>
        <v>1</v>
      </c>
      <c r="U35" s="50">
        <f ca="1">IF(ISERROR(VLOOKUP(CONCATENATE(INDIRECT(ADDRESS(3,COLUMN())),A35),DATA!C2:E1044,2,FALSE)),0,VLOOKUP(CONCATENATE(INDIRECT(ADDRESS(3,COLUMN())),A35),DATA!C2:E1044,2,FALSE))</f>
        <v>2.5</v>
      </c>
      <c r="V35" s="50">
        <f ca="1">IF(ISERROR(VLOOKUP(CONCATENATE(INDIRECT(ADDRESS(3,COLUMN())),A35),DATA!C2:E1044,2,FALSE)),0,VLOOKUP(CONCATENATE(INDIRECT(ADDRESS(3,COLUMN())),A35),DATA!C2:E1044,2,FALSE))</f>
        <v>0</v>
      </c>
      <c r="W35" s="50">
        <f ca="1">IF(ISERROR(VLOOKUP(CONCATENATE(INDIRECT(ADDRESS(3,COLUMN())),A35),DATA!C2:E1044,2,FALSE)),0,VLOOKUP(CONCATENATE(INDIRECT(ADDRESS(3,COLUMN())),A35),DATA!C2:E1044,2,FALSE))</f>
        <v>0</v>
      </c>
      <c r="X35" s="50">
        <f ca="1">IF(ISERROR(VLOOKUP(CONCATENATE(INDIRECT(ADDRESS(3,COLUMN())),A35),DATA!C2:E1044,2,FALSE)),0,VLOOKUP(CONCATENATE(INDIRECT(ADDRESS(3,COLUMN())),A35),DATA!C2:E1044,2,FALSE))</f>
        <v>0</v>
      </c>
      <c r="Y35" s="50">
        <f ca="1">IF(ISERROR(VLOOKUP(CONCATENATE(INDIRECT(ADDRESS(3,COLUMN())),A35),DATA!C2:E1044,2,FALSE)),0,VLOOKUP(CONCATENATE(INDIRECT(ADDRESS(3,COLUMN())),A35),DATA!C2:E1044,2,FALSE))</f>
        <v>0</v>
      </c>
      <c r="Z35" s="50">
        <f ca="1">IF(ISERROR(VLOOKUP(CONCATENATE(INDIRECT(ADDRESS(3,COLUMN())),A35),DATA!C2:E1044,2,FALSE)),0,VLOOKUP(CONCATENATE(INDIRECT(ADDRESS(3,COLUMN())),A35),DATA!C2:E1044,2,FALSE))</f>
        <v>0</v>
      </c>
      <c r="AA35" s="50">
        <f ca="1">IF(ISERROR(VLOOKUP(CONCATENATE(INDIRECT(ADDRESS(3,COLUMN())),A35),DATA!C2:E1044,2,FALSE)),0,VLOOKUP(CONCATENATE(INDIRECT(ADDRESS(3,COLUMN())),A35),DATA!C2:E1044,2,FALSE))</f>
        <v>0</v>
      </c>
      <c r="AB35" s="50">
        <f ca="1">IF(ISERROR(VLOOKUP(CONCATENATE(INDIRECT(ADDRESS(3,COLUMN())),A35),DATA!C2:E1044,2,FALSE)),0,VLOOKUP(CONCATENATE(INDIRECT(ADDRESS(3,COLUMN())),A35),DATA!C2:E1044,2,FALSE))</f>
        <v>0</v>
      </c>
      <c r="AC35" s="50">
        <f ca="1">IF(ISERROR(VLOOKUP(CONCATENATE(INDIRECT(ADDRESS(3,COLUMN())),A35),DATA!C2:E1044,2,FALSE)),0,VLOOKUP(CONCATENATE(INDIRECT(ADDRESS(3,COLUMN())),A35),DATA!C2:E1044,2,FALSE))</f>
        <v>0</v>
      </c>
      <c r="AD35" s="50">
        <f ca="1">IF(ISERROR(VLOOKUP(CONCATENATE(INDIRECT(ADDRESS(3,COLUMN())),A35),DATA!C2:E1044,2,FALSE)),0,VLOOKUP(CONCATENATE(INDIRECT(ADDRESS(3,COLUMN())),A35),DATA!C2:E1044,2,FALSE))</f>
        <v>0</v>
      </c>
      <c r="AE35" s="50">
        <f ca="1">IF(ISERROR(VLOOKUP(CONCATENATE(INDIRECT(ADDRESS(3,COLUMN())),A35),DATA!C2:E1044,2,FALSE)),0,VLOOKUP(CONCATENATE(INDIRECT(ADDRESS(3,COLUMN())),A35),DATA!C2:E1044,2,FALSE))</f>
        <v>0</v>
      </c>
      <c r="AF35" s="50">
        <f ca="1">IF(ISERROR(VLOOKUP(CONCATENATE(INDIRECT(ADDRESS(3,COLUMN())),A35),DATA!C2:E1044,2,FALSE)),0,VLOOKUP(CONCATENATE(INDIRECT(ADDRESS(3,COLUMN())),A35),DATA!C2:E1044,2,FALSE))</f>
        <v>0</v>
      </c>
      <c r="AG35" s="50">
        <f ca="1">IF(ISERROR(VLOOKUP(CONCATENATE(INDIRECT(ADDRESS(3,COLUMN())),A35),DATA!C2:E1044,2,FALSE)),0,VLOOKUP(CONCATENATE(INDIRECT(ADDRESS(3,COLUMN())),A35),DATA!C2:E1044,2,FALSE))</f>
        <v>0.67</v>
      </c>
      <c r="AH35" s="50">
        <f ca="1">IF(ISERROR(VLOOKUP(CONCATENATE(INDIRECT(ADDRESS(3,COLUMN())),A35),DATA!C2:E1044,2,FALSE)),0,VLOOKUP(CONCATENATE(INDIRECT(ADDRESS(3,COLUMN())),A35),DATA!C2:E1044,2,FALSE))</f>
        <v>0</v>
      </c>
      <c r="AI35" s="50">
        <f ca="1">IF(ISERROR(VLOOKUP(CONCATENATE(INDIRECT(ADDRESS(3,COLUMN())),A35),DATA!C2:E1044,2,FALSE)),0,VLOOKUP(CONCATENATE(INDIRECT(ADDRESS(3,COLUMN())),A35),DATA!C2:E1044,2,FALSE))</f>
        <v>0</v>
      </c>
      <c r="AJ35" s="50">
        <f ca="1">IF(ISERROR(VLOOKUP(CONCATENATE(INDIRECT(ADDRESS(3,COLUMN())),A35),DATA!C2:E1044,2,FALSE)),0,VLOOKUP(CONCATENATE(INDIRECT(ADDRESS(3,COLUMN())),A35),DATA!C2:E1044,2,FALSE))</f>
        <v>0</v>
      </c>
      <c r="AK35" s="50">
        <f ca="1">IF(ISERROR(VLOOKUP(CONCATENATE(INDIRECT(ADDRESS(3,COLUMN())),A35),DATA!C2:E1044,2,FALSE)),0,VLOOKUP(CONCATENATE(INDIRECT(ADDRESS(3,COLUMN())),A35),DATA!C2:E1044,2,FALSE))</f>
        <v>0</v>
      </c>
      <c r="AL35" s="50">
        <f ca="1">IF(ISERROR(VLOOKUP(CONCATENATE(INDIRECT(ADDRESS(3,COLUMN())),A35),DATA!C2:E1044,2,FALSE)),0,VLOOKUP(CONCATENATE(INDIRECT(ADDRESS(3,COLUMN())),A35),DATA!C2:E1044,2,FALSE))</f>
        <v>0</v>
      </c>
      <c r="AM35" s="50">
        <f ca="1">IF(ISERROR(VLOOKUP(CONCATENATE(INDIRECT(ADDRESS(3,COLUMN())),A35),DATA!C2:E1044,2,FALSE)),0,VLOOKUP(CONCATENATE(INDIRECT(ADDRESS(3,COLUMN())),A35),DATA!C2:E1044,2,FALSE))</f>
        <v>0</v>
      </c>
      <c r="AN35" s="50">
        <f ca="1">SUM(B35:INDIRECT(CONCATENATE(SUBSTITUTE(ADDRESS(1,COLUMN()-1,4),"1",""),"$35")))</f>
        <v>26.402849999999997</v>
      </c>
    </row>
    <row r="36" spans="1:40" x14ac:dyDescent="0.25">
      <c r="A36" s="49" t="s">
        <v>83</v>
      </c>
      <c r="B36" s="49">
        <f ca="1">IF(ISERROR(VLOOKUP(CONCATENATE(INDIRECT(ADDRESS(3,COLUMN())),A36),DATA!C2:E1044,2,FALSE)),0,VLOOKUP(CONCATENATE(INDIRECT(ADDRESS(3,COLUMN())),A36),DATA!C2:E1044,2,FALSE))</f>
        <v>17.762219999999999</v>
      </c>
      <c r="C36" s="49">
        <f ca="1">IF(ISERROR(VLOOKUP(CONCATENATE(INDIRECT(ADDRESS(3,COLUMN())),A36),DATA!C2:E1044,2,FALSE)),0,VLOOKUP(CONCATENATE(INDIRECT(ADDRESS(3,COLUMN())),A36),DATA!C2:E1044,2,FALSE))</f>
        <v>7.25</v>
      </c>
      <c r="D36" s="49">
        <f ca="1">IF(ISERROR(VLOOKUP(CONCATENATE(INDIRECT(ADDRESS(3,COLUMN())),A36),DATA!C2:E1044,2,FALSE)),0,VLOOKUP(CONCATENATE(INDIRECT(ADDRESS(3,COLUMN())),A36),DATA!C2:E1044,2,FALSE))</f>
        <v>15.23</v>
      </c>
      <c r="E36" s="49">
        <f ca="1">IF(ISERROR(VLOOKUP(CONCATENATE(INDIRECT(ADDRESS(3,COLUMN())),A36),DATA!C2:E1044,2,FALSE)),0,VLOOKUP(CONCATENATE(INDIRECT(ADDRESS(3,COLUMN())),A36),DATA!C2:E1044,2,FALSE))</f>
        <v>7.01</v>
      </c>
      <c r="F36" s="49">
        <f ca="1">IF(ISERROR(VLOOKUP(CONCATENATE(INDIRECT(ADDRESS(3,COLUMN())),A36),DATA!C2:E1044,2,FALSE)),0,VLOOKUP(CONCATENATE(INDIRECT(ADDRESS(3,COLUMN())),A36),DATA!C2:E1044,2,FALSE))</f>
        <v>2.25</v>
      </c>
      <c r="G36" s="49">
        <f ca="1">IF(ISERROR(VLOOKUP(CONCATENATE(INDIRECT(ADDRESS(3,COLUMN())),A36),DATA!C2:E1044,2,FALSE)),0,VLOOKUP(CONCATENATE(INDIRECT(ADDRESS(3,COLUMN())),A36),DATA!C2:E1044,2,FALSE))</f>
        <v>1.47</v>
      </c>
      <c r="H36" s="49">
        <f ca="1">IF(ISERROR(VLOOKUP(CONCATENATE(INDIRECT(ADDRESS(3,COLUMN())),A36),DATA!C2:E1044,2,FALSE)),0,VLOOKUP(CONCATENATE(INDIRECT(ADDRESS(3,COLUMN())),A36),DATA!C2:E1044,2,FALSE))</f>
        <v>8.5399999999999991</v>
      </c>
      <c r="I36" s="49">
        <f ca="1">IF(ISERROR(VLOOKUP(CONCATENATE(INDIRECT(ADDRESS(3,COLUMN())),A36),DATA!C2:E1044,2,FALSE)),0,VLOOKUP(CONCATENATE(INDIRECT(ADDRESS(3,COLUMN())),A36),DATA!C2:E1044,2,FALSE))</f>
        <v>6.64</v>
      </c>
      <c r="J36" s="49">
        <f ca="1">IF(ISERROR(VLOOKUP(CONCATENATE(INDIRECT(ADDRESS(3,COLUMN())),A36),DATA!C2:E1044,2,FALSE)),0,VLOOKUP(CONCATENATE(INDIRECT(ADDRESS(3,COLUMN())),A36),DATA!C2:E1044,2,FALSE))</f>
        <v>3.97</v>
      </c>
      <c r="K36" s="49">
        <f ca="1">IF(ISERROR(VLOOKUP(CONCATENATE(INDIRECT(ADDRESS(3,COLUMN())),A36),DATA!C2:E1044,2,FALSE)),0,VLOOKUP(CONCATENATE(INDIRECT(ADDRESS(3,COLUMN())),A36),DATA!C2:E1044,2,FALSE))</f>
        <v>6.68</v>
      </c>
      <c r="L36" s="49">
        <f ca="1">IF(ISERROR(VLOOKUP(CONCATENATE(INDIRECT(ADDRESS(3,COLUMN())),A36),DATA!C2:E1044,2,FALSE)),0,VLOOKUP(CONCATENATE(INDIRECT(ADDRESS(3,COLUMN())),A36),DATA!C2:E1044,2,FALSE))</f>
        <v>4</v>
      </c>
      <c r="M36" s="49">
        <f ca="1">IF(ISERROR(VLOOKUP(CONCATENATE(INDIRECT(ADDRESS(3,COLUMN())),A36),DATA!C2:E1044,2,FALSE)),0,VLOOKUP(CONCATENATE(INDIRECT(ADDRESS(3,COLUMN())),A36),DATA!C2:E1044,2,FALSE))</f>
        <v>4.2</v>
      </c>
      <c r="N36" s="49">
        <f ca="1">IF(ISERROR(VLOOKUP(CONCATENATE(INDIRECT(ADDRESS(3,COLUMN())),A36),DATA!C2:E1044,2,FALSE)),0,VLOOKUP(CONCATENATE(INDIRECT(ADDRESS(3,COLUMN())),A36),DATA!C2:E1044,2,FALSE))</f>
        <v>15.66</v>
      </c>
      <c r="O36" s="49">
        <f ca="1">IF(ISERROR(VLOOKUP(CONCATENATE(INDIRECT(ADDRESS(3,COLUMN())),A36),DATA!C2:E1044,2,FALSE)),0,VLOOKUP(CONCATENATE(INDIRECT(ADDRESS(3,COLUMN())),A36),DATA!C2:E1044,2,FALSE))</f>
        <v>2.5299999999999998</v>
      </c>
      <c r="P36" s="49">
        <f ca="1">IF(ISERROR(VLOOKUP(CONCATENATE(INDIRECT(ADDRESS(3,COLUMN())),A36),DATA!C2:E1044,2,FALSE)),0,VLOOKUP(CONCATENATE(INDIRECT(ADDRESS(3,COLUMN())),A36),DATA!C2:E1044,2,FALSE))</f>
        <v>0.5</v>
      </c>
      <c r="Q36" s="49">
        <f ca="1">IF(ISERROR(VLOOKUP(CONCATENATE(INDIRECT(ADDRESS(3,COLUMN())),A36),DATA!C2:E1044,2,FALSE)),0,VLOOKUP(CONCATENATE(INDIRECT(ADDRESS(3,COLUMN())),A36),DATA!C2:E1044,2,FALSE))</f>
        <v>4.4249000000000001</v>
      </c>
      <c r="R36" s="49">
        <f ca="1">IF(ISERROR(VLOOKUP(CONCATENATE(INDIRECT(ADDRESS(3,COLUMN())),A36),DATA!C2:E1044,2,FALSE)),0,VLOOKUP(CONCATENATE(INDIRECT(ADDRESS(3,COLUMN())),A36),DATA!C2:E1044,2,FALSE))</f>
        <v>0</v>
      </c>
      <c r="S36" s="49">
        <f ca="1">IF(ISERROR(VLOOKUP(CONCATENATE(INDIRECT(ADDRESS(3,COLUMN())),A36),DATA!C2:E1044,2,FALSE)),0,VLOOKUP(CONCATENATE(INDIRECT(ADDRESS(3,COLUMN())),A36),DATA!C2:E1044,2,FALSE))</f>
        <v>24.48</v>
      </c>
      <c r="T36" s="49">
        <f ca="1">IF(ISERROR(VLOOKUP(CONCATENATE(INDIRECT(ADDRESS(3,COLUMN())),A36),DATA!C2:E1044,2,FALSE)),0,VLOOKUP(CONCATENATE(INDIRECT(ADDRESS(3,COLUMN())),A36),DATA!C2:E1044,2,FALSE))</f>
        <v>5</v>
      </c>
      <c r="U36" s="49">
        <f ca="1">IF(ISERROR(VLOOKUP(CONCATENATE(INDIRECT(ADDRESS(3,COLUMN())),A36),DATA!C2:E1044,2,FALSE)),0,VLOOKUP(CONCATENATE(INDIRECT(ADDRESS(3,COLUMN())),A36),DATA!C2:E1044,2,FALSE))</f>
        <v>13.671110000000001</v>
      </c>
      <c r="V36" s="49">
        <f ca="1">IF(ISERROR(VLOOKUP(CONCATENATE(INDIRECT(ADDRESS(3,COLUMN())),A36),DATA!C2:E1044,2,FALSE)),0,VLOOKUP(CONCATENATE(INDIRECT(ADDRESS(3,COLUMN())),A36),DATA!C2:E1044,2,FALSE))</f>
        <v>0</v>
      </c>
      <c r="W36" s="49">
        <f ca="1">IF(ISERROR(VLOOKUP(CONCATENATE(INDIRECT(ADDRESS(3,COLUMN())),A36),DATA!C2:E1044,2,FALSE)),0,VLOOKUP(CONCATENATE(INDIRECT(ADDRESS(3,COLUMN())),A36),DATA!C2:E1044,2,FALSE))</f>
        <v>0</v>
      </c>
      <c r="X36" s="49">
        <f ca="1">IF(ISERROR(VLOOKUP(CONCATENATE(INDIRECT(ADDRESS(3,COLUMN())),A36),DATA!C2:E1044,2,FALSE)),0,VLOOKUP(CONCATENATE(INDIRECT(ADDRESS(3,COLUMN())),A36),DATA!C2:E1044,2,FALSE))</f>
        <v>0</v>
      </c>
      <c r="Y36" s="49">
        <f ca="1">IF(ISERROR(VLOOKUP(CONCATENATE(INDIRECT(ADDRESS(3,COLUMN())),A36),DATA!C2:E1044,2,FALSE)),0,VLOOKUP(CONCATENATE(INDIRECT(ADDRESS(3,COLUMN())),A36),DATA!C2:E1044,2,FALSE))</f>
        <v>2.86</v>
      </c>
      <c r="Z36" s="49">
        <f ca="1">IF(ISERROR(VLOOKUP(CONCATENATE(INDIRECT(ADDRESS(3,COLUMN())),A36),DATA!C2:E1044,2,FALSE)),0,VLOOKUP(CONCATENATE(INDIRECT(ADDRESS(3,COLUMN())),A36),DATA!C2:E1044,2,FALSE))</f>
        <v>2.34</v>
      </c>
      <c r="AA36" s="49">
        <f ca="1">IF(ISERROR(VLOOKUP(CONCATENATE(INDIRECT(ADDRESS(3,COLUMN())),A36),DATA!C2:E1044,2,FALSE)),0,VLOOKUP(CONCATENATE(INDIRECT(ADDRESS(3,COLUMN())),A36),DATA!C2:E1044,2,FALSE))</f>
        <v>0</v>
      </c>
      <c r="AB36" s="49">
        <f ca="1">IF(ISERROR(VLOOKUP(CONCATENATE(INDIRECT(ADDRESS(3,COLUMN())),A36),DATA!C2:E1044,2,FALSE)),0,VLOOKUP(CONCATENATE(INDIRECT(ADDRESS(3,COLUMN())),A36),DATA!C2:E1044,2,FALSE))</f>
        <v>0</v>
      </c>
      <c r="AC36" s="49">
        <f ca="1">IF(ISERROR(VLOOKUP(CONCATENATE(INDIRECT(ADDRESS(3,COLUMN())),A36),DATA!C2:E1044,2,FALSE)),0,VLOOKUP(CONCATENATE(INDIRECT(ADDRESS(3,COLUMN())),A36),DATA!C2:E1044,2,FALSE))</f>
        <v>0</v>
      </c>
      <c r="AD36" s="49">
        <f ca="1">IF(ISERROR(VLOOKUP(CONCATENATE(INDIRECT(ADDRESS(3,COLUMN())),A36),DATA!C2:E1044,2,FALSE)),0,VLOOKUP(CONCATENATE(INDIRECT(ADDRESS(3,COLUMN())),A36),DATA!C2:E1044,2,FALSE))</f>
        <v>0</v>
      </c>
      <c r="AE36" s="49">
        <f ca="1">IF(ISERROR(VLOOKUP(CONCATENATE(INDIRECT(ADDRESS(3,COLUMN())),A36),DATA!C2:E1044,2,FALSE)),0,VLOOKUP(CONCATENATE(INDIRECT(ADDRESS(3,COLUMN())),A36),DATA!C2:E1044,2,FALSE))</f>
        <v>0</v>
      </c>
      <c r="AF36" s="49">
        <f ca="1">IF(ISERROR(VLOOKUP(CONCATENATE(INDIRECT(ADDRESS(3,COLUMN())),A36),DATA!C2:E1044,2,FALSE)),0,VLOOKUP(CONCATENATE(INDIRECT(ADDRESS(3,COLUMN())),A36),DATA!C2:E1044,2,FALSE))</f>
        <v>0</v>
      </c>
      <c r="AG36" s="49">
        <f ca="1">IF(ISERROR(VLOOKUP(CONCATENATE(INDIRECT(ADDRESS(3,COLUMN())),A36),DATA!C2:E1044,2,FALSE)),0,VLOOKUP(CONCATENATE(INDIRECT(ADDRESS(3,COLUMN())),A36),DATA!C2:E1044,2,FALSE))</f>
        <v>0</v>
      </c>
      <c r="AH36" s="49">
        <f ca="1">IF(ISERROR(VLOOKUP(CONCATENATE(INDIRECT(ADDRESS(3,COLUMN())),A36),DATA!C2:E1044,2,FALSE)),0,VLOOKUP(CONCATENATE(INDIRECT(ADDRESS(3,COLUMN())),A36),DATA!C2:E1044,2,FALSE))</f>
        <v>0</v>
      </c>
      <c r="AI36" s="49">
        <f ca="1">IF(ISERROR(VLOOKUP(CONCATENATE(INDIRECT(ADDRESS(3,COLUMN())),A36),DATA!C2:E1044,2,FALSE)),0,VLOOKUP(CONCATENATE(INDIRECT(ADDRESS(3,COLUMN())),A36),DATA!C2:E1044,2,FALSE))</f>
        <v>0</v>
      </c>
      <c r="AJ36" s="49">
        <f ca="1">IF(ISERROR(VLOOKUP(CONCATENATE(INDIRECT(ADDRESS(3,COLUMN())),A36),DATA!C2:E1044,2,FALSE)),0,VLOOKUP(CONCATENATE(INDIRECT(ADDRESS(3,COLUMN())),A36),DATA!C2:E1044,2,FALSE))</f>
        <v>0</v>
      </c>
      <c r="AK36" s="49">
        <f ca="1">IF(ISERROR(VLOOKUP(CONCATENATE(INDIRECT(ADDRESS(3,COLUMN())),A36),DATA!C2:E1044,2,FALSE)),0,VLOOKUP(CONCATENATE(INDIRECT(ADDRESS(3,COLUMN())),A36),DATA!C2:E1044,2,FALSE))</f>
        <v>0</v>
      </c>
      <c r="AL36" s="49">
        <f ca="1">IF(ISERROR(VLOOKUP(CONCATENATE(INDIRECT(ADDRESS(3,COLUMN())),A36),DATA!C2:E1044,2,FALSE)),0,VLOOKUP(CONCATENATE(INDIRECT(ADDRESS(3,COLUMN())),A36),DATA!C2:E1044,2,FALSE))</f>
        <v>0</v>
      </c>
      <c r="AM36" s="49">
        <f ca="1">IF(ISERROR(VLOOKUP(CONCATENATE(INDIRECT(ADDRESS(3,COLUMN())),A36),DATA!C2:E1044,2,FALSE)),0,VLOOKUP(CONCATENATE(INDIRECT(ADDRESS(3,COLUMN())),A36),DATA!C2:E1044,2,FALSE))</f>
        <v>0</v>
      </c>
      <c r="AN36" s="49">
        <f ca="1">SUM(B36:INDIRECT(CONCATENATE(SUBSTITUTE(ADDRESS(1,COLUMN()-1,4),"1",""),"$36")))</f>
        <v>156.46823000000001</v>
      </c>
    </row>
    <row r="37" spans="1:40" x14ac:dyDescent="0.25">
      <c r="A37" s="50" t="s">
        <v>84</v>
      </c>
      <c r="B37" s="50">
        <f ca="1">IF(ISERROR(VLOOKUP(CONCATENATE(INDIRECT(ADDRESS(3,COLUMN())),A37),DATA!C2:E1044,2,FALSE)),0,VLOOKUP(CONCATENATE(INDIRECT(ADDRESS(3,COLUMN())),A37),DATA!C2:E1044,2,FALSE))</f>
        <v>0</v>
      </c>
      <c r="C37" s="50">
        <f ca="1">IF(ISERROR(VLOOKUP(CONCATENATE(INDIRECT(ADDRESS(3,COLUMN())),A37),DATA!C2:E1044,2,FALSE)),0,VLOOKUP(CONCATENATE(INDIRECT(ADDRESS(3,COLUMN())),A37),DATA!C2:E1044,2,FALSE))</f>
        <v>0</v>
      </c>
      <c r="D37" s="50">
        <f ca="1">IF(ISERROR(VLOOKUP(CONCATENATE(INDIRECT(ADDRESS(3,COLUMN())),A37),DATA!C2:E1044,2,FALSE)),0,VLOOKUP(CONCATENATE(INDIRECT(ADDRESS(3,COLUMN())),A37),DATA!C2:E1044,2,FALSE))</f>
        <v>1.7</v>
      </c>
      <c r="E37" s="50">
        <f ca="1">IF(ISERROR(VLOOKUP(CONCATENATE(INDIRECT(ADDRESS(3,COLUMN())),A37),DATA!C2:E1044,2,FALSE)),0,VLOOKUP(CONCATENATE(INDIRECT(ADDRESS(3,COLUMN())),A37),DATA!C2:E1044,2,FALSE))</f>
        <v>7.5</v>
      </c>
      <c r="F37" s="50">
        <f ca="1">IF(ISERROR(VLOOKUP(CONCATENATE(INDIRECT(ADDRESS(3,COLUMN())),A37),DATA!C2:E1044,2,FALSE)),0,VLOOKUP(CONCATENATE(INDIRECT(ADDRESS(3,COLUMN())),A37),DATA!C2:E1044,2,FALSE))</f>
        <v>0</v>
      </c>
      <c r="G37" s="50">
        <f ca="1">IF(ISERROR(VLOOKUP(CONCATENATE(INDIRECT(ADDRESS(3,COLUMN())),A37),DATA!C2:E1044,2,FALSE)),0,VLOOKUP(CONCATENATE(INDIRECT(ADDRESS(3,COLUMN())),A37),DATA!C2:E1044,2,FALSE))</f>
        <v>0.9</v>
      </c>
      <c r="H37" s="50">
        <f ca="1">IF(ISERROR(VLOOKUP(CONCATENATE(INDIRECT(ADDRESS(3,COLUMN())),A37),DATA!C2:E1044,2,FALSE)),0,VLOOKUP(CONCATENATE(INDIRECT(ADDRESS(3,COLUMN())),A37),DATA!C2:E1044,2,FALSE))</f>
        <v>1.5</v>
      </c>
      <c r="I37" s="50">
        <f ca="1">IF(ISERROR(VLOOKUP(CONCATENATE(INDIRECT(ADDRESS(3,COLUMN())),A37),DATA!C2:E1044,2,FALSE)),0,VLOOKUP(CONCATENATE(INDIRECT(ADDRESS(3,COLUMN())),A37),DATA!C2:E1044,2,FALSE))</f>
        <v>0</v>
      </c>
      <c r="J37" s="50">
        <f ca="1">IF(ISERROR(VLOOKUP(CONCATENATE(INDIRECT(ADDRESS(3,COLUMN())),A37),DATA!C2:E1044,2,FALSE)),0,VLOOKUP(CONCATENATE(INDIRECT(ADDRESS(3,COLUMN())),A37),DATA!C2:E1044,2,FALSE))</f>
        <v>0</v>
      </c>
      <c r="K37" s="50">
        <f ca="1">IF(ISERROR(VLOOKUP(CONCATENATE(INDIRECT(ADDRESS(3,COLUMN())),A37),DATA!C2:E1044,2,FALSE)),0,VLOOKUP(CONCATENATE(INDIRECT(ADDRESS(3,COLUMN())),A37),DATA!C2:E1044,2,FALSE))</f>
        <v>3.88</v>
      </c>
      <c r="L37" s="50">
        <f ca="1">IF(ISERROR(VLOOKUP(CONCATENATE(INDIRECT(ADDRESS(3,COLUMN())),A37),DATA!C2:E1044,2,FALSE)),0,VLOOKUP(CONCATENATE(INDIRECT(ADDRESS(3,COLUMN())),A37),DATA!C2:E1044,2,FALSE))</f>
        <v>0.25</v>
      </c>
      <c r="M37" s="50">
        <f ca="1">IF(ISERROR(VLOOKUP(CONCATENATE(INDIRECT(ADDRESS(3,COLUMN())),A37),DATA!C2:E1044,2,FALSE)),0,VLOOKUP(CONCATENATE(INDIRECT(ADDRESS(3,COLUMN())),A37),DATA!C2:E1044,2,FALSE))</f>
        <v>0</v>
      </c>
      <c r="N37" s="50">
        <f ca="1">IF(ISERROR(VLOOKUP(CONCATENATE(INDIRECT(ADDRESS(3,COLUMN())),A37),DATA!C2:E1044,2,FALSE)),0,VLOOKUP(CONCATENATE(INDIRECT(ADDRESS(3,COLUMN())),A37),DATA!C2:E1044,2,FALSE))</f>
        <v>0</v>
      </c>
      <c r="O37" s="50">
        <f ca="1">IF(ISERROR(VLOOKUP(CONCATENATE(INDIRECT(ADDRESS(3,COLUMN())),A37),DATA!C2:E1044,2,FALSE)),0,VLOOKUP(CONCATENATE(INDIRECT(ADDRESS(3,COLUMN())),A37),DATA!C2:E1044,2,FALSE))</f>
        <v>0</v>
      </c>
      <c r="P37" s="50">
        <f ca="1">IF(ISERROR(VLOOKUP(CONCATENATE(INDIRECT(ADDRESS(3,COLUMN())),A37),DATA!C2:E1044,2,FALSE)),0,VLOOKUP(CONCATENATE(INDIRECT(ADDRESS(3,COLUMN())),A37),DATA!C2:E1044,2,FALSE))</f>
        <v>0</v>
      </c>
      <c r="Q37" s="50">
        <f ca="1">IF(ISERROR(VLOOKUP(CONCATENATE(INDIRECT(ADDRESS(3,COLUMN())),A37),DATA!C2:E1044,2,FALSE)),0,VLOOKUP(CONCATENATE(INDIRECT(ADDRESS(3,COLUMN())),A37),DATA!C2:E1044,2,FALSE))</f>
        <v>1</v>
      </c>
      <c r="R37" s="50">
        <f ca="1">IF(ISERROR(VLOOKUP(CONCATENATE(INDIRECT(ADDRESS(3,COLUMN())),A37),DATA!C2:E1044,2,FALSE)),0,VLOOKUP(CONCATENATE(INDIRECT(ADDRESS(3,COLUMN())),A37),DATA!C2:E1044,2,FALSE))</f>
        <v>0</v>
      </c>
      <c r="S37" s="50">
        <f ca="1">IF(ISERROR(VLOOKUP(CONCATENATE(INDIRECT(ADDRESS(3,COLUMN())),A37),DATA!C2:E1044,2,FALSE)),0,VLOOKUP(CONCATENATE(INDIRECT(ADDRESS(3,COLUMN())),A37),DATA!C2:E1044,2,FALSE))</f>
        <v>1.4</v>
      </c>
      <c r="T37" s="50">
        <f ca="1">IF(ISERROR(VLOOKUP(CONCATENATE(INDIRECT(ADDRESS(3,COLUMN())),A37),DATA!C2:E1044,2,FALSE)),0,VLOOKUP(CONCATENATE(INDIRECT(ADDRESS(3,COLUMN())),A37),DATA!C2:E1044,2,FALSE))</f>
        <v>0</v>
      </c>
      <c r="U37" s="50">
        <f ca="1">IF(ISERROR(VLOOKUP(CONCATENATE(INDIRECT(ADDRESS(3,COLUMN())),A37),DATA!C2:E1044,2,FALSE)),0,VLOOKUP(CONCATENATE(INDIRECT(ADDRESS(3,COLUMN())),A37),DATA!C2:E1044,2,FALSE))</f>
        <v>0</v>
      </c>
      <c r="V37" s="50">
        <f ca="1">IF(ISERROR(VLOOKUP(CONCATENATE(INDIRECT(ADDRESS(3,COLUMN())),A37),DATA!C2:E1044,2,FALSE)),0,VLOOKUP(CONCATENATE(INDIRECT(ADDRESS(3,COLUMN())),A37),DATA!C2:E1044,2,FALSE))</f>
        <v>0</v>
      </c>
      <c r="W37" s="50">
        <f ca="1">IF(ISERROR(VLOOKUP(CONCATENATE(INDIRECT(ADDRESS(3,COLUMN())),A37),DATA!C2:E1044,2,FALSE)),0,VLOOKUP(CONCATENATE(INDIRECT(ADDRESS(3,COLUMN())),A37),DATA!C2:E1044,2,FALSE))</f>
        <v>0</v>
      </c>
      <c r="X37" s="50">
        <f ca="1">IF(ISERROR(VLOOKUP(CONCATENATE(INDIRECT(ADDRESS(3,COLUMN())),A37),DATA!C2:E1044,2,FALSE)),0,VLOOKUP(CONCATENATE(INDIRECT(ADDRESS(3,COLUMN())),A37),DATA!C2:E1044,2,FALSE))</f>
        <v>0</v>
      </c>
      <c r="Y37" s="50">
        <f ca="1">IF(ISERROR(VLOOKUP(CONCATENATE(INDIRECT(ADDRESS(3,COLUMN())),A37),DATA!C2:E1044,2,FALSE)),0,VLOOKUP(CONCATENATE(INDIRECT(ADDRESS(3,COLUMN())),A37),DATA!C2:E1044,2,FALSE))</f>
        <v>0</v>
      </c>
      <c r="Z37" s="50">
        <f ca="1">IF(ISERROR(VLOOKUP(CONCATENATE(INDIRECT(ADDRESS(3,COLUMN())),A37),DATA!C2:E1044,2,FALSE)),0,VLOOKUP(CONCATENATE(INDIRECT(ADDRESS(3,COLUMN())),A37),DATA!C2:E1044,2,FALSE))</f>
        <v>0</v>
      </c>
      <c r="AA37" s="50">
        <f ca="1">IF(ISERROR(VLOOKUP(CONCATENATE(INDIRECT(ADDRESS(3,COLUMN())),A37),DATA!C2:E1044,2,FALSE)),0,VLOOKUP(CONCATENATE(INDIRECT(ADDRESS(3,COLUMN())),A37),DATA!C2:E1044,2,FALSE))</f>
        <v>0</v>
      </c>
      <c r="AB37" s="50">
        <f ca="1">IF(ISERROR(VLOOKUP(CONCATENATE(INDIRECT(ADDRESS(3,COLUMN())),A37),DATA!C2:E1044,2,FALSE)),0,VLOOKUP(CONCATENATE(INDIRECT(ADDRESS(3,COLUMN())),A37),DATA!C2:E1044,2,FALSE))</f>
        <v>0</v>
      </c>
      <c r="AC37" s="50">
        <f ca="1">IF(ISERROR(VLOOKUP(CONCATENATE(INDIRECT(ADDRESS(3,COLUMN())),A37),DATA!C2:E1044,2,FALSE)),0,VLOOKUP(CONCATENATE(INDIRECT(ADDRESS(3,COLUMN())),A37),DATA!C2:E1044,2,FALSE))</f>
        <v>0</v>
      </c>
      <c r="AD37" s="50">
        <f ca="1">IF(ISERROR(VLOOKUP(CONCATENATE(INDIRECT(ADDRESS(3,COLUMN())),A37),DATA!C2:E1044,2,FALSE)),0,VLOOKUP(CONCATENATE(INDIRECT(ADDRESS(3,COLUMN())),A37),DATA!C2:E1044,2,FALSE))</f>
        <v>0</v>
      </c>
      <c r="AE37" s="50">
        <f ca="1">IF(ISERROR(VLOOKUP(CONCATENATE(INDIRECT(ADDRESS(3,COLUMN())),A37),DATA!C2:E1044,2,FALSE)),0,VLOOKUP(CONCATENATE(INDIRECT(ADDRESS(3,COLUMN())),A37),DATA!C2:E1044,2,FALSE))</f>
        <v>0</v>
      </c>
      <c r="AF37" s="50">
        <f ca="1">IF(ISERROR(VLOOKUP(CONCATENATE(INDIRECT(ADDRESS(3,COLUMN())),A37),DATA!C2:E1044,2,FALSE)),0,VLOOKUP(CONCATENATE(INDIRECT(ADDRESS(3,COLUMN())),A37),DATA!C2:E1044,2,FALSE))</f>
        <v>0</v>
      </c>
      <c r="AG37" s="50">
        <f ca="1">IF(ISERROR(VLOOKUP(CONCATENATE(INDIRECT(ADDRESS(3,COLUMN())),A37),DATA!C2:E1044,2,FALSE)),0,VLOOKUP(CONCATENATE(INDIRECT(ADDRESS(3,COLUMN())),A37),DATA!C2:E1044,2,FALSE))</f>
        <v>0</v>
      </c>
      <c r="AH37" s="50">
        <f ca="1">IF(ISERROR(VLOOKUP(CONCATENATE(INDIRECT(ADDRESS(3,COLUMN())),A37),DATA!C2:E1044,2,FALSE)),0,VLOOKUP(CONCATENATE(INDIRECT(ADDRESS(3,COLUMN())),A37),DATA!C2:E1044,2,FALSE))</f>
        <v>0</v>
      </c>
      <c r="AI37" s="50">
        <f ca="1">IF(ISERROR(VLOOKUP(CONCATENATE(INDIRECT(ADDRESS(3,COLUMN())),A37),DATA!C2:E1044,2,FALSE)),0,VLOOKUP(CONCATENATE(INDIRECT(ADDRESS(3,COLUMN())),A37),DATA!C2:E1044,2,FALSE))</f>
        <v>0</v>
      </c>
      <c r="AJ37" s="50">
        <f ca="1">IF(ISERROR(VLOOKUP(CONCATENATE(INDIRECT(ADDRESS(3,COLUMN())),A37),DATA!C2:E1044,2,FALSE)),0,VLOOKUP(CONCATENATE(INDIRECT(ADDRESS(3,COLUMN())),A37),DATA!C2:E1044,2,FALSE))</f>
        <v>0</v>
      </c>
      <c r="AK37" s="50">
        <f ca="1">IF(ISERROR(VLOOKUP(CONCATENATE(INDIRECT(ADDRESS(3,COLUMN())),A37),DATA!C2:E1044,2,FALSE)),0,VLOOKUP(CONCATENATE(INDIRECT(ADDRESS(3,COLUMN())),A37),DATA!C2:E1044,2,FALSE))</f>
        <v>0</v>
      </c>
      <c r="AL37" s="50">
        <f ca="1">IF(ISERROR(VLOOKUP(CONCATENATE(INDIRECT(ADDRESS(3,COLUMN())),A37),DATA!C2:E1044,2,FALSE)),0,VLOOKUP(CONCATENATE(INDIRECT(ADDRESS(3,COLUMN())),A37),DATA!C2:E1044,2,FALSE))</f>
        <v>0</v>
      </c>
      <c r="AM37" s="50">
        <f ca="1">IF(ISERROR(VLOOKUP(CONCATENATE(INDIRECT(ADDRESS(3,COLUMN())),A37),DATA!C2:E1044,2,FALSE)),0,VLOOKUP(CONCATENATE(INDIRECT(ADDRESS(3,COLUMN())),A37),DATA!C2:E1044,2,FALSE))</f>
        <v>0</v>
      </c>
      <c r="AN37" s="50">
        <f ca="1">SUM(B37:INDIRECT(CONCATENATE(SUBSTITUTE(ADDRESS(1,COLUMN()-1,4),"1",""),"$37")))</f>
        <v>18.13</v>
      </c>
    </row>
    <row r="38" spans="1:40" x14ac:dyDescent="0.25">
      <c r="A38" s="49" t="s">
        <v>85</v>
      </c>
      <c r="B38" s="49">
        <f ca="1">IF(ISERROR(VLOOKUP(CONCATENATE(INDIRECT(ADDRESS(3,COLUMN())),A38),DATA!C2:E1044,2,FALSE)),0,VLOOKUP(CONCATENATE(INDIRECT(ADDRESS(3,COLUMN())),A38),DATA!C2:E1044,2,FALSE))</f>
        <v>8.5</v>
      </c>
      <c r="C38" s="49">
        <f ca="1">IF(ISERROR(VLOOKUP(CONCATENATE(INDIRECT(ADDRESS(3,COLUMN())),A38),DATA!C2:E1044,2,FALSE)),0,VLOOKUP(CONCATENATE(INDIRECT(ADDRESS(3,COLUMN())),A38),DATA!C2:E1044,2,FALSE))</f>
        <v>5</v>
      </c>
      <c r="D38" s="49">
        <f ca="1">IF(ISERROR(VLOOKUP(CONCATENATE(INDIRECT(ADDRESS(3,COLUMN())),A38),DATA!C2:E1044,2,FALSE)),0,VLOOKUP(CONCATENATE(INDIRECT(ADDRESS(3,COLUMN())),A38),DATA!C2:E1044,2,FALSE))</f>
        <v>0</v>
      </c>
      <c r="E38" s="49">
        <f ca="1">IF(ISERROR(VLOOKUP(CONCATENATE(INDIRECT(ADDRESS(3,COLUMN())),A38),DATA!C2:E1044,2,FALSE)),0,VLOOKUP(CONCATENATE(INDIRECT(ADDRESS(3,COLUMN())),A38),DATA!C2:E1044,2,FALSE))</f>
        <v>1</v>
      </c>
      <c r="F38" s="49">
        <f ca="1">IF(ISERROR(VLOOKUP(CONCATENATE(INDIRECT(ADDRESS(3,COLUMN())),A38),DATA!C2:E1044,2,FALSE)),0,VLOOKUP(CONCATENATE(INDIRECT(ADDRESS(3,COLUMN())),A38),DATA!C2:E1044,2,FALSE))</f>
        <v>0</v>
      </c>
      <c r="G38" s="49">
        <f ca="1">IF(ISERROR(VLOOKUP(CONCATENATE(INDIRECT(ADDRESS(3,COLUMN())),A38),DATA!C2:E1044,2,FALSE)),0,VLOOKUP(CONCATENATE(INDIRECT(ADDRESS(3,COLUMN())),A38),DATA!C2:E1044,2,FALSE))</f>
        <v>5.35</v>
      </c>
      <c r="H38" s="49">
        <f ca="1">IF(ISERROR(VLOOKUP(CONCATENATE(INDIRECT(ADDRESS(3,COLUMN())),A38),DATA!C2:E1044,2,FALSE)),0,VLOOKUP(CONCATENATE(INDIRECT(ADDRESS(3,COLUMN())),A38),DATA!C2:E1044,2,FALSE))</f>
        <v>0</v>
      </c>
      <c r="I38" s="49">
        <f ca="1">IF(ISERROR(VLOOKUP(CONCATENATE(INDIRECT(ADDRESS(3,COLUMN())),A38),DATA!C2:E1044,2,FALSE)),0,VLOOKUP(CONCATENATE(INDIRECT(ADDRESS(3,COLUMN())),A38),DATA!C2:E1044,2,FALSE))</f>
        <v>1.38</v>
      </c>
      <c r="J38" s="49">
        <f ca="1">IF(ISERROR(VLOOKUP(CONCATENATE(INDIRECT(ADDRESS(3,COLUMN())),A38),DATA!C2:E1044,2,FALSE)),0,VLOOKUP(CONCATENATE(INDIRECT(ADDRESS(3,COLUMN())),A38),DATA!C2:E1044,2,FALSE))</f>
        <v>2</v>
      </c>
      <c r="K38" s="49">
        <f ca="1">IF(ISERROR(VLOOKUP(CONCATENATE(INDIRECT(ADDRESS(3,COLUMN())),A38),DATA!C2:E1044,2,FALSE)),0,VLOOKUP(CONCATENATE(INDIRECT(ADDRESS(3,COLUMN())),A38),DATA!C2:E1044,2,FALSE))</f>
        <v>2.5</v>
      </c>
      <c r="L38" s="49">
        <f ca="1">IF(ISERROR(VLOOKUP(CONCATENATE(INDIRECT(ADDRESS(3,COLUMN())),A38),DATA!C2:E1044,2,FALSE)),0,VLOOKUP(CONCATENATE(INDIRECT(ADDRESS(3,COLUMN())),A38),DATA!C2:E1044,2,FALSE))</f>
        <v>0</v>
      </c>
      <c r="M38" s="49">
        <f ca="1">IF(ISERROR(VLOOKUP(CONCATENATE(INDIRECT(ADDRESS(3,COLUMN())),A38),DATA!C2:E1044,2,FALSE)),0,VLOOKUP(CONCATENATE(INDIRECT(ADDRESS(3,COLUMN())),A38),DATA!C2:E1044,2,FALSE))</f>
        <v>1</v>
      </c>
      <c r="N38" s="49">
        <f ca="1">IF(ISERROR(VLOOKUP(CONCATENATE(INDIRECT(ADDRESS(3,COLUMN())),A38),DATA!C2:E1044,2,FALSE)),0,VLOOKUP(CONCATENATE(INDIRECT(ADDRESS(3,COLUMN())),A38),DATA!C2:E1044,2,FALSE))</f>
        <v>10.15</v>
      </c>
      <c r="O38" s="49">
        <f ca="1">IF(ISERROR(VLOOKUP(CONCATENATE(INDIRECT(ADDRESS(3,COLUMN())),A38),DATA!C2:E1044,2,FALSE)),0,VLOOKUP(CONCATENATE(INDIRECT(ADDRESS(3,COLUMN())),A38),DATA!C2:E1044,2,FALSE))</f>
        <v>1</v>
      </c>
      <c r="P38" s="49">
        <f ca="1">IF(ISERROR(VLOOKUP(CONCATENATE(INDIRECT(ADDRESS(3,COLUMN())),A38),DATA!C2:E1044,2,FALSE)),0,VLOOKUP(CONCATENATE(INDIRECT(ADDRESS(3,COLUMN())),A38),DATA!C2:E1044,2,FALSE))</f>
        <v>0</v>
      </c>
      <c r="Q38" s="49">
        <f ca="1">IF(ISERROR(VLOOKUP(CONCATENATE(INDIRECT(ADDRESS(3,COLUMN())),A38),DATA!C2:E1044,2,FALSE)),0,VLOOKUP(CONCATENATE(INDIRECT(ADDRESS(3,COLUMN())),A38),DATA!C2:E1044,2,FALSE))</f>
        <v>0</v>
      </c>
      <c r="R38" s="49">
        <f ca="1">IF(ISERROR(VLOOKUP(CONCATENATE(INDIRECT(ADDRESS(3,COLUMN())),A38),DATA!C2:E1044,2,FALSE)),0,VLOOKUP(CONCATENATE(INDIRECT(ADDRESS(3,COLUMN())),A38),DATA!C2:E1044,2,FALSE))</f>
        <v>0</v>
      </c>
      <c r="S38" s="49">
        <f ca="1">IF(ISERROR(VLOOKUP(CONCATENATE(INDIRECT(ADDRESS(3,COLUMN())),A38),DATA!C2:E1044,2,FALSE)),0,VLOOKUP(CONCATENATE(INDIRECT(ADDRESS(3,COLUMN())),A38),DATA!C2:E1044,2,FALSE))</f>
        <v>4</v>
      </c>
      <c r="T38" s="49">
        <f ca="1">IF(ISERROR(VLOOKUP(CONCATENATE(INDIRECT(ADDRESS(3,COLUMN())),A38),DATA!C2:E1044,2,FALSE)),0,VLOOKUP(CONCATENATE(INDIRECT(ADDRESS(3,COLUMN())),A38),DATA!C2:E1044,2,FALSE))</f>
        <v>0</v>
      </c>
      <c r="U38" s="49">
        <f ca="1">IF(ISERROR(VLOOKUP(CONCATENATE(INDIRECT(ADDRESS(3,COLUMN())),A38),DATA!C2:E1044,2,FALSE)),0,VLOOKUP(CONCATENATE(INDIRECT(ADDRESS(3,COLUMN())),A38),DATA!C2:E1044,2,FALSE))</f>
        <v>2</v>
      </c>
      <c r="V38" s="49">
        <f ca="1">IF(ISERROR(VLOOKUP(CONCATENATE(INDIRECT(ADDRESS(3,COLUMN())),A38),DATA!C2:E1044,2,FALSE)),0,VLOOKUP(CONCATENATE(INDIRECT(ADDRESS(3,COLUMN())),A38),DATA!C2:E1044,2,FALSE))</f>
        <v>0</v>
      </c>
      <c r="W38" s="49">
        <f ca="1">IF(ISERROR(VLOOKUP(CONCATENATE(INDIRECT(ADDRESS(3,COLUMN())),A38),DATA!C2:E1044,2,FALSE)),0,VLOOKUP(CONCATENATE(INDIRECT(ADDRESS(3,COLUMN())),A38),DATA!C2:E1044,2,FALSE))</f>
        <v>0</v>
      </c>
      <c r="X38" s="49">
        <f ca="1">IF(ISERROR(VLOOKUP(CONCATENATE(INDIRECT(ADDRESS(3,COLUMN())),A38),DATA!C2:E1044,2,FALSE)),0,VLOOKUP(CONCATENATE(INDIRECT(ADDRESS(3,COLUMN())),A38),DATA!C2:E1044,2,FALSE))</f>
        <v>0</v>
      </c>
      <c r="Y38" s="49">
        <f ca="1">IF(ISERROR(VLOOKUP(CONCATENATE(INDIRECT(ADDRESS(3,COLUMN())),A38),DATA!C2:E1044,2,FALSE)),0,VLOOKUP(CONCATENATE(INDIRECT(ADDRESS(3,COLUMN())),A38),DATA!C2:E1044,2,FALSE))</f>
        <v>0</v>
      </c>
      <c r="Z38" s="49">
        <f ca="1">IF(ISERROR(VLOOKUP(CONCATENATE(INDIRECT(ADDRESS(3,COLUMN())),A38),DATA!C2:E1044,2,FALSE)),0,VLOOKUP(CONCATENATE(INDIRECT(ADDRESS(3,COLUMN())),A38),DATA!C2:E1044,2,FALSE))</f>
        <v>0</v>
      </c>
      <c r="AA38" s="49">
        <f ca="1">IF(ISERROR(VLOOKUP(CONCATENATE(INDIRECT(ADDRESS(3,COLUMN())),A38),DATA!C2:E1044,2,FALSE)),0,VLOOKUP(CONCATENATE(INDIRECT(ADDRESS(3,COLUMN())),A38),DATA!C2:E1044,2,FALSE))</f>
        <v>0</v>
      </c>
      <c r="AB38" s="49">
        <f ca="1">IF(ISERROR(VLOOKUP(CONCATENATE(INDIRECT(ADDRESS(3,COLUMN())),A38),DATA!C2:E1044,2,FALSE)),0,VLOOKUP(CONCATENATE(INDIRECT(ADDRESS(3,COLUMN())),A38),DATA!C2:E1044,2,FALSE))</f>
        <v>0</v>
      </c>
      <c r="AC38" s="49">
        <f ca="1">IF(ISERROR(VLOOKUP(CONCATENATE(INDIRECT(ADDRESS(3,COLUMN())),A38),DATA!C2:E1044,2,FALSE)),0,VLOOKUP(CONCATENATE(INDIRECT(ADDRESS(3,COLUMN())),A38),DATA!C2:E1044,2,FALSE))</f>
        <v>0</v>
      </c>
      <c r="AD38" s="49">
        <f ca="1">IF(ISERROR(VLOOKUP(CONCATENATE(INDIRECT(ADDRESS(3,COLUMN())),A38),DATA!C2:E1044,2,FALSE)),0,VLOOKUP(CONCATENATE(INDIRECT(ADDRESS(3,COLUMN())),A38),DATA!C2:E1044,2,FALSE))</f>
        <v>0</v>
      </c>
      <c r="AE38" s="49">
        <f ca="1">IF(ISERROR(VLOOKUP(CONCATENATE(INDIRECT(ADDRESS(3,COLUMN())),A38),DATA!C2:E1044,2,FALSE)),0,VLOOKUP(CONCATENATE(INDIRECT(ADDRESS(3,COLUMN())),A38),DATA!C2:E1044,2,FALSE))</f>
        <v>0</v>
      </c>
      <c r="AF38" s="49">
        <f ca="1">IF(ISERROR(VLOOKUP(CONCATENATE(INDIRECT(ADDRESS(3,COLUMN())),A38),DATA!C2:E1044,2,FALSE)),0,VLOOKUP(CONCATENATE(INDIRECT(ADDRESS(3,COLUMN())),A38),DATA!C2:E1044,2,FALSE))</f>
        <v>0.4</v>
      </c>
      <c r="AG38" s="49">
        <f ca="1">IF(ISERROR(VLOOKUP(CONCATENATE(INDIRECT(ADDRESS(3,COLUMN())),A38),DATA!C2:E1044,2,FALSE)),0,VLOOKUP(CONCATENATE(INDIRECT(ADDRESS(3,COLUMN())),A38),DATA!C2:E1044,2,FALSE))</f>
        <v>0</v>
      </c>
      <c r="AH38" s="49">
        <f ca="1">IF(ISERROR(VLOOKUP(CONCATENATE(INDIRECT(ADDRESS(3,COLUMN())),A38),DATA!C2:E1044,2,FALSE)),0,VLOOKUP(CONCATENATE(INDIRECT(ADDRESS(3,COLUMN())),A38),DATA!C2:E1044,2,FALSE))</f>
        <v>0</v>
      </c>
      <c r="AI38" s="49">
        <f ca="1">IF(ISERROR(VLOOKUP(CONCATENATE(INDIRECT(ADDRESS(3,COLUMN())),A38),DATA!C2:E1044,2,FALSE)),0,VLOOKUP(CONCATENATE(INDIRECT(ADDRESS(3,COLUMN())),A38),DATA!C2:E1044,2,FALSE))</f>
        <v>0</v>
      </c>
      <c r="AJ38" s="49">
        <f ca="1">IF(ISERROR(VLOOKUP(CONCATENATE(INDIRECT(ADDRESS(3,COLUMN())),A38),DATA!C2:E1044,2,FALSE)),0,VLOOKUP(CONCATENATE(INDIRECT(ADDRESS(3,COLUMN())),A38),DATA!C2:E1044,2,FALSE))</f>
        <v>0</v>
      </c>
      <c r="AK38" s="49">
        <f ca="1">IF(ISERROR(VLOOKUP(CONCATENATE(INDIRECT(ADDRESS(3,COLUMN())),A38),DATA!C2:E1044,2,FALSE)),0,VLOOKUP(CONCATENATE(INDIRECT(ADDRESS(3,COLUMN())),A38),DATA!C2:E1044,2,FALSE))</f>
        <v>0</v>
      </c>
      <c r="AL38" s="49">
        <f ca="1">IF(ISERROR(VLOOKUP(CONCATENATE(INDIRECT(ADDRESS(3,COLUMN())),A38),DATA!C2:E1044,2,FALSE)),0,VLOOKUP(CONCATENATE(INDIRECT(ADDRESS(3,COLUMN())),A38),DATA!C2:E1044,2,FALSE))</f>
        <v>0</v>
      </c>
      <c r="AM38" s="49">
        <f ca="1">IF(ISERROR(VLOOKUP(CONCATENATE(INDIRECT(ADDRESS(3,COLUMN())),A38),DATA!C2:E1044,2,FALSE)),0,VLOOKUP(CONCATENATE(INDIRECT(ADDRESS(3,COLUMN())),A38),DATA!C2:E1044,2,FALSE))</f>
        <v>0</v>
      </c>
      <c r="AN38" s="49">
        <f ca="1">SUM(B38:INDIRECT(CONCATENATE(SUBSTITUTE(ADDRESS(1,COLUMN()-1,4),"1",""),"$38")))</f>
        <v>44.28</v>
      </c>
    </row>
    <row r="39" spans="1:40" x14ac:dyDescent="0.25">
      <c r="A39" s="50" t="s">
        <v>86</v>
      </c>
      <c r="B39" s="50">
        <f ca="1">IF(ISERROR(VLOOKUP(CONCATENATE(INDIRECT(ADDRESS(3,COLUMN())),A39),DATA!C2:E1044,2,FALSE)),0,VLOOKUP(CONCATENATE(INDIRECT(ADDRESS(3,COLUMN())),A39),DATA!C2:E1044,2,FALSE))</f>
        <v>6.57</v>
      </c>
      <c r="C39" s="50">
        <f ca="1">IF(ISERROR(VLOOKUP(CONCATENATE(INDIRECT(ADDRESS(3,COLUMN())),A39),DATA!C2:E1044,2,FALSE)),0,VLOOKUP(CONCATENATE(INDIRECT(ADDRESS(3,COLUMN())),A39),DATA!C2:E1044,2,FALSE))</f>
        <v>0</v>
      </c>
      <c r="D39" s="50">
        <f ca="1">IF(ISERROR(VLOOKUP(CONCATENATE(INDIRECT(ADDRESS(3,COLUMN())),A39),DATA!C2:E1044,2,FALSE)),0,VLOOKUP(CONCATENATE(INDIRECT(ADDRESS(3,COLUMN())),A39),DATA!C2:E1044,2,FALSE))</f>
        <v>0</v>
      </c>
      <c r="E39" s="50">
        <f ca="1">IF(ISERROR(VLOOKUP(CONCATENATE(INDIRECT(ADDRESS(3,COLUMN())),A39),DATA!C2:E1044,2,FALSE)),0,VLOOKUP(CONCATENATE(INDIRECT(ADDRESS(3,COLUMN())),A39),DATA!C2:E1044,2,FALSE))</f>
        <v>0</v>
      </c>
      <c r="F39" s="50">
        <f ca="1">IF(ISERROR(VLOOKUP(CONCATENATE(INDIRECT(ADDRESS(3,COLUMN())),A39),DATA!C2:E1044,2,FALSE)),0,VLOOKUP(CONCATENATE(INDIRECT(ADDRESS(3,COLUMN())),A39),DATA!C2:E1044,2,FALSE))</f>
        <v>0</v>
      </c>
      <c r="G39" s="50">
        <f ca="1">IF(ISERROR(VLOOKUP(CONCATENATE(INDIRECT(ADDRESS(3,COLUMN())),A39),DATA!C2:E1044,2,FALSE)),0,VLOOKUP(CONCATENATE(INDIRECT(ADDRESS(3,COLUMN())),A39),DATA!C2:E1044,2,FALSE))</f>
        <v>2.65</v>
      </c>
      <c r="H39" s="50">
        <f ca="1">IF(ISERROR(VLOOKUP(CONCATENATE(INDIRECT(ADDRESS(3,COLUMN())),A39),DATA!C2:E1044,2,FALSE)),0,VLOOKUP(CONCATENATE(INDIRECT(ADDRESS(3,COLUMN())),A39),DATA!C2:E1044,2,FALSE))</f>
        <v>11.101699999999999</v>
      </c>
      <c r="I39" s="50">
        <f ca="1">IF(ISERROR(VLOOKUP(CONCATENATE(INDIRECT(ADDRESS(3,COLUMN())),A39),DATA!C2:E1044,2,FALSE)),0,VLOOKUP(CONCATENATE(INDIRECT(ADDRESS(3,COLUMN())),A39),DATA!C2:E1044,2,FALSE))</f>
        <v>0.9</v>
      </c>
      <c r="J39" s="50">
        <f ca="1">IF(ISERROR(VLOOKUP(CONCATENATE(INDIRECT(ADDRESS(3,COLUMN())),A39),DATA!C2:E1044,2,FALSE)),0,VLOOKUP(CONCATENATE(INDIRECT(ADDRESS(3,COLUMN())),A39),DATA!C2:E1044,2,FALSE))</f>
        <v>0</v>
      </c>
      <c r="K39" s="50">
        <f ca="1">IF(ISERROR(VLOOKUP(CONCATENATE(INDIRECT(ADDRESS(3,COLUMN())),A39),DATA!C2:E1044,2,FALSE)),0,VLOOKUP(CONCATENATE(INDIRECT(ADDRESS(3,COLUMN())),A39),DATA!C2:E1044,2,FALSE))</f>
        <v>0</v>
      </c>
      <c r="L39" s="50">
        <f ca="1">IF(ISERROR(VLOOKUP(CONCATENATE(INDIRECT(ADDRESS(3,COLUMN())),A39),DATA!C2:E1044,2,FALSE)),0,VLOOKUP(CONCATENATE(INDIRECT(ADDRESS(3,COLUMN())),A39),DATA!C2:E1044,2,FALSE))</f>
        <v>0</v>
      </c>
      <c r="M39" s="50">
        <f ca="1">IF(ISERROR(VLOOKUP(CONCATENATE(INDIRECT(ADDRESS(3,COLUMN())),A39),DATA!C2:E1044,2,FALSE)),0,VLOOKUP(CONCATENATE(INDIRECT(ADDRESS(3,COLUMN())),A39),DATA!C2:E1044,2,FALSE))</f>
        <v>0</v>
      </c>
      <c r="N39" s="50">
        <f ca="1">IF(ISERROR(VLOOKUP(CONCATENATE(INDIRECT(ADDRESS(3,COLUMN())),A39),DATA!C2:E1044,2,FALSE)),0,VLOOKUP(CONCATENATE(INDIRECT(ADDRESS(3,COLUMN())),A39),DATA!C2:E1044,2,FALSE))</f>
        <v>0</v>
      </c>
      <c r="O39" s="50">
        <f ca="1">IF(ISERROR(VLOOKUP(CONCATENATE(INDIRECT(ADDRESS(3,COLUMN())),A39),DATA!C2:E1044,2,FALSE)),0,VLOOKUP(CONCATENATE(INDIRECT(ADDRESS(3,COLUMN())),A39),DATA!C2:E1044,2,FALSE))</f>
        <v>0</v>
      </c>
      <c r="P39" s="50">
        <f ca="1">IF(ISERROR(VLOOKUP(CONCATENATE(INDIRECT(ADDRESS(3,COLUMN())),A39),DATA!C2:E1044,2,FALSE)),0,VLOOKUP(CONCATENATE(INDIRECT(ADDRESS(3,COLUMN())),A39),DATA!C2:E1044,2,FALSE))</f>
        <v>0</v>
      </c>
      <c r="Q39" s="50">
        <f ca="1">IF(ISERROR(VLOOKUP(CONCATENATE(INDIRECT(ADDRESS(3,COLUMN())),A39),DATA!C2:E1044,2,FALSE)),0,VLOOKUP(CONCATENATE(INDIRECT(ADDRESS(3,COLUMN())),A39),DATA!C2:E1044,2,FALSE))</f>
        <v>0</v>
      </c>
      <c r="R39" s="50">
        <f ca="1">IF(ISERROR(VLOOKUP(CONCATENATE(INDIRECT(ADDRESS(3,COLUMN())),A39),DATA!C2:E1044,2,FALSE)),0,VLOOKUP(CONCATENATE(INDIRECT(ADDRESS(3,COLUMN())),A39),DATA!C2:E1044,2,FALSE))</f>
        <v>0</v>
      </c>
      <c r="S39" s="50">
        <f ca="1">IF(ISERROR(VLOOKUP(CONCATENATE(INDIRECT(ADDRESS(3,COLUMN())),A39),DATA!C2:E1044,2,FALSE)),0,VLOOKUP(CONCATENATE(INDIRECT(ADDRESS(3,COLUMN())),A39),DATA!C2:E1044,2,FALSE))</f>
        <v>0.04</v>
      </c>
      <c r="T39" s="50">
        <f ca="1">IF(ISERROR(VLOOKUP(CONCATENATE(INDIRECT(ADDRESS(3,COLUMN())),A39),DATA!C2:E1044,2,FALSE)),0,VLOOKUP(CONCATENATE(INDIRECT(ADDRESS(3,COLUMN())),A39),DATA!C2:E1044,2,FALSE))</f>
        <v>0.5</v>
      </c>
      <c r="U39" s="50">
        <f ca="1">IF(ISERROR(VLOOKUP(CONCATENATE(INDIRECT(ADDRESS(3,COLUMN())),A39),DATA!C2:E1044,2,FALSE)),0,VLOOKUP(CONCATENATE(INDIRECT(ADDRESS(3,COLUMN())),A39),DATA!C2:E1044,2,FALSE))</f>
        <v>0</v>
      </c>
      <c r="V39" s="50">
        <f ca="1">IF(ISERROR(VLOOKUP(CONCATENATE(INDIRECT(ADDRESS(3,COLUMN())),A39),DATA!C2:E1044,2,FALSE)),0,VLOOKUP(CONCATENATE(INDIRECT(ADDRESS(3,COLUMN())),A39),DATA!C2:E1044,2,FALSE))</f>
        <v>0</v>
      </c>
      <c r="W39" s="50">
        <f ca="1">IF(ISERROR(VLOOKUP(CONCATENATE(INDIRECT(ADDRESS(3,COLUMN())),A39),DATA!C2:E1044,2,FALSE)),0,VLOOKUP(CONCATENATE(INDIRECT(ADDRESS(3,COLUMN())),A39),DATA!C2:E1044,2,FALSE))</f>
        <v>0</v>
      </c>
      <c r="X39" s="50">
        <f ca="1">IF(ISERROR(VLOOKUP(CONCATENATE(INDIRECT(ADDRESS(3,COLUMN())),A39),DATA!C2:E1044,2,FALSE)),0,VLOOKUP(CONCATENATE(INDIRECT(ADDRESS(3,COLUMN())),A39),DATA!C2:E1044,2,FALSE))</f>
        <v>0</v>
      </c>
      <c r="Y39" s="50">
        <f ca="1">IF(ISERROR(VLOOKUP(CONCATENATE(INDIRECT(ADDRESS(3,COLUMN())),A39),DATA!C2:E1044,2,FALSE)),0,VLOOKUP(CONCATENATE(INDIRECT(ADDRESS(3,COLUMN())),A39),DATA!C2:E1044,2,FALSE))</f>
        <v>0</v>
      </c>
      <c r="Z39" s="50">
        <f ca="1">IF(ISERROR(VLOOKUP(CONCATENATE(INDIRECT(ADDRESS(3,COLUMN())),A39),DATA!C2:E1044,2,FALSE)),0,VLOOKUP(CONCATENATE(INDIRECT(ADDRESS(3,COLUMN())),A39),DATA!C2:E1044,2,FALSE))</f>
        <v>0</v>
      </c>
      <c r="AA39" s="50">
        <f ca="1">IF(ISERROR(VLOOKUP(CONCATENATE(INDIRECT(ADDRESS(3,COLUMN())),A39),DATA!C2:E1044,2,FALSE)),0,VLOOKUP(CONCATENATE(INDIRECT(ADDRESS(3,COLUMN())),A39),DATA!C2:E1044,2,FALSE))</f>
        <v>0</v>
      </c>
      <c r="AB39" s="50">
        <f ca="1">IF(ISERROR(VLOOKUP(CONCATENATE(INDIRECT(ADDRESS(3,COLUMN())),A39),DATA!C2:E1044,2,FALSE)),0,VLOOKUP(CONCATENATE(INDIRECT(ADDRESS(3,COLUMN())),A39),DATA!C2:E1044,2,FALSE))</f>
        <v>0</v>
      </c>
      <c r="AC39" s="50">
        <f ca="1">IF(ISERROR(VLOOKUP(CONCATENATE(INDIRECT(ADDRESS(3,COLUMN())),A39),DATA!C2:E1044,2,FALSE)),0,VLOOKUP(CONCATENATE(INDIRECT(ADDRESS(3,COLUMN())),A39),DATA!C2:E1044,2,FALSE))</f>
        <v>0</v>
      </c>
      <c r="AD39" s="50">
        <f ca="1">IF(ISERROR(VLOOKUP(CONCATENATE(INDIRECT(ADDRESS(3,COLUMN())),A39),DATA!C2:E1044,2,FALSE)),0,VLOOKUP(CONCATENATE(INDIRECT(ADDRESS(3,COLUMN())),A39),DATA!C2:E1044,2,FALSE))</f>
        <v>0</v>
      </c>
      <c r="AE39" s="50">
        <f ca="1">IF(ISERROR(VLOOKUP(CONCATENATE(INDIRECT(ADDRESS(3,COLUMN())),A39),DATA!C2:E1044,2,FALSE)),0,VLOOKUP(CONCATENATE(INDIRECT(ADDRESS(3,COLUMN())),A39),DATA!C2:E1044,2,FALSE))</f>
        <v>0</v>
      </c>
      <c r="AF39" s="50">
        <f ca="1">IF(ISERROR(VLOOKUP(CONCATENATE(INDIRECT(ADDRESS(3,COLUMN())),A39),DATA!C2:E1044,2,FALSE)),0,VLOOKUP(CONCATENATE(INDIRECT(ADDRESS(3,COLUMN())),A39),DATA!C2:E1044,2,FALSE))</f>
        <v>0</v>
      </c>
      <c r="AG39" s="50">
        <f ca="1">IF(ISERROR(VLOOKUP(CONCATENATE(INDIRECT(ADDRESS(3,COLUMN())),A39),DATA!C2:E1044,2,FALSE)),0,VLOOKUP(CONCATENATE(INDIRECT(ADDRESS(3,COLUMN())),A39),DATA!C2:E1044,2,FALSE))</f>
        <v>0</v>
      </c>
      <c r="AH39" s="50">
        <f ca="1">IF(ISERROR(VLOOKUP(CONCATENATE(INDIRECT(ADDRESS(3,COLUMN())),A39),DATA!C2:E1044,2,FALSE)),0,VLOOKUP(CONCATENATE(INDIRECT(ADDRESS(3,COLUMN())),A39),DATA!C2:E1044,2,FALSE))</f>
        <v>0</v>
      </c>
      <c r="AI39" s="50">
        <f ca="1">IF(ISERROR(VLOOKUP(CONCATENATE(INDIRECT(ADDRESS(3,COLUMN())),A39),DATA!C2:E1044,2,FALSE)),0,VLOOKUP(CONCATENATE(INDIRECT(ADDRESS(3,COLUMN())),A39),DATA!C2:E1044,2,FALSE))</f>
        <v>0</v>
      </c>
      <c r="AJ39" s="50">
        <f ca="1">IF(ISERROR(VLOOKUP(CONCATENATE(INDIRECT(ADDRESS(3,COLUMN())),A39),DATA!C2:E1044,2,FALSE)),0,VLOOKUP(CONCATENATE(INDIRECT(ADDRESS(3,COLUMN())),A39),DATA!C2:E1044,2,FALSE))</f>
        <v>0</v>
      </c>
      <c r="AK39" s="50">
        <f ca="1">IF(ISERROR(VLOOKUP(CONCATENATE(INDIRECT(ADDRESS(3,COLUMN())),A39),DATA!C2:E1044,2,FALSE)),0,VLOOKUP(CONCATENATE(INDIRECT(ADDRESS(3,COLUMN())),A39),DATA!C2:E1044,2,FALSE))</f>
        <v>0</v>
      </c>
      <c r="AL39" s="50">
        <f ca="1">IF(ISERROR(VLOOKUP(CONCATENATE(INDIRECT(ADDRESS(3,COLUMN())),A39),DATA!C2:E1044,2,FALSE)),0,VLOOKUP(CONCATENATE(INDIRECT(ADDRESS(3,COLUMN())),A39),DATA!C2:E1044,2,FALSE))</f>
        <v>0</v>
      </c>
      <c r="AM39" s="50">
        <f ca="1">IF(ISERROR(VLOOKUP(CONCATENATE(INDIRECT(ADDRESS(3,COLUMN())),A39),DATA!C2:E1044,2,FALSE)),0,VLOOKUP(CONCATENATE(INDIRECT(ADDRESS(3,COLUMN())),A39),DATA!C2:E1044,2,FALSE))</f>
        <v>0</v>
      </c>
      <c r="AN39" s="50">
        <f ca="1">SUM(B39:INDIRECT(CONCATENATE(SUBSTITUTE(ADDRESS(1,COLUMN()-1,4),"1",""),"$39")))</f>
        <v>21.761699999999998</v>
      </c>
    </row>
    <row r="40" spans="1:40" x14ac:dyDescent="0.25">
      <c r="A40" s="49" t="s">
        <v>87</v>
      </c>
      <c r="B40" s="49">
        <f ca="1">IF(ISERROR(VLOOKUP(CONCATENATE(INDIRECT(ADDRESS(3,COLUMN())),A40),DATA!C2:E1044,2,FALSE)),0,VLOOKUP(CONCATENATE(INDIRECT(ADDRESS(3,COLUMN())),A40),DATA!C2:E1044,2,FALSE))</f>
        <v>46.1</v>
      </c>
      <c r="C40" s="49">
        <f ca="1">IF(ISERROR(VLOOKUP(CONCATENATE(INDIRECT(ADDRESS(3,COLUMN())),A40),DATA!C2:E1044,2,FALSE)),0,VLOOKUP(CONCATENATE(INDIRECT(ADDRESS(3,COLUMN())),A40),DATA!C2:E1044,2,FALSE))</f>
        <v>23.42</v>
      </c>
      <c r="D40" s="49">
        <f ca="1">IF(ISERROR(VLOOKUP(CONCATENATE(INDIRECT(ADDRESS(3,COLUMN())),A40),DATA!C2:E1044,2,FALSE)),0,VLOOKUP(CONCATENATE(INDIRECT(ADDRESS(3,COLUMN())),A40),DATA!C2:E1044,2,FALSE))</f>
        <v>26.65</v>
      </c>
      <c r="E40" s="49">
        <f ca="1">IF(ISERROR(VLOOKUP(CONCATENATE(INDIRECT(ADDRESS(3,COLUMN())),A40),DATA!C2:E1044,2,FALSE)),0,VLOOKUP(CONCATENATE(INDIRECT(ADDRESS(3,COLUMN())),A40),DATA!C2:E1044,2,FALSE))</f>
        <v>12.18</v>
      </c>
      <c r="F40" s="49">
        <f ca="1">IF(ISERROR(VLOOKUP(CONCATENATE(INDIRECT(ADDRESS(3,COLUMN())),A40),DATA!C2:E1044,2,FALSE)),0,VLOOKUP(CONCATENATE(INDIRECT(ADDRESS(3,COLUMN())),A40),DATA!C2:E1044,2,FALSE))</f>
        <v>21</v>
      </c>
      <c r="G40" s="49">
        <f ca="1">IF(ISERROR(VLOOKUP(CONCATENATE(INDIRECT(ADDRESS(3,COLUMN())),A40),DATA!C2:E1044,2,FALSE)),0,VLOOKUP(CONCATENATE(INDIRECT(ADDRESS(3,COLUMN())),A40),DATA!C2:E1044,2,FALSE))</f>
        <v>16</v>
      </c>
      <c r="H40" s="49">
        <f ca="1">IF(ISERROR(VLOOKUP(CONCATENATE(INDIRECT(ADDRESS(3,COLUMN())),A40),DATA!C2:E1044,2,FALSE)),0,VLOOKUP(CONCATENATE(INDIRECT(ADDRESS(3,COLUMN())),A40),DATA!C2:E1044,2,FALSE))</f>
        <v>20.990600000000001</v>
      </c>
      <c r="I40" s="49">
        <f ca="1">IF(ISERROR(VLOOKUP(CONCATENATE(INDIRECT(ADDRESS(3,COLUMN())),A40),DATA!C2:E1044,2,FALSE)),0,VLOOKUP(CONCATENATE(INDIRECT(ADDRESS(3,COLUMN())),A40),DATA!C2:E1044,2,FALSE))</f>
        <v>13.7</v>
      </c>
      <c r="J40" s="49">
        <f ca="1">IF(ISERROR(VLOOKUP(CONCATENATE(INDIRECT(ADDRESS(3,COLUMN())),A40),DATA!C2:E1044,2,FALSE)),0,VLOOKUP(CONCATENATE(INDIRECT(ADDRESS(3,COLUMN())),A40),DATA!C2:E1044,2,FALSE))</f>
        <v>87.81</v>
      </c>
      <c r="K40" s="49">
        <f ca="1">IF(ISERROR(VLOOKUP(CONCATENATE(INDIRECT(ADDRESS(3,COLUMN())),A40),DATA!C2:E1044,2,FALSE)),0,VLOOKUP(CONCATENATE(INDIRECT(ADDRESS(3,COLUMN())),A40),DATA!C2:E1044,2,FALSE))</f>
        <v>23.41</v>
      </c>
      <c r="L40" s="49">
        <f ca="1">IF(ISERROR(VLOOKUP(CONCATENATE(INDIRECT(ADDRESS(3,COLUMN())),A40),DATA!C2:E1044,2,FALSE)),0,VLOOKUP(CONCATENATE(INDIRECT(ADDRESS(3,COLUMN())),A40),DATA!C2:E1044,2,FALSE))</f>
        <v>4</v>
      </c>
      <c r="M40" s="49">
        <f ca="1">IF(ISERROR(VLOOKUP(CONCATENATE(INDIRECT(ADDRESS(3,COLUMN())),A40),DATA!C2:E1044,2,FALSE)),0,VLOOKUP(CONCATENATE(INDIRECT(ADDRESS(3,COLUMN())),A40),DATA!C2:E1044,2,FALSE))</f>
        <v>15.47</v>
      </c>
      <c r="N40" s="49">
        <f ca="1">IF(ISERROR(VLOOKUP(CONCATENATE(INDIRECT(ADDRESS(3,COLUMN())),A40),DATA!C2:E1044,2,FALSE)),0,VLOOKUP(CONCATENATE(INDIRECT(ADDRESS(3,COLUMN())),A40),DATA!C2:E1044,2,FALSE))</f>
        <v>32.83</v>
      </c>
      <c r="O40" s="49">
        <f ca="1">IF(ISERROR(VLOOKUP(CONCATENATE(INDIRECT(ADDRESS(3,COLUMN())),A40),DATA!C2:E1044,2,FALSE)),0,VLOOKUP(CONCATENATE(INDIRECT(ADDRESS(3,COLUMN())),A40),DATA!C2:E1044,2,FALSE))</f>
        <v>6.8</v>
      </c>
      <c r="P40" s="49">
        <f ca="1">IF(ISERROR(VLOOKUP(CONCATENATE(INDIRECT(ADDRESS(3,COLUMN())),A40),DATA!C2:E1044,2,FALSE)),0,VLOOKUP(CONCATENATE(INDIRECT(ADDRESS(3,COLUMN())),A40),DATA!C2:E1044,2,FALSE))</f>
        <v>0.45</v>
      </c>
      <c r="Q40" s="49">
        <f ca="1">IF(ISERROR(VLOOKUP(CONCATENATE(INDIRECT(ADDRESS(3,COLUMN())),A40),DATA!C2:E1044,2,FALSE)),0,VLOOKUP(CONCATENATE(INDIRECT(ADDRESS(3,COLUMN())),A40),DATA!C2:E1044,2,FALSE))</f>
        <v>0</v>
      </c>
      <c r="R40" s="49">
        <f ca="1">IF(ISERROR(VLOOKUP(CONCATENATE(INDIRECT(ADDRESS(3,COLUMN())),A40),DATA!C2:E1044,2,FALSE)),0,VLOOKUP(CONCATENATE(INDIRECT(ADDRESS(3,COLUMN())),A40),DATA!C2:E1044,2,FALSE))</f>
        <v>2</v>
      </c>
      <c r="S40" s="49">
        <f ca="1">IF(ISERROR(VLOOKUP(CONCATENATE(INDIRECT(ADDRESS(3,COLUMN())),A40),DATA!C2:E1044,2,FALSE)),0,VLOOKUP(CONCATENATE(INDIRECT(ADDRESS(3,COLUMN())),A40),DATA!C2:E1044,2,FALSE))</f>
        <v>7</v>
      </c>
      <c r="T40" s="49">
        <f ca="1">IF(ISERROR(VLOOKUP(CONCATENATE(INDIRECT(ADDRESS(3,COLUMN())),A40),DATA!C2:E1044,2,FALSE)),0,VLOOKUP(CONCATENATE(INDIRECT(ADDRESS(3,COLUMN())),A40),DATA!C2:E1044,2,FALSE))</f>
        <v>0.42</v>
      </c>
      <c r="U40" s="49">
        <f ca="1">IF(ISERROR(VLOOKUP(CONCATENATE(INDIRECT(ADDRESS(3,COLUMN())),A40),DATA!C2:E1044,2,FALSE)),0,VLOOKUP(CONCATENATE(INDIRECT(ADDRESS(3,COLUMN())),A40),DATA!C2:E1044,2,FALSE))</f>
        <v>29.15</v>
      </c>
      <c r="V40" s="49">
        <f ca="1">IF(ISERROR(VLOOKUP(CONCATENATE(INDIRECT(ADDRESS(3,COLUMN())),A40),DATA!C2:E1044,2,FALSE)),0,VLOOKUP(CONCATENATE(INDIRECT(ADDRESS(3,COLUMN())),A40),DATA!C2:E1044,2,FALSE))</f>
        <v>3</v>
      </c>
      <c r="W40" s="49">
        <f ca="1">IF(ISERROR(VLOOKUP(CONCATENATE(INDIRECT(ADDRESS(3,COLUMN())),A40),DATA!C2:E1044,2,FALSE)),0,VLOOKUP(CONCATENATE(INDIRECT(ADDRESS(3,COLUMN())),A40),DATA!C2:E1044,2,FALSE))</f>
        <v>0</v>
      </c>
      <c r="X40" s="49">
        <f ca="1">IF(ISERROR(VLOOKUP(CONCATENATE(INDIRECT(ADDRESS(3,COLUMN())),A40),DATA!C2:E1044,2,FALSE)),0,VLOOKUP(CONCATENATE(INDIRECT(ADDRESS(3,COLUMN())),A40),DATA!C2:E1044,2,FALSE))</f>
        <v>0</v>
      </c>
      <c r="Y40" s="49">
        <f ca="1">IF(ISERROR(VLOOKUP(CONCATENATE(INDIRECT(ADDRESS(3,COLUMN())),A40),DATA!C2:E1044,2,FALSE)),0,VLOOKUP(CONCATENATE(INDIRECT(ADDRESS(3,COLUMN())),A40),DATA!C2:E1044,2,FALSE))</f>
        <v>2</v>
      </c>
      <c r="Z40" s="49">
        <f ca="1">IF(ISERROR(VLOOKUP(CONCATENATE(INDIRECT(ADDRESS(3,COLUMN())),A40),DATA!C2:E1044,2,FALSE)),0,VLOOKUP(CONCATENATE(INDIRECT(ADDRESS(3,COLUMN())),A40),DATA!C2:E1044,2,FALSE))</f>
        <v>3.16</v>
      </c>
      <c r="AA40" s="49">
        <f ca="1">IF(ISERROR(VLOOKUP(CONCATENATE(INDIRECT(ADDRESS(3,COLUMN())),A40),DATA!C2:E1044,2,FALSE)),0,VLOOKUP(CONCATENATE(INDIRECT(ADDRESS(3,COLUMN())),A40),DATA!C2:E1044,2,FALSE))</f>
        <v>0.875</v>
      </c>
      <c r="AB40" s="49">
        <f ca="1">IF(ISERROR(VLOOKUP(CONCATENATE(INDIRECT(ADDRESS(3,COLUMN())),A40),DATA!C2:E1044,2,FALSE)),0,VLOOKUP(CONCATENATE(INDIRECT(ADDRESS(3,COLUMN())),A40),DATA!C2:E1044,2,FALSE))</f>
        <v>0</v>
      </c>
      <c r="AC40" s="49">
        <f ca="1">IF(ISERROR(VLOOKUP(CONCATENATE(INDIRECT(ADDRESS(3,COLUMN())),A40),DATA!C2:E1044,2,FALSE)),0,VLOOKUP(CONCATENATE(INDIRECT(ADDRESS(3,COLUMN())),A40),DATA!C2:E1044,2,FALSE))</f>
        <v>0</v>
      </c>
      <c r="AD40" s="49">
        <f ca="1">IF(ISERROR(VLOOKUP(CONCATENATE(INDIRECT(ADDRESS(3,COLUMN())),A40),DATA!C2:E1044,2,FALSE)),0,VLOOKUP(CONCATENATE(INDIRECT(ADDRESS(3,COLUMN())),A40),DATA!C2:E1044,2,FALSE))</f>
        <v>0</v>
      </c>
      <c r="AE40" s="49">
        <f ca="1">IF(ISERROR(VLOOKUP(CONCATENATE(INDIRECT(ADDRESS(3,COLUMN())),A40),DATA!C2:E1044,2,FALSE)),0,VLOOKUP(CONCATENATE(INDIRECT(ADDRESS(3,COLUMN())),A40),DATA!C2:E1044,2,FALSE))</f>
        <v>1</v>
      </c>
      <c r="AF40" s="49">
        <f ca="1">IF(ISERROR(VLOOKUP(CONCATENATE(INDIRECT(ADDRESS(3,COLUMN())),A40),DATA!C2:E1044,2,FALSE)),0,VLOOKUP(CONCATENATE(INDIRECT(ADDRESS(3,COLUMN())),A40),DATA!C2:E1044,2,FALSE))</f>
        <v>2.625</v>
      </c>
      <c r="AG40" s="49">
        <f ca="1">IF(ISERROR(VLOOKUP(CONCATENATE(INDIRECT(ADDRESS(3,COLUMN())),A40),DATA!C2:E1044,2,FALSE)),0,VLOOKUP(CONCATENATE(INDIRECT(ADDRESS(3,COLUMN())),A40),DATA!C2:E1044,2,FALSE))</f>
        <v>15.77</v>
      </c>
      <c r="AH40" s="49">
        <f ca="1">IF(ISERROR(VLOOKUP(CONCATENATE(INDIRECT(ADDRESS(3,COLUMN())),A40),DATA!C2:E1044,2,FALSE)),0,VLOOKUP(CONCATENATE(INDIRECT(ADDRESS(3,COLUMN())),A40),DATA!C2:E1044,2,FALSE))</f>
        <v>0</v>
      </c>
      <c r="AI40" s="49">
        <f ca="1">IF(ISERROR(VLOOKUP(CONCATENATE(INDIRECT(ADDRESS(3,COLUMN())),A40),DATA!C2:E1044,2,FALSE)),0,VLOOKUP(CONCATENATE(INDIRECT(ADDRESS(3,COLUMN())),A40),DATA!C2:E1044,2,FALSE))</f>
        <v>0</v>
      </c>
      <c r="AJ40" s="49">
        <f ca="1">IF(ISERROR(VLOOKUP(CONCATENATE(INDIRECT(ADDRESS(3,COLUMN())),A40),DATA!C2:E1044,2,FALSE)),0,VLOOKUP(CONCATENATE(INDIRECT(ADDRESS(3,COLUMN())),A40),DATA!C2:E1044,2,FALSE))</f>
        <v>0</v>
      </c>
      <c r="AK40" s="49">
        <f ca="1">IF(ISERROR(VLOOKUP(CONCATENATE(INDIRECT(ADDRESS(3,COLUMN())),A40),DATA!C2:E1044,2,FALSE)),0,VLOOKUP(CONCATENATE(INDIRECT(ADDRESS(3,COLUMN())),A40),DATA!C2:E1044,2,FALSE))</f>
        <v>0</v>
      </c>
      <c r="AL40" s="49">
        <f ca="1">IF(ISERROR(VLOOKUP(CONCATENATE(INDIRECT(ADDRESS(3,COLUMN())),A40),DATA!C2:E1044,2,FALSE)),0,VLOOKUP(CONCATENATE(INDIRECT(ADDRESS(3,COLUMN())),A40),DATA!C2:E1044,2,FALSE))</f>
        <v>0</v>
      </c>
      <c r="AM40" s="49">
        <f ca="1">IF(ISERROR(VLOOKUP(CONCATENATE(INDIRECT(ADDRESS(3,COLUMN())),A40),DATA!C2:E1044,2,FALSE)),0,VLOOKUP(CONCATENATE(INDIRECT(ADDRESS(3,COLUMN())),A40),DATA!C2:E1044,2,FALSE))</f>
        <v>0</v>
      </c>
      <c r="AN40" s="49">
        <f ca="1">SUM(B40:INDIRECT(CONCATENATE(SUBSTITUTE(ADDRESS(1,COLUMN()-1,4),"1",""),"$40")))</f>
        <v>417.81060000000002</v>
      </c>
    </row>
    <row r="41" spans="1:40" x14ac:dyDescent="0.25">
      <c r="A41" s="50" t="s">
        <v>88</v>
      </c>
      <c r="B41" s="50">
        <f ca="1">IF(ISERROR(VLOOKUP(CONCATENATE(INDIRECT(ADDRESS(3,COLUMN())),A41),DATA!C2:E1044,2,FALSE)),0,VLOOKUP(CONCATENATE(INDIRECT(ADDRESS(3,COLUMN())),A41),DATA!C2:E1044,2,FALSE))</f>
        <v>24.7</v>
      </c>
      <c r="C41" s="50">
        <f ca="1">IF(ISERROR(VLOOKUP(CONCATENATE(INDIRECT(ADDRESS(3,COLUMN())),A41),DATA!C2:E1044,2,FALSE)),0,VLOOKUP(CONCATENATE(INDIRECT(ADDRESS(3,COLUMN())),A41),DATA!C2:E1044,2,FALSE))</f>
        <v>6</v>
      </c>
      <c r="D41" s="50">
        <f ca="1">IF(ISERROR(VLOOKUP(CONCATENATE(INDIRECT(ADDRESS(3,COLUMN())),A41),DATA!C2:E1044,2,FALSE)),0,VLOOKUP(CONCATENATE(INDIRECT(ADDRESS(3,COLUMN())),A41),DATA!C2:E1044,2,FALSE))</f>
        <v>1</v>
      </c>
      <c r="E41" s="50">
        <f ca="1">IF(ISERROR(VLOOKUP(CONCATENATE(INDIRECT(ADDRESS(3,COLUMN())),A41),DATA!C2:E1044,2,FALSE)),0,VLOOKUP(CONCATENATE(INDIRECT(ADDRESS(3,COLUMN())),A41),DATA!C2:E1044,2,FALSE))</f>
        <v>0</v>
      </c>
      <c r="F41" s="50">
        <f ca="1">IF(ISERROR(VLOOKUP(CONCATENATE(INDIRECT(ADDRESS(3,COLUMN())),A41),DATA!C2:E1044,2,FALSE)),0,VLOOKUP(CONCATENATE(INDIRECT(ADDRESS(3,COLUMN())),A41),DATA!C2:E1044,2,FALSE))</f>
        <v>0</v>
      </c>
      <c r="G41" s="50">
        <f ca="1">IF(ISERROR(VLOOKUP(CONCATENATE(INDIRECT(ADDRESS(3,COLUMN())),A41),DATA!C2:E1044,2,FALSE)),0,VLOOKUP(CONCATENATE(INDIRECT(ADDRESS(3,COLUMN())),A41),DATA!C2:E1044,2,FALSE))</f>
        <v>0</v>
      </c>
      <c r="H41" s="50">
        <f ca="1">IF(ISERROR(VLOOKUP(CONCATENATE(INDIRECT(ADDRESS(3,COLUMN())),A41),DATA!C2:E1044,2,FALSE)),0,VLOOKUP(CONCATENATE(INDIRECT(ADDRESS(3,COLUMN())),A41),DATA!C2:E1044,2,FALSE))</f>
        <v>18.010000000000002</v>
      </c>
      <c r="I41" s="50">
        <f ca="1">IF(ISERROR(VLOOKUP(CONCATENATE(INDIRECT(ADDRESS(3,COLUMN())),A41),DATA!C2:E1044,2,FALSE)),0,VLOOKUP(CONCATENATE(INDIRECT(ADDRESS(3,COLUMN())),A41),DATA!C2:E1044,2,FALSE))</f>
        <v>0</v>
      </c>
      <c r="J41" s="50">
        <f ca="1">IF(ISERROR(VLOOKUP(CONCATENATE(INDIRECT(ADDRESS(3,COLUMN())),A41),DATA!C2:E1044,2,FALSE)),0,VLOOKUP(CONCATENATE(INDIRECT(ADDRESS(3,COLUMN())),A41),DATA!C2:E1044,2,FALSE))</f>
        <v>0</v>
      </c>
      <c r="K41" s="50">
        <f ca="1">IF(ISERROR(VLOOKUP(CONCATENATE(INDIRECT(ADDRESS(3,COLUMN())),A41),DATA!C2:E1044,2,FALSE)),0,VLOOKUP(CONCATENATE(INDIRECT(ADDRESS(3,COLUMN())),A41),DATA!C2:E1044,2,FALSE))</f>
        <v>0</v>
      </c>
      <c r="L41" s="50">
        <f ca="1">IF(ISERROR(VLOOKUP(CONCATENATE(INDIRECT(ADDRESS(3,COLUMN())),A41),DATA!C2:E1044,2,FALSE)),0,VLOOKUP(CONCATENATE(INDIRECT(ADDRESS(3,COLUMN())),A41),DATA!C2:E1044,2,FALSE))</f>
        <v>8</v>
      </c>
      <c r="M41" s="50">
        <f ca="1">IF(ISERROR(VLOOKUP(CONCATENATE(INDIRECT(ADDRESS(3,COLUMN())),A41),DATA!C2:E1044,2,FALSE)),0,VLOOKUP(CONCATENATE(INDIRECT(ADDRESS(3,COLUMN())),A41),DATA!C2:E1044,2,FALSE))</f>
        <v>0</v>
      </c>
      <c r="N41" s="50">
        <f ca="1">IF(ISERROR(VLOOKUP(CONCATENATE(INDIRECT(ADDRESS(3,COLUMN())),A41),DATA!C2:E1044,2,FALSE)),0,VLOOKUP(CONCATENATE(INDIRECT(ADDRESS(3,COLUMN())),A41),DATA!C2:E1044,2,FALSE))</f>
        <v>0</v>
      </c>
      <c r="O41" s="50">
        <f ca="1">IF(ISERROR(VLOOKUP(CONCATENATE(INDIRECT(ADDRESS(3,COLUMN())),A41),DATA!C2:E1044,2,FALSE)),0,VLOOKUP(CONCATENATE(INDIRECT(ADDRESS(3,COLUMN())),A41),DATA!C2:E1044,2,FALSE))</f>
        <v>0</v>
      </c>
      <c r="P41" s="50">
        <f ca="1">IF(ISERROR(VLOOKUP(CONCATENATE(INDIRECT(ADDRESS(3,COLUMN())),A41),DATA!C2:E1044,2,FALSE)),0,VLOOKUP(CONCATENATE(INDIRECT(ADDRESS(3,COLUMN())),A41),DATA!C2:E1044,2,FALSE))</f>
        <v>0</v>
      </c>
      <c r="Q41" s="50">
        <f ca="1">IF(ISERROR(VLOOKUP(CONCATENATE(INDIRECT(ADDRESS(3,COLUMN())),A41),DATA!C2:E1044,2,FALSE)),0,VLOOKUP(CONCATENATE(INDIRECT(ADDRESS(3,COLUMN())),A41),DATA!C2:E1044,2,FALSE))</f>
        <v>0</v>
      </c>
      <c r="R41" s="50">
        <f ca="1">IF(ISERROR(VLOOKUP(CONCATENATE(INDIRECT(ADDRESS(3,COLUMN())),A41),DATA!C2:E1044,2,FALSE)),0,VLOOKUP(CONCATENATE(INDIRECT(ADDRESS(3,COLUMN())),A41),DATA!C2:E1044,2,FALSE))</f>
        <v>0</v>
      </c>
      <c r="S41" s="50">
        <f ca="1">IF(ISERROR(VLOOKUP(CONCATENATE(INDIRECT(ADDRESS(3,COLUMN())),A41),DATA!C2:E1044,2,FALSE)),0,VLOOKUP(CONCATENATE(INDIRECT(ADDRESS(3,COLUMN())),A41),DATA!C2:E1044,2,FALSE))</f>
        <v>0</v>
      </c>
      <c r="T41" s="50">
        <f ca="1">IF(ISERROR(VLOOKUP(CONCATENATE(INDIRECT(ADDRESS(3,COLUMN())),A41),DATA!C2:E1044,2,FALSE)),0,VLOOKUP(CONCATENATE(INDIRECT(ADDRESS(3,COLUMN())),A41),DATA!C2:E1044,2,FALSE))</f>
        <v>0</v>
      </c>
      <c r="U41" s="50">
        <f ca="1">IF(ISERROR(VLOOKUP(CONCATENATE(INDIRECT(ADDRESS(3,COLUMN())),A41),DATA!C2:E1044,2,FALSE)),0,VLOOKUP(CONCATENATE(INDIRECT(ADDRESS(3,COLUMN())),A41),DATA!C2:E1044,2,FALSE))</f>
        <v>0</v>
      </c>
      <c r="V41" s="50">
        <f ca="1">IF(ISERROR(VLOOKUP(CONCATENATE(INDIRECT(ADDRESS(3,COLUMN())),A41),DATA!C2:E1044,2,FALSE)),0,VLOOKUP(CONCATENATE(INDIRECT(ADDRESS(3,COLUMN())),A41),DATA!C2:E1044,2,FALSE))</f>
        <v>0</v>
      </c>
      <c r="W41" s="50">
        <f ca="1">IF(ISERROR(VLOOKUP(CONCATENATE(INDIRECT(ADDRESS(3,COLUMN())),A41),DATA!C2:E1044,2,FALSE)),0,VLOOKUP(CONCATENATE(INDIRECT(ADDRESS(3,COLUMN())),A41),DATA!C2:E1044,2,FALSE))</f>
        <v>0</v>
      </c>
      <c r="X41" s="50">
        <f ca="1">IF(ISERROR(VLOOKUP(CONCATENATE(INDIRECT(ADDRESS(3,COLUMN())),A41),DATA!C2:E1044,2,FALSE)),0,VLOOKUP(CONCATENATE(INDIRECT(ADDRESS(3,COLUMN())),A41),DATA!C2:E1044,2,FALSE))</f>
        <v>0</v>
      </c>
      <c r="Y41" s="50">
        <f ca="1">IF(ISERROR(VLOOKUP(CONCATENATE(INDIRECT(ADDRESS(3,COLUMN())),A41),DATA!C2:E1044,2,FALSE)),0,VLOOKUP(CONCATENATE(INDIRECT(ADDRESS(3,COLUMN())),A41),DATA!C2:E1044,2,FALSE))</f>
        <v>6</v>
      </c>
      <c r="Z41" s="50">
        <f ca="1">IF(ISERROR(VLOOKUP(CONCATENATE(INDIRECT(ADDRESS(3,COLUMN())),A41),DATA!C2:E1044,2,FALSE)),0,VLOOKUP(CONCATENATE(INDIRECT(ADDRESS(3,COLUMN())),A41),DATA!C2:E1044,2,FALSE))</f>
        <v>0</v>
      </c>
      <c r="AA41" s="50">
        <f ca="1">IF(ISERROR(VLOOKUP(CONCATENATE(INDIRECT(ADDRESS(3,COLUMN())),A41),DATA!C2:E1044,2,FALSE)),0,VLOOKUP(CONCATENATE(INDIRECT(ADDRESS(3,COLUMN())),A41),DATA!C2:E1044,2,FALSE))</f>
        <v>0</v>
      </c>
      <c r="AB41" s="50">
        <f ca="1">IF(ISERROR(VLOOKUP(CONCATENATE(INDIRECT(ADDRESS(3,COLUMN())),A41),DATA!C2:E1044,2,FALSE)),0,VLOOKUP(CONCATENATE(INDIRECT(ADDRESS(3,COLUMN())),A41),DATA!C2:E1044,2,FALSE))</f>
        <v>0</v>
      </c>
      <c r="AC41" s="50">
        <f ca="1">IF(ISERROR(VLOOKUP(CONCATENATE(INDIRECT(ADDRESS(3,COLUMN())),A41),DATA!C2:E1044,2,FALSE)),0,VLOOKUP(CONCATENATE(INDIRECT(ADDRESS(3,COLUMN())),A41),DATA!C2:E1044,2,FALSE))</f>
        <v>0</v>
      </c>
      <c r="AD41" s="50">
        <f ca="1">IF(ISERROR(VLOOKUP(CONCATENATE(INDIRECT(ADDRESS(3,COLUMN())),A41),DATA!C2:E1044,2,FALSE)),0,VLOOKUP(CONCATENATE(INDIRECT(ADDRESS(3,COLUMN())),A41),DATA!C2:E1044,2,FALSE))</f>
        <v>0</v>
      </c>
      <c r="AE41" s="50">
        <f ca="1">IF(ISERROR(VLOOKUP(CONCATENATE(INDIRECT(ADDRESS(3,COLUMN())),A41),DATA!C2:E1044,2,FALSE)),0,VLOOKUP(CONCATENATE(INDIRECT(ADDRESS(3,COLUMN())),A41),DATA!C2:E1044,2,FALSE))</f>
        <v>0</v>
      </c>
      <c r="AF41" s="50">
        <f ca="1">IF(ISERROR(VLOOKUP(CONCATENATE(INDIRECT(ADDRESS(3,COLUMN())),A41),DATA!C2:E1044,2,FALSE)),0,VLOOKUP(CONCATENATE(INDIRECT(ADDRESS(3,COLUMN())),A41),DATA!C2:E1044,2,FALSE))</f>
        <v>0</v>
      </c>
      <c r="AG41" s="50">
        <f ca="1">IF(ISERROR(VLOOKUP(CONCATENATE(INDIRECT(ADDRESS(3,COLUMN())),A41),DATA!C2:E1044,2,FALSE)),0,VLOOKUP(CONCATENATE(INDIRECT(ADDRESS(3,COLUMN())),A41),DATA!C2:E1044,2,FALSE))</f>
        <v>0</v>
      </c>
      <c r="AH41" s="50">
        <f ca="1">IF(ISERROR(VLOOKUP(CONCATENATE(INDIRECT(ADDRESS(3,COLUMN())),A41),DATA!C2:E1044,2,FALSE)),0,VLOOKUP(CONCATENATE(INDIRECT(ADDRESS(3,COLUMN())),A41),DATA!C2:E1044,2,FALSE))</f>
        <v>0</v>
      </c>
      <c r="AI41" s="50">
        <f ca="1">IF(ISERROR(VLOOKUP(CONCATENATE(INDIRECT(ADDRESS(3,COLUMN())),A41),DATA!C2:E1044,2,FALSE)),0,VLOOKUP(CONCATENATE(INDIRECT(ADDRESS(3,COLUMN())),A41),DATA!C2:E1044,2,FALSE))</f>
        <v>0</v>
      </c>
      <c r="AJ41" s="50">
        <f ca="1">IF(ISERROR(VLOOKUP(CONCATENATE(INDIRECT(ADDRESS(3,COLUMN())),A41),DATA!C2:E1044,2,FALSE)),0,VLOOKUP(CONCATENATE(INDIRECT(ADDRESS(3,COLUMN())),A41),DATA!C2:E1044,2,FALSE))</f>
        <v>0</v>
      </c>
      <c r="AK41" s="50">
        <f ca="1">IF(ISERROR(VLOOKUP(CONCATENATE(INDIRECT(ADDRESS(3,COLUMN())),A41),DATA!C2:E1044,2,FALSE)),0,VLOOKUP(CONCATENATE(INDIRECT(ADDRESS(3,COLUMN())),A41),DATA!C2:E1044,2,FALSE))</f>
        <v>0</v>
      </c>
      <c r="AL41" s="50">
        <f ca="1">IF(ISERROR(VLOOKUP(CONCATENATE(INDIRECT(ADDRESS(3,COLUMN())),A41),DATA!C2:E1044,2,FALSE)),0,VLOOKUP(CONCATENATE(INDIRECT(ADDRESS(3,COLUMN())),A41),DATA!C2:E1044,2,FALSE))</f>
        <v>0</v>
      </c>
      <c r="AM41" s="50">
        <f ca="1">IF(ISERROR(VLOOKUP(CONCATENATE(INDIRECT(ADDRESS(3,COLUMN())),A41),DATA!C2:E1044,2,FALSE)),0,VLOOKUP(CONCATENATE(INDIRECT(ADDRESS(3,COLUMN())),A41),DATA!C2:E1044,2,FALSE))</f>
        <v>0</v>
      </c>
      <c r="AN41" s="50">
        <f ca="1">SUM(B41:INDIRECT(CONCATENATE(SUBSTITUTE(ADDRESS(1,COLUMN()-1,4),"1",""),"$41")))</f>
        <v>63.71</v>
      </c>
    </row>
    <row r="42" spans="1:40" x14ac:dyDescent="0.25">
      <c r="A42" s="49" t="s">
        <v>89</v>
      </c>
      <c r="B42" s="49">
        <f ca="1">IF(ISERROR(VLOOKUP(CONCATENATE(INDIRECT(ADDRESS(3,COLUMN())),A42),DATA!C2:E1044,2,FALSE)),0,VLOOKUP(CONCATENATE(INDIRECT(ADDRESS(3,COLUMN())),A42),DATA!C2:E1044,2,FALSE))</f>
        <v>13.1</v>
      </c>
      <c r="C42" s="49">
        <f ca="1">IF(ISERROR(VLOOKUP(CONCATENATE(INDIRECT(ADDRESS(3,COLUMN())),A42),DATA!C2:E1044,2,FALSE)),0,VLOOKUP(CONCATENATE(INDIRECT(ADDRESS(3,COLUMN())),A42),DATA!C2:E1044,2,FALSE))</f>
        <v>2</v>
      </c>
      <c r="D42" s="49">
        <f ca="1">IF(ISERROR(VLOOKUP(CONCATENATE(INDIRECT(ADDRESS(3,COLUMN())),A42),DATA!C2:E1044,2,FALSE)),0,VLOOKUP(CONCATENATE(INDIRECT(ADDRESS(3,COLUMN())),A42),DATA!C2:E1044,2,FALSE))</f>
        <v>0</v>
      </c>
      <c r="E42" s="49">
        <f ca="1">IF(ISERROR(VLOOKUP(CONCATENATE(INDIRECT(ADDRESS(3,COLUMN())),A42),DATA!C2:E1044,2,FALSE)),0,VLOOKUP(CONCATENATE(INDIRECT(ADDRESS(3,COLUMN())),A42),DATA!C2:E1044,2,FALSE))</f>
        <v>0</v>
      </c>
      <c r="F42" s="49">
        <f ca="1">IF(ISERROR(VLOOKUP(CONCATENATE(INDIRECT(ADDRESS(3,COLUMN())),A42),DATA!C2:E1044,2,FALSE)),0,VLOOKUP(CONCATENATE(INDIRECT(ADDRESS(3,COLUMN())),A42),DATA!C2:E1044,2,FALSE))</f>
        <v>0</v>
      </c>
      <c r="G42" s="49">
        <f ca="1">IF(ISERROR(VLOOKUP(CONCATENATE(INDIRECT(ADDRESS(3,COLUMN())),A42),DATA!C2:E1044,2,FALSE)),0,VLOOKUP(CONCATENATE(INDIRECT(ADDRESS(3,COLUMN())),A42),DATA!C2:E1044,2,FALSE))</f>
        <v>0</v>
      </c>
      <c r="H42" s="49">
        <f ca="1">IF(ISERROR(VLOOKUP(CONCATENATE(INDIRECT(ADDRESS(3,COLUMN())),A42),DATA!C2:E1044,2,FALSE)),0,VLOOKUP(CONCATENATE(INDIRECT(ADDRESS(3,COLUMN())),A42),DATA!C2:E1044,2,FALSE))</f>
        <v>10</v>
      </c>
      <c r="I42" s="49">
        <f ca="1">IF(ISERROR(VLOOKUP(CONCATENATE(INDIRECT(ADDRESS(3,COLUMN())),A42),DATA!C2:E1044,2,FALSE)),0,VLOOKUP(CONCATENATE(INDIRECT(ADDRESS(3,COLUMN())),A42),DATA!C2:E1044,2,FALSE))</f>
        <v>2</v>
      </c>
      <c r="J42" s="49">
        <f ca="1">IF(ISERROR(VLOOKUP(CONCATENATE(INDIRECT(ADDRESS(3,COLUMN())),A42),DATA!C2:E1044,2,FALSE)),0,VLOOKUP(CONCATENATE(INDIRECT(ADDRESS(3,COLUMN())),A42),DATA!C2:E1044,2,FALSE))</f>
        <v>0</v>
      </c>
      <c r="K42" s="49">
        <f ca="1">IF(ISERROR(VLOOKUP(CONCATENATE(INDIRECT(ADDRESS(3,COLUMN())),A42),DATA!C2:E1044,2,FALSE)),0,VLOOKUP(CONCATENATE(INDIRECT(ADDRESS(3,COLUMN())),A42),DATA!C2:E1044,2,FALSE))</f>
        <v>0</v>
      </c>
      <c r="L42" s="49">
        <f ca="1">IF(ISERROR(VLOOKUP(CONCATENATE(INDIRECT(ADDRESS(3,COLUMN())),A42),DATA!C2:E1044,2,FALSE)),0,VLOOKUP(CONCATENATE(INDIRECT(ADDRESS(3,COLUMN())),A42),DATA!C2:E1044,2,FALSE))</f>
        <v>0</v>
      </c>
      <c r="M42" s="49">
        <f ca="1">IF(ISERROR(VLOOKUP(CONCATENATE(INDIRECT(ADDRESS(3,COLUMN())),A42),DATA!C2:E1044,2,FALSE)),0,VLOOKUP(CONCATENATE(INDIRECT(ADDRESS(3,COLUMN())),A42),DATA!C2:E1044,2,FALSE))</f>
        <v>0</v>
      </c>
      <c r="N42" s="49">
        <f ca="1">IF(ISERROR(VLOOKUP(CONCATENATE(INDIRECT(ADDRESS(3,COLUMN())),A42),DATA!C2:E1044,2,FALSE)),0,VLOOKUP(CONCATENATE(INDIRECT(ADDRESS(3,COLUMN())),A42),DATA!C2:E1044,2,FALSE))</f>
        <v>0</v>
      </c>
      <c r="O42" s="49">
        <f ca="1">IF(ISERROR(VLOOKUP(CONCATENATE(INDIRECT(ADDRESS(3,COLUMN())),A42),DATA!C2:E1044,2,FALSE)),0,VLOOKUP(CONCATENATE(INDIRECT(ADDRESS(3,COLUMN())),A42),DATA!C2:E1044,2,FALSE))</f>
        <v>0</v>
      </c>
      <c r="P42" s="49">
        <f ca="1">IF(ISERROR(VLOOKUP(CONCATENATE(INDIRECT(ADDRESS(3,COLUMN())),A42),DATA!C2:E1044,2,FALSE)),0,VLOOKUP(CONCATENATE(INDIRECT(ADDRESS(3,COLUMN())),A42),DATA!C2:E1044,2,FALSE))</f>
        <v>0</v>
      </c>
      <c r="Q42" s="49">
        <f ca="1">IF(ISERROR(VLOOKUP(CONCATENATE(INDIRECT(ADDRESS(3,COLUMN())),A42),DATA!C2:E1044,2,FALSE)),0,VLOOKUP(CONCATENATE(INDIRECT(ADDRESS(3,COLUMN())),A42),DATA!C2:E1044,2,FALSE))</f>
        <v>0</v>
      </c>
      <c r="R42" s="49">
        <f ca="1">IF(ISERROR(VLOOKUP(CONCATENATE(INDIRECT(ADDRESS(3,COLUMN())),A42),DATA!C2:E1044,2,FALSE)),0,VLOOKUP(CONCATENATE(INDIRECT(ADDRESS(3,COLUMN())),A42),DATA!C2:E1044,2,FALSE))</f>
        <v>0</v>
      </c>
      <c r="S42" s="49">
        <f ca="1">IF(ISERROR(VLOOKUP(CONCATENATE(INDIRECT(ADDRESS(3,COLUMN())),A42),DATA!C2:E1044,2,FALSE)),0,VLOOKUP(CONCATENATE(INDIRECT(ADDRESS(3,COLUMN())),A42),DATA!C2:E1044,2,FALSE))</f>
        <v>12</v>
      </c>
      <c r="T42" s="49">
        <f ca="1">IF(ISERROR(VLOOKUP(CONCATENATE(INDIRECT(ADDRESS(3,COLUMN())),A42),DATA!C2:E1044,2,FALSE)),0,VLOOKUP(CONCATENATE(INDIRECT(ADDRESS(3,COLUMN())),A42),DATA!C2:E1044,2,FALSE))</f>
        <v>0</v>
      </c>
      <c r="U42" s="49">
        <f ca="1">IF(ISERROR(VLOOKUP(CONCATENATE(INDIRECT(ADDRESS(3,COLUMN())),A42),DATA!C2:E1044,2,FALSE)),0,VLOOKUP(CONCATENATE(INDIRECT(ADDRESS(3,COLUMN())),A42),DATA!C2:E1044,2,FALSE))</f>
        <v>0</v>
      </c>
      <c r="V42" s="49">
        <f ca="1">IF(ISERROR(VLOOKUP(CONCATENATE(INDIRECT(ADDRESS(3,COLUMN())),A42),DATA!C2:E1044,2,FALSE)),0,VLOOKUP(CONCATENATE(INDIRECT(ADDRESS(3,COLUMN())),A42),DATA!C2:E1044,2,FALSE))</f>
        <v>0</v>
      </c>
      <c r="W42" s="49">
        <f ca="1">IF(ISERROR(VLOOKUP(CONCATENATE(INDIRECT(ADDRESS(3,COLUMN())),A42),DATA!C2:E1044,2,FALSE)),0,VLOOKUP(CONCATENATE(INDIRECT(ADDRESS(3,COLUMN())),A42),DATA!C2:E1044,2,FALSE))</f>
        <v>0</v>
      </c>
      <c r="X42" s="49">
        <f ca="1">IF(ISERROR(VLOOKUP(CONCATENATE(INDIRECT(ADDRESS(3,COLUMN())),A42),DATA!C2:E1044,2,FALSE)),0,VLOOKUP(CONCATENATE(INDIRECT(ADDRESS(3,COLUMN())),A42),DATA!C2:E1044,2,FALSE))</f>
        <v>0</v>
      </c>
      <c r="Y42" s="49">
        <f ca="1">IF(ISERROR(VLOOKUP(CONCATENATE(INDIRECT(ADDRESS(3,COLUMN())),A42),DATA!C2:E1044,2,FALSE)),0,VLOOKUP(CONCATENATE(INDIRECT(ADDRESS(3,COLUMN())),A42),DATA!C2:E1044,2,FALSE))</f>
        <v>0</v>
      </c>
      <c r="Z42" s="49">
        <f ca="1">IF(ISERROR(VLOOKUP(CONCATENATE(INDIRECT(ADDRESS(3,COLUMN())),A42),DATA!C2:E1044,2,FALSE)),0,VLOOKUP(CONCATENATE(INDIRECT(ADDRESS(3,COLUMN())),A42),DATA!C2:E1044,2,FALSE))</f>
        <v>0</v>
      </c>
      <c r="AA42" s="49">
        <f ca="1">IF(ISERROR(VLOOKUP(CONCATENATE(INDIRECT(ADDRESS(3,COLUMN())),A42),DATA!C2:E1044,2,FALSE)),0,VLOOKUP(CONCATENATE(INDIRECT(ADDRESS(3,COLUMN())),A42),DATA!C2:E1044,2,FALSE))</f>
        <v>0</v>
      </c>
      <c r="AB42" s="49">
        <f ca="1">IF(ISERROR(VLOOKUP(CONCATENATE(INDIRECT(ADDRESS(3,COLUMN())),A42),DATA!C2:E1044,2,FALSE)),0,VLOOKUP(CONCATENATE(INDIRECT(ADDRESS(3,COLUMN())),A42),DATA!C2:E1044,2,FALSE))</f>
        <v>0</v>
      </c>
      <c r="AC42" s="49">
        <f ca="1">IF(ISERROR(VLOOKUP(CONCATENATE(INDIRECT(ADDRESS(3,COLUMN())),A42),DATA!C2:E1044,2,FALSE)),0,VLOOKUP(CONCATENATE(INDIRECT(ADDRESS(3,COLUMN())),A42),DATA!C2:E1044,2,FALSE))</f>
        <v>0</v>
      </c>
      <c r="AD42" s="49">
        <f ca="1">IF(ISERROR(VLOOKUP(CONCATENATE(INDIRECT(ADDRESS(3,COLUMN())),A42),DATA!C2:E1044,2,FALSE)),0,VLOOKUP(CONCATENATE(INDIRECT(ADDRESS(3,COLUMN())),A42),DATA!C2:E1044,2,FALSE))</f>
        <v>0</v>
      </c>
      <c r="AE42" s="49">
        <f ca="1">IF(ISERROR(VLOOKUP(CONCATENATE(INDIRECT(ADDRESS(3,COLUMN())),A42),DATA!C2:E1044,2,FALSE)),0,VLOOKUP(CONCATENATE(INDIRECT(ADDRESS(3,COLUMN())),A42),DATA!C2:E1044,2,FALSE))</f>
        <v>0</v>
      </c>
      <c r="AF42" s="49">
        <f ca="1">IF(ISERROR(VLOOKUP(CONCATENATE(INDIRECT(ADDRESS(3,COLUMN())),A42),DATA!C2:E1044,2,FALSE)),0,VLOOKUP(CONCATENATE(INDIRECT(ADDRESS(3,COLUMN())),A42),DATA!C2:E1044,2,FALSE))</f>
        <v>0</v>
      </c>
      <c r="AG42" s="49">
        <f ca="1">IF(ISERROR(VLOOKUP(CONCATENATE(INDIRECT(ADDRESS(3,COLUMN())),A42),DATA!C2:E1044,2,FALSE)),0,VLOOKUP(CONCATENATE(INDIRECT(ADDRESS(3,COLUMN())),A42),DATA!C2:E1044,2,FALSE))</f>
        <v>0</v>
      </c>
      <c r="AH42" s="49">
        <f ca="1">IF(ISERROR(VLOOKUP(CONCATENATE(INDIRECT(ADDRESS(3,COLUMN())),A42),DATA!C2:E1044,2,FALSE)),0,VLOOKUP(CONCATENATE(INDIRECT(ADDRESS(3,COLUMN())),A42),DATA!C2:E1044,2,FALSE))</f>
        <v>0</v>
      </c>
      <c r="AI42" s="49">
        <f ca="1">IF(ISERROR(VLOOKUP(CONCATENATE(INDIRECT(ADDRESS(3,COLUMN())),A42),DATA!C2:E1044,2,FALSE)),0,VLOOKUP(CONCATENATE(INDIRECT(ADDRESS(3,COLUMN())),A42),DATA!C2:E1044,2,FALSE))</f>
        <v>0</v>
      </c>
      <c r="AJ42" s="49">
        <f ca="1">IF(ISERROR(VLOOKUP(CONCATENATE(INDIRECT(ADDRESS(3,COLUMN())),A42),DATA!C2:E1044,2,FALSE)),0,VLOOKUP(CONCATENATE(INDIRECT(ADDRESS(3,COLUMN())),A42),DATA!C2:E1044,2,FALSE))</f>
        <v>0</v>
      </c>
      <c r="AK42" s="49">
        <f ca="1">IF(ISERROR(VLOOKUP(CONCATENATE(INDIRECT(ADDRESS(3,COLUMN())),A42),DATA!C2:E1044,2,FALSE)),0,VLOOKUP(CONCATENATE(INDIRECT(ADDRESS(3,COLUMN())),A42),DATA!C2:E1044,2,FALSE))</f>
        <v>0</v>
      </c>
      <c r="AL42" s="49">
        <f ca="1">IF(ISERROR(VLOOKUP(CONCATENATE(INDIRECT(ADDRESS(3,COLUMN())),A42),DATA!C2:E1044,2,FALSE)),0,VLOOKUP(CONCATENATE(INDIRECT(ADDRESS(3,COLUMN())),A42),DATA!C2:E1044,2,FALSE))</f>
        <v>0</v>
      </c>
      <c r="AM42" s="49">
        <f ca="1">IF(ISERROR(VLOOKUP(CONCATENATE(INDIRECT(ADDRESS(3,COLUMN())),A42),DATA!C2:E1044,2,FALSE)),0,VLOOKUP(CONCATENATE(INDIRECT(ADDRESS(3,COLUMN())),A42),DATA!C2:E1044,2,FALSE))</f>
        <v>0</v>
      </c>
      <c r="AN42" s="49">
        <f ca="1">SUM(B42:INDIRECT(CONCATENATE(SUBSTITUTE(ADDRESS(1,COLUMN()-1,4),"1",""),"$42")))</f>
        <v>39.1</v>
      </c>
    </row>
    <row r="43" spans="1:40" x14ac:dyDescent="0.25">
      <c r="A43" s="50" t="s">
        <v>90</v>
      </c>
      <c r="B43" s="50">
        <f ca="1">IF(ISERROR(VLOOKUP(CONCATENATE(INDIRECT(ADDRESS(3,COLUMN())),A43),DATA!C2:E1044,2,FALSE)),0,VLOOKUP(CONCATENATE(INDIRECT(ADDRESS(3,COLUMN())),A43),DATA!C2:E1044,2,FALSE))</f>
        <v>0</v>
      </c>
      <c r="C43" s="50">
        <f ca="1">IF(ISERROR(VLOOKUP(CONCATENATE(INDIRECT(ADDRESS(3,COLUMN())),A43),DATA!C2:E1044,2,FALSE)),0,VLOOKUP(CONCATENATE(INDIRECT(ADDRESS(3,COLUMN())),A43),DATA!C2:E1044,2,FALSE))</f>
        <v>0.2</v>
      </c>
      <c r="D43" s="50">
        <f ca="1">IF(ISERROR(VLOOKUP(CONCATENATE(INDIRECT(ADDRESS(3,COLUMN())),A43),DATA!C2:E1044,2,FALSE)),0,VLOOKUP(CONCATENATE(INDIRECT(ADDRESS(3,COLUMN())),A43),DATA!C2:E1044,2,FALSE))</f>
        <v>0</v>
      </c>
      <c r="E43" s="50">
        <f ca="1">IF(ISERROR(VLOOKUP(CONCATENATE(INDIRECT(ADDRESS(3,COLUMN())),A43),DATA!C2:E1044,2,FALSE)),0,VLOOKUP(CONCATENATE(INDIRECT(ADDRESS(3,COLUMN())),A43),DATA!C2:E1044,2,FALSE))</f>
        <v>0</v>
      </c>
      <c r="F43" s="50">
        <f ca="1">IF(ISERROR(VLOOKUP(CONCATENATE(INDIRECT(ADDRESS(3,COLUMN())),A43),DATA!C2:E1044,2,FALSE)),0,VLOOKUP(CONCATENATE(INDIRECT(ADDRESS(3,COLUMN())),A43),DATA!C2:E1044,2,FALSE))</f>
        <v>0</v>
      </c>
      <c r="G43" s="50">
        <f ca="1">IF(ISERROR(VLOOKUP(CONCATENATE(INDIRECT(ADDRESS(3,COLUMN())),A43),DATA!C2:E1044,2,FALSE)),0,VLOOKUP(CONCATENATE(INDIRECT(ADDRESS(3,COLUMN())),A43),DATA!C2:E1044,2,FALSE))</f>
        <v>0</v>
      </c>
      <c r="H43" s="50">
        <f ca="1">IF(ISERROR(VLOOKUP(CONCATENATE(INDIRECT(ADDRESS(3,COLUMN())),A43),DATA!C2:E1044,2,FALSE)),0,VLOOKUP(CONCATENATE(INDIRECT(ADDRESS(3,COLUMN())),A43),DATA!C2:E1044,2,FALSE))</f>
        <v>0</v>
      </c>
      <c r="I43" s="50">
        <f ca="1">IF(ISERROR(VLOOKUP(CONCATENATE(INDIRECT(ADDRESS(3,COLUMN())),A43),DATA!C2:E1044,2,FALSE)),0,VLOOKUP(CONCATENATE(INDIRECT(ADDRESS(3,COLUMN())),A43),DATA!C2:E1044,2,FALSE))</f>
        <v>0</v>
      </c>
      <c r="J43" s="50">
        <f ca="1">IF(ISERROR(VLOOKUP(CONCATENATE(INDIRECT(ADDRESS(3,COLUMN())),A43),DATA!C2:E1044,2,FALSE)),0,VLOOKUP(CONCATENATE(INDIRECT(ADDRESS(3,COLUMN())),A43),DATA!C2:E1044,2,FALSE))</f>
        <v>0</v>
      </c>
      <c r="K43" s="50">
        <f ca="1">IF(ISERROR(VLOOKUP(CONCATENATE(INDIRECT(ADDRESS(3,COLUMN())),A43),DATA!C2:E1044,2,FALSE)),0,VLOOKUP(CONCATENATE(INDIRECT(ADDRESS(3,COLUMN())),A43),DATA!C2:E1044,2,FALSE))</f>
        <v>0</v>
      </c>
      <c r="L43" s="50">
        <f ca="1">IF(ISERROR(VLOOKUP(CONCATENATE(INDIRECT(ADDRESS(3,COLUMN())),A43),DATA!C2:E1044,2,FALSE)),0,VLOOKUP(CONCATENATE(INDIRECT(ADDRESS(3,COLUMN())),A43),DATA!C2:E1044,2,FALSE))</f>
        <v>0</v>
      </c>
      <c r="M43" s="50">
        <f ca="1">IF(ISERROR(VLOOKUP(CONCATENATE(INDIRECT(ADDRESS(3,COLUMN())),A43),DATA!C2:E1044,2,FALSE)),0,VLOOKUP(CONCATENATE(INDIRECT(ADDRESS(3,COLUMN())),A43),DATA!C2:E1044,2,FALSE))</f>
        <v>0</v>
      </c>
      <c r="N43" s="50">
        <f ca="1">IF(ISERROR(VLOOKUP(CONCATENATE(INDIRECT(ADDRESS(3,COLUMN())),A43),DATA!C2:E1044,2,FALSE)),0,VLOOKUP(CONCATENATE(INDIRECT(ADDRESS(3,COLUMN())),A43),DATA!C2:E1044,2,FALSE))</f>
        <v>0</v>
      </c>
      <c r="O43" s="50">
        <f ca="1">IF(ISERROR(VLOOKUP(CONCATENATE(INDIRECT(ADDRESS(3,COLUMN())),A43),DATA!C2:E1044,2,FALSE)),0,VLOOKUP(CONCATENATE(INDIRECT(ADDRESS(3,COLUMN())),A43),DATA!C2:E1044,2,FALSE))</f>
        <v>0</v>
      </c>
      <c r="P43" s="50">
        <f ca="1">IF(ISERROR(VLOOKUP(CONCATENATE(INDIRECT(ADDRESS(3,COLUMN())),A43),DATA!C2:E1044,2,FALSE)),0,VLOOKUP(CONCATENATE(INDIRECT(ADDRESS(3,COLUMN())),A43),DATA!C2:E1044,2,FALSE))</f>
        <v>0</v>
      </c>
      <c r="Q43" s="50">
        <f ca="1">IF(ISERROR(VLOOKUP(CONCATENATE(INDIRECT(ADDRESS(3,COLUMN())),A43),DATA!C2:E1044,2,FALSE)),0,VLOOKUP(CONCATENATE(INDIRECT(ADDRESS(3,COLUMN())),A43),DATA!C2:E1044,2,FALSE))</f>
        <v>0</v>
      </c>
      <c r="R43" s="50">
        <f ca="1">IF(ISERROR(VLOOKUP(CONCATENATE(INDIRECT(ADDRESS(3,COLUMN())),A43),DATA!C2:E1044,2,FALSE)),0,VLOOKUP(CONCATENATE(INDIRECT(ADDRESS(3,COLUMN())),A43),DATA!C2:E1044,2,FALSE))</f>
        <v>1</v>
      </c>
      <c r="S43" s="50">
        <f ca="1">IF(ISERROR(VLOOKUP(CONCATENATE(INDIRECT(ADDRESS(3,COLUMN())),A43),DATA!C2:E1044,2,FALSE)),0,VLOOKUP(CONCATENATE(INDIRECT(ADDRESS(3,COLUMN())),A43),DATA!C2:E1044,2,FALSE))</f>
        <v>0</v>
      </c>
      <c r="T43" s="50">
        <f ca="1">IF(ISERROR(VLOOKUP(CONCATENATE(INDIRECT(ADDRESS(3,COLUMN())),A43),DATA!C2:E1044,2,FALSE)),0,VLOOKUP(CONCATENATE(INDIRECT(ADDRESS(3,COLUMN())),A43),DATA!C2:E1044,2,FALSE))</f>
        <v>0</v>
      </c>
      <c r="U43" s="50">
        <f ca="1">IF(ISERROR(VLOOKUP(CONCATENATE(INDIRECT(ADDRESS(3,COLUMN())),A43),DATA!C2:E1044,2,FALSE)),0,VLOOKUP(CONCATENATE(INDIRECT(ADDRESS(3,COLUMN())),A43),DATA!C2:E1044,2,FALSE))</f>
        <v>0</v>
      </c>
      <c r="V43" s="50">
        <f ca="1">IF(ISERROR(VLOOKUP(CONCATENATE(INDIRECT(ADDRESS(3,COLUMN())),A43),DATA!C2:E1044,2,FALSE)),0,VLOOKUP(CONCATENATE(INDIRECT(ADDRESS(3,COLUMN())),A43),DATA!C2:E1044,2,FALSE))</f>
        <v>0</v>
      </c>
      <c r="W43" s="50">
        <f ca="1">IF(ISERROR(VLOOKUP(CONCATENATE(INDIRECT(ADDRESS(3,COLUMN())),A43),DATA!C2:E1044,2,FALSE)),0,VLOOKUP(CONCATENATE(INDIRECT(ADDRESS(3,COLUMN())),A43),DATA!C2:E1044,2,FALSE))</f>
        <v>0</v>
      </c>
      <c r="X43" s="50">
        <f ca="1">IF(ISERROR(VLOOKUP(CONCATENATE(INDIRECT(ADDRESS(3,COLUMN())),A43),DATA!C2:E1044,2,FALSE)),0,VLOOKUP(CONCATENATE(INDIRECT(ADDRESS(3,COLUMN())),A43),DATA!C2:E1044,2,FALSE))</f>
        <v>0</v>
      </c>
      <c r="Y43" s="50">
        <f ca="1">IF(ISERROR(VLOOKUP(CONCATENATE(INDIRECT(ADDRESS(3,COLUMN())),A43),DATA!C2:E1044,2,FALSE)),0,VLOOKUP(CONCATENATE(INDIRECT(ADDRESS(3,COLUMN())),A43),DATA!C2:E1044,2,FALSE))</f>
        <v>0</v>
      </c>
      <c r="Z43" s="50">
        <f ca="1">IF(ISERROR(VLOOKUP(CONCATENATE(INDIRECT(ADDRESS(3,COLUMN())),A43),DATA!C2:E1044,2,FALSE)),0,VLOOKUP(CONCATENATE(INDIRECT(ADDRESS(3,COLUMN())),A43),DATA!C2:E1044,2,FALSE))</f>
        <v>0</v>
      </c>
      <c r="AA43" s="50">
        <f ca="1">IF(ISERROR(VLOOKUP(CONCATENATE(INDIRECT(ADDRESS(3,COLUMN())),A43),DATA!C2:E1044,2,FALSE)),0,VLOOKUP(CONCATENATE(INDIRECT(ADDRESS(3,COLUMN())),A43),DATA!C2:E1044,2,FALSE))</f>
        <v>0</v>
      </c>
      <c r="AB43" s="50">
        <f ca="1">IF(ISERROR(VLOOKUP(CONCATENATE(INDIRECT(ADDRESS(3,COLUMN())),A43),DATA!C2:E1044,2,FALSE)),0,VLOOKUP(CONCATENATE(INDIRECT(ADDRESS(3,COLUMN())),A43),DATA!C2:E1044,2,FALSE))</f>
        <v>0</v>
      </c>
      <c r="AC43" s="50">
        <f ca="1">IF(ISERROR(VLOOKUP(CONCATENATE(INDIRECT(ADDRESS(3,COLUMN())),A43),DATA!C2:E1044,2,FALSE)),0,VLOOKUP(CONCATENATE(INDIRECT(ADDRESS(3,COLUMN())),A43),DATA!C2:E1044,2,FALSE))</f>
        <v>0</v>
      </c>
      <c r="AD43" s="50">
        <f ca="1">IF(ISERROR(VLOOKUP(CONCATENATE(INDIRECT(ADDRESS(3,COLUMN())),A43),DATA!C2:E1044,2,FALSE)),0,VLOOKUP(CONCATENATE(INDIRECT(ADDRESS(3,COLUMN())),A43),DATA!C2:E1044,2,FALSE))</f>
        <v>0</v>
      </c>
      <c r="AE43" s="50">
        <f ca="1">IF(ISERROR(VLOOKUP(CONCATENATE(INDIRECT(ADDRESS(3,COLUMN())),A43),DATA!C2:E1044,2,FALSE)),0,VLOOKUP(CONCATENATE(INDIRECT(ADDRESS(3,COLUMN())),A43),DATA!C2:E1044,2,FALSE))</f>
        <v>0</v>
      </c>
      <c r="AF43" s="50">
        <f ca="1">IF(ISERROR(VLOOKUP(CONCATENATE(INDIRECT(ADDRESS(3,COLUMN())),A43),DATA!C2:E1044,2,FALSE)),0,VLOOKUP(CONCATENATE(INDIRECT(ADDRESS(3,COLUMN())),A43),DATA!C2:E1044,2,FALSE))</f>
        <v>0</v>
      </c>
      <c r="AG43" s="50">
        <f ca="1">IF(ISERROR(VLOOKUP(CONCATENATE(INDIRECT(ADDRESS(3,COLUMN())),A43),DATA!C2:E1044,2,FALSE)),0,VLOOKUP(CONCATENATE(INDIRECT(ADDRESS(3,COLUMN())),A43),DATA!C2:E1044,2,FALSE))</f>
        <v>0</v>
      </c>
      <c r="AH43" s="50">
        <f ca="1">IF(ISERROR(VLOOKUP(CONCATENATE(INDIRECT(ADDRESS(3,COLUMN())),A43),DATA!C2:E1044,2,FALSE)),0,VLOOKUP(CONCATENATE(INDIRECT(ADDRESS(3,COLUMN())),A43),DATA!C2:E1044,2,FALSE))</f>
        <v>0</v>
      </c>
      <c r="AI43" s="50">
        <f ca="1">IF(ISERROR(VLOOKUP(CONCATENATE(INDIRECT(ADDRESS(3,COLUMN())),A43),DATA!C2:E1044,2,FALSE)),0,VLOOKUP(CONCATENATE(INDIRECT(ADDRESS(3,COLUMN())),A43),DATA!C2:E1044,2,FALSE))</f>
        <v>0</v>
      </c>
      <c r="AJ43" s="50">
        <f ca="1">IF(ISERROR(VLOOKUP(CONCATENATE(INDIRECT(ADDRESS(3,COLUMN())),A43),DATA!C2:E1044,2,FALSE)),0,VLOOKUP(CONCATENATE(INDIRECT(ADDRESS(3,COLUMN())),A43),DATA!C2:E1044,2,FALSE))</f>
        <v>0</v>
      </c>
      <c r="AK43" s="50">
        <f ca="1">IF(ISERROR(VLOOKUP(CONCATENATE(INDIRECT(ADDRESS(3,COLUMN())),A43),DATA!C2:E1044,2,FALSE)),0,VLOOKUP(CONCATENATE(INDIRECT(ADDRESS(3,COLUMN())),A43),DATA!C2:E1044,2,FALSE))</f>
        <v>0</v>
      </c>
      <c r="AL43" s="50">
        <f ca="1">IF(ISERROR(VLOOKUP(CONCATENATE(INDIRECT(ADDRESS(3,COLUMN())),A43),DATA!C2:E1044,2,FALSE)),0,VLOOKUP(CONCATENATE(INDIRECT(ADDRESS(3,COLUMN())),A43),DATA!C2:E1044,2,FALSE))</f>
        <v>0</v>
      </c>
      <c r="AM43" s="50">
        <f ca="1">IF(ISERROR(VLOOKUP(CONCATENATE(INDIRECT(ADDRESS(3,COLUMN())),A43),DATA!C2:E1044,2,FALSE)),0,VLOOKUP(CONCATENATE(INDIRECT(ADDRESS(3,COLUMN())),A43),DATA!C2:E1044,2,FALSE))</f>
        <v>0</v>
      </c>
      <c r="AN43" s="50">
        <f ca="1">SUM(B43:INDIRECT(CONCATENATE(SUBSTITUTE(ADDRESS(1,COLUMN()-1,4),"1",""),"$43")))</f>
        <v>1.2</v>
      </c>
    </row>
    <row r="44" spans="1:40" x14ac:dyDescent="0.25">
      <c r="A44" s="49" t="s">
        <v>91</v>
      </c>
      <c r="B44" s="49">
        <f ca="1">IF(ISERROR(VLOOKUP(CONCATENATE(INDIRECT(ADDRESS(3,COLUMN())),A44),DATA!C2:E1044,2,FALSE)),0,VLOOKUP(CONCATENATE(INDIRECT(ADDRESS(3,COLUMN())),A44),DATA!C2:E1044,2,FALSE))</f>
        <v>3</v>
      </c>
      <c r="C44" s="49">
        <f ca="1">IF(ISERROR(VLOOKUP(CONCATENATE(INDIRECT(ADDRESS(3,COLUMN())),A44),DATA!C2:E1044,2,FALSE)),0,VLOOKUP(CONCATENATE(INDIRECT(ADDRESS(3,COLUMN())),A44),DATA!C2:E1044,2,FALSE))</f>
        <v>4.01</v>
      </c>
      <c r="D44" s="49">
        <f ca="1">IF(ISERROR(VLOOKUP(CONCATENATE(INDIRECT(ADDRESS(3,COLUMN())),A44),DATA!C2:E1044,2,FALSE)),0,VLOOKUP(CONCATENATE(INDIRECT(ADDRESS(3,COLUMN())),A44),DATA!C2:E1044,2,FALSE))</f>
        <v>0</v>
      </c>
      <c r="E44" s="49">
        <f ca="1">IF(ISERROR(VLOOKUP(CONCATENATE(INDIRECT(ADDRESS(3,COLUMN())),A44),DATA!C2:E1044,2,FALSE)),0,VLOOKUP(CONCATENATE(INDIRECT(ADDRESS(3,COLUMN())),A44),DATA!C2:E1044,2,FALSE))</f>
        <v>0</v>
      </c>
      <c r="F44" s="49">
        <f ca="1">IF(ISERROR(VLOOKUP(CONCATENATE(INDIRECT(ADDRESS(3,COLUMN())),A44),DATA!C2:E1044,2,FALSE)),0,VLOOKUP(CONCATENATE(INDIRECT(ADDRESS(3,COLUMN())),A44),DATA!C2:E1044,2,FALSE))</f>
        <v>0</v>
      </c>
      <c r="G44" s="49">
        <f ca="1">IF(ISERROR(VLOOKUP(CONCATENATE(INDIRECT(ADDRESS(3,COLUMN())),A44),DATA!C2:E1044,2,FALSE)),0,VLOOKUP(CONCATENATE(INDIRECT(ADDRESS(3,COLUMN())),A44),DATA!C2:E1044,2,FALSE))</f>
        <v>0</v>
      </c>
      <c r="H44" s="49">
        <f ca="1">IF(ISERROR(VLOOKUP(CONCATENATE(INDIRECT(ADDRESS(3,COLUMN())),A44),DATA!C2:E1044,2,FALSE)),0,VLOOKUP(CONCATENATE(INDIRECT(ADDRESS(3,COLUMN())),A44),DATA!C2:E1044,2,FALSE))</f>
        <v>0</v>
      </c>
      <c r="I44" s="49">
        <f ca="1">IF(ISERROR(VLOOKUP(CONCATENATE(INDIRECT(ADDRESS(3,COLUMN())),A44),DATA!C2:E1044,2,FALSE)),0,VLOOKUP(CONCATENATE(INDIRECT(ADDRESS(3,COLUMN())),A44),DATA!C2:E1044,2,FALSE))</f>
        <v>0</v>
      </c>
      <c r="J44" s="49">
        <f ca="1">IF(ISERROR(VLOOKUP(CONCATENATE(INDIRECT(ADDRESS(3,COLUMN())),A44),DATA!C2:E1044,2,FALSE)),0,VLOOKUP(CONCATENATE(INDIRECT(ADDRESS(3,COLUMN())),A44),DATA!C2:E1044,2,FALSE))</f>
        <v>0</v>
      </c>
      <c r="K44" s="49">
        <f ca="1">IF(ISERROR(VLOOKUP(CONCATENATE(INDIRECT(ADDRESS(3,COLUMN())),A44),DATA!C2:E1044,2,FALSE)),0,VLOOKUP(CONCATENATE(INDIRECT(ADDRESS(3,COLUMN())),A44),DATA!C2:E1044,2,FALSE))</f>
        <v>0</v>
      </c>
      <c r="L44" s="49">
        <f ca="1">IF(ISERROR(VLOOKUP(CONCATENATE(INDIRECT(ADDRESS(3,COLUMN())),A44),DATA!C2:E1044,2,FALSE)),0,VLOOKUP(CONCATENATE(INDIRECT(ADDRESS(3,COLUMN())),A44),DATA!C2:E1044,2,FALSE))</f>
        <v>0</v>
      </c>
      <c r="M44" s="49">
        <f ca="1">IF(ISERROR(VLOOKUP(CONCATENATE(INDIRECT(ADDRESS(3,COLUMN())),A44),DATA!C2:E1044,2,FALSE)),0,VLOOKUP(CONCATENATE(INDIRECT(ADDRESS(3,COLUMN())),A44),DATA!C2:E1044,2,FALSE))</f>
        <v>0</v>
      </c>
      <c r="N44" s="49">
        <f ca="1">IF(ISERROR(VLOOKUP(CONCATENATE(INDIRECT(ADDRESS(3,COLUMN())),A44),DATA!C2:E1044,2,FALSE)),0,VLOOKUP(CONCATENATE(INDIRECT(ADDRESS(3,COLUMN())),A44),DATA!C2:E1044,2,FALSE))</f>
        <v>0</v>
      </c>
      <c r="O44" s="49">
        <f ca="1">IF(ISERROR(VLOOKUP(CONCATENATE(INDIRECT(ADDRESS(3,COLUMN())),A44),DATA!C2:E1044,2,FALSE)),0,VLOOKUP(CONCATENATE(INDIRECT(ADDRESS(3,COLUMN())),A44),DATA!C2:E1044,2,FALSE))</f>
        <v>0</v>
      </c>
      <c r="P44" s="49">
        <f ca="1">IF(ISERROR(VLOOKUP(CONCATENATE(INDIRECT(ADDRESS(3,COLUMN())),A44),DATA!C2:E1044,2,FALSE)),0,VLOOKUP(CONCATENATE(INDIRECT(ADDRESS(3,COLUMN())),A44),DATA!C2:E1044,2,FALSE))</f>
        <v>0</v>
      </c>
      <c r="Q44" s="49">
        <f ca="1">IF(ISERROR(VLOOKUP(CONCATENATE(INDIRECT(ADDRESS(3,COLUMN())),A44),DATA!C2:E1044,2,FALSE)),0,VLOOKUP(CONCATENATE(INDIRECT(ADDRESS(3,COLUMN())),A44),DATA!C2:E1044,2,FALSE))</f>
        <v>0</v>
      </c>
      <c r="R44" s="49">
        <f ca="1">IF(ISERROR(VLOOKUP(CONCATENATE(INDIRECT(ADDRESS(3,COLUMN())),A44),DATA!C2:E1044,2,FALSE)),0,VLOOKUP(CONCATENATE(INDIRECT(ADDRESS(3,COLUMN())),A44),DATA!C2:E1044,2,FALSE))</f>
        <v>0</v>
      </c>
      <c r="S44" s="49">
        <f ca="1">IF(ISERROR(VLOOKUP(CONCATENATE(INDIRECT(ADDRESS(3,COLUMN())),A44),DATA!C2:E1044,2,FALSE)),0,VLOOKUP(CONCATENATE(INDIRECT(ADDRESS(3,COLUMN())),A44),DATA!C2:E1044,2,FALSE))</f>
        <v>0</v>
      </c>
      <c r="T44" s="49">
        <f ca="1">IF(ISERROR(VLOOKUP(CONCATENATE(INDIRECT(ADDRESS(3,COLUMN())),A44),DATA!C2:E1044,2,FALSE)),0,VLOOKUP(CONCATENATE(INDIRECT(ADDRESS(3,COLUMN())),A44),DATA!C2:E1044,2,FALSE))</f>
        <v>0</v>
      </c>
      <c r="U44" s="49">
        <f ca="1">IF(ISERROR(VLOOKUP(CONCATENATE(INDIRECT(ADDRESS(3,COLUMN())),A44),DATA!C2:E1044,2,FALSE)),0,VLOOKUP(CONCATENATE(INDIRECT(ADDRESS(3,COLUMN())),A44),DATA!C2:E1044,2,FALSE))</f>
        <v>0</v>
      </c>
      <c r="V44" s="49">
        <f ca="1">IF(ISERROR(VLOOKUP(CONCATENATE(INDIRECT(ADDRESS(3,COLUMN())),A44),DATA!C2:E1044,2,FALSE)),0,VLOOKUP(CONCATENATE(INDIRECT(ADDRESS(3,COLUMN())),A44),DATA!C2:E1044,2,FALSE))</f>
        <v>0</v>
      </c>
      <c r="W44" s="49">
        <f ca="1">IF(ISERROR(VLOOKUP(CONCATENATE(INDIRECT(ADDRESS(3,COLUMN())),A44),DATA!C2:E1044,2,FALSE)),0,VLOOKUP(CONCATENATE(INDIRECT(ADDRESS(3,COLUMN())),A44),DATA!C2:E1044,2,FALSE))</f>
        <v>0</v>
      </c>
      <c r="X44" s="49">
        <f ca="1">IF(ISERROR(VLOOKUP(CONCATENATE(INDIRECT(ADDRESS(3,COLUMN())),A44),DATA!C2:E1044,2,FALSE)),0,VLOOKUP(CONCATENATE(INDIRECT(ADDRESS(3,COLUMN())),A44),DATA!C2:E1044,2,FALSE))</f>
        <v>0</v>
      </c>
      <c r="Y44" s="49">
        <f ca="1">IF(ISERROR(VLOOKUP(CONCATENATE(INDIRECT(ADDRESS(3,COLUMN())),A44),DATA!C2:E1044,2,FALSE)),0,VLOOKUP(CONCATENATE(INDIRECT(ADDRESS(3,COLUMN())),A44),DATA!C2:E1044,2,FALSE))</f>
        <v>0</v>
      </c>
      <c r="Z44" s="49">
        <f ca="1">IF(ISERROR(VLOOKUP(CONCATENATE(INDIRECT(ADDRESS(3,COLUMN())),A44),DATA!C2:E1044,2,FALSE)),0,VLOOKUP(CONCATENATE(INDIRECT(ADDRESS(3,COLUMN())),A44),DATA!C2:E1044,2,FALSE))</f>
        <v>0</v>
      </c>
      <c r="AA44" s="49">
        <f ca="1">IF(ISERROR(VLOOKUP(CONCATENATE(INDIRECT(ADDRESS(3,COLUMN())),A44),DATA!C2:E1044,2,FALSE)),0,VLOOKUP(CONCATENATE(INDIRECT(ADDRESS(3,COLUMN())),A44),DATA!C2:E1044,2,FALSE))</f>
        <v>0</v>
      </c>
      <c r="AB44" s="49">
        <f ca="1">IF(ISERROR(VLOOKUP(CONCATENATE(INDIRECT(ADDRESS(3,COLUMN())),A44),DATA!C2:E1044,2,FALSE)),0,VLOOKUP(CONCATENATE(INDIRECT(ADDRESS(3,COLUMN())),A44),DATA!C2:E1044,2,FALSE))</f>
        <v>0</v>
      </c>
      <c r="AC44" s="49">
        <f ca="1">IF(ISERROR(VLOOKUP(CONCATENATE(INDIRECT(ADDRESS(3,COLUMN())),A44),DATA!C2:E1044,2,FALSE)),0,VLOOKUP(CONCATENATE(INDIRECT(ADDRESS(3,COLUMN())),A44),DATA!C2:E1044,2,FALSE))</f>
        <v>0</v>
      </c>
      <c r="AD44" s="49">
        <f ca="1">IF(ISERROR(VLOOKUP(CONCATENATE(INDIRECT(ADDRESS(3,COLUMN())),A44),DATA!C2:E1044,2,FALSE)),0,VLOOKUP(CONCATENATE(INDIRECT(ADDRESS(3,COLUMN())),A44),DATA!C2:E1044,2,FALSE))</f>
        <v>0</v>
      </c>
      <c r="AE44" s="49">
        <f ca="1">IF(ISERROR(VLOOKUP(CONCATENATE(INDIRECT(ADDRESS(3,COLUMN())),A44),DATA!C2:E1044,2,FALSE)),0,VLOOKUP(CONCATENATE(INDIRECT(ADDRESS(3,COLUMN())),A44),DATA!C2:E1044,2,FALSE))</f>
        <v>0</v>
      </c>
      <c r="AF44" s="49">
        <f ca="1">IF(ISERROR(VLOOKUP(CONCATENATE(INDIRECT(ADDRESS(3,COLUMN())),A44),DATA!C2:E1044,2,FALSE)),0,VLOOKUP(CONCATENATE(INDIRECT(ADDRESS(3,COLUMN())),A44),DATA!C2:E1044,2,FALSE))</f>
        <v>0</v>
      </c>
      <c r="AG44" s="49">
        <f ca="1">IF(ISERROR(VLOOKUP(CONCATENATE(INDIRECT(ADDRESS(3,COLUMN())),A44),DATA!C2:E1044,2,FALSE)),0,VLOOKUP(CONCATENATE(INDIRECT(ADDRESS(3,COLUMN())),A44),DATA!C2:E1044,2,FALSE))</f>
        <v>0</v>
      </c>
      <c r="AH44" s="49">
        <f ca="1">IF(ISERROR(VLOOKUP(CONCATENATE(INDIRECT(ADDRESS(3,COLUMN())),A44),DATA!C2:E1044,2,FALSE)),0,VLOOKUP(CONCATENATE(INDIRECT(ADDRESS(3,COLUMN())),A44),DATA!C2:E1044,2,FALSE))</f>
        <v>0</v>
      </c>
      <c r="AI44" s="49">
        <f ca="1">IF(ISERROR(VLOOKUP(CONCATENATE(INDIRECT(ADDRESS(3,COLUMN())),A44),DATA!C2:E1044,2,FALSE)),0,VLOOKUP(CONCATENATE(INDIRECT(ADDRESS(3,COLUMN())),A44),DATA!C2:E1044,2,FALSE))</f>
        <v>0</v>
      </c>
      <c r="AJ44" s="49">
        <f ca="1">IF(ISERROR(VLOOKUP(CONCATENATE(INDIRECT(ADDRESS(3,COLUMN())),A44),DATA!C2:E1044,2,FALSE)),0,VLOOKUP(CONCATENATE(INDIRECT(ADDRESS(3,COLUMN())),A44),DATA!C2:E1044,2,FALSE))</f>
        <v>0</v>
      </c>
      <c r="AK44" s="49">
        <f ca="1">IF(ISERROR(VLOOKUP(CONCATENATE(INDIRECT(ADDRESS(3,COLUMN())),A44),DATA!C2:E1044,2,FALSE)),0,VLOOKUP(CONCATENATE(INDIRECT(ADDRESS(3,COLUMN())),A44),DATA!C2:E1044,2,FALSE))</f>
        <v>0</v>
      </c>
      <c r="AL44" s="49">
        <f ca="1">IF(ISERROR(VLOOKUP(CONCATENATE(INDIRECT(ADDRESS(3,COLUMN())),A44),DATA!C2:E1044,2,FALSE)),0,VLOOKUP(CONCATENATE(INDIRECT(ADDRESS(3,COLUMN())),A44),DATA!C2:E1044,2,FALSE))</f>
        <v>0</v>
      </c>
      <c r="AM44" s="49">
        <f ca="1">IF(ISERROR(VLOOKUP(CONCATENATE(INDIRECT(ADDRESS(3,COLUMN())),A44),DATA!C2:E1044,2,FALSE)),0,VLOOKUP(CONCATENATE(INDIRECT(ADDRESS(3,COLUMN())),A44),DATA!C2:E1044,2,FALSE))</f>
        <v>0</v>
      </c>
      <c r="AN44" s="49">
        <f ca="1">SUM(B44:INDIRECT(CONCATENATE(SUBSTITUTE(ADDRESS(1,COLUMN()-1,4),"1",""),"$44")))</f>
        <v>7.01</v>
      </c>
    </row>
    <row r="45" spans="1:40" x14ac:dyDescent="0.25">
      <c r="A45" s="50" t="s">
        <v>92</v>
      </c>
      <c r="B45" s="50">
        <f ca="1">IF(ISERROR(VLOOKUP(CONCATENATE(INDIRECT(ADDRESS(3,COLUMN())),A45),DATA!C2:E1044,2,FALSE)),0,VLOOKUP(CONCATENATE(INDIRECT(ADDRESS(3,COLUMN())),A45),DATA!C2:E1044,2,FALSE))</f>
        <v>0.5</v>
      </c>
      <c r="C45" s="50">
        <f ca="1">IF(ISERROR(VLOOKUP(CONCATENATE(INDIRECT(ADDRESS(3,COLUMN())),A45),DATA!C2:E1044,2,FALSE)),0,VLOOKUP(CONCATENATE(INDIRECT(ADDRESS(3,COLUMN())),A45),DATA!C2:E1044,2,FALSE))</f>
        <v>3</v>
      </c>
      <c r="D45" s="50">
        <f ca="1">IF(ISERROR(VLOOKUP(CONCATENATE(INDIRECT(ADDRESS(3,COLUMN())),A45),DATA!C2:E1044,2,FALSE)),0,VLOOKUP(CONCATENATE(INDIRECT(ADDRESS(3,COLUMN())),A45),DATA!C2:E1044,2,FALSE))</f>
        <v>1.5</v>
      </c>
      <c r="E45" s="50">
        <f ca="1">IF(ISERROR(VLOOKUP(CONCATENATE(INDIRECT(ADDRESS(3,COLUMN())),A45),DATA!C2:E1044,2,FALSE)),0,VLOOKUP(CONCATENATE(INDIRECT(ADDRESS(3,COLUMN())),A45),DATA!C2:E1044,2,FALSE))</f>
        <v>0</v>
      </c>
      <c r="F45" s="50">
        <f ca="1">IF(ISERROR(VLOOKUP(CONCATENATE(INDIRECT(ADDRESS(3,COLUMN())),A45),DATA!C2:E1044,2,FALSE)),0,VLOOKUP(CONCATENATE(INDIRECT(ADDRESS(3,COLUMN())),A45),DATA!C2:E1044,2,FALSE))</f>
        <v>0</v>
      </c>
      <c r="G45" s="50">
        <f ca="1">IF(ISERROR(VLOOKUP(CONCATENATE(INDIRECT(ADDRESS(3,COLUMN())),A45),DATA!C2:E1044,2,FALSE)),0,VLOOKUP(CONCATENATE(INDIRECT(ADDRESS(3,COLUMN())),A45),DATA!C2:E1044,2,FALSE))</f>
        <v>1</v>
      </c>
      <c r="H45" s="50">
        <f ca="1">IF(ISERROR(VLOOKUP(CONCATENATE(INDIRECT(ADDRESS(3,COLUMN())),A45),DATA!C2:E1044,2,FALSE)),0,VLOOKUP(CONCATENATE(INDIRECT(ADDRESS(3,COLUMN())),A45),DATA!C2:E1044,2,FALSE))</f>
        <v>0</v>
      </c>
      <c r="I45" s="50">
        <f ca="1">IF(ISERROR(VLOOKUP(CONCATENATE(INDIRECT(ADDRESS(3,COLUMN())),A45),DATA!C2:E1044,2,FALSE)),0,VLOOKUP(CONCATENATE(INDIRECT(ADDRESS(3,COLUMN())),A45),DATA!C2:E1044,2,FALSE))</f>
        <v>1</v>
      </c>
      <c r="J45" s="50">
        <f ca="1">IF(ISERROR(VLOOKUP(CONCATENATE(INDIRECT(ADDRESS(3,COLUMN())),A45),DATA!C2:E1044,2,FALSE)),0,VLOOKUP(CONCATENATE(INDIRECT(ADDRESS(3,COLUMN())),A45),DATA!C2:E1044,2,FALSE))</f>
        <v>0</v>
      </c>
      <c r="K45" s="50">
        <f ca="1">IF(ISERROR(VLOOKUP(CONCATENATE(INDIRECT(ADDRESS(3,COLUMN())),A45),DATA!C2:E1044,2,FALSE)),0,VLOOKUP(CONCATENATE(INDIRECT(ADDRESS(3,COLUMN())),A45),DATA!C2:E1044,2,FALSE))</f>
        <v>0</v>
      </c>
      <c r="L45" s="50">
        <f ca="1">IF(ISERROR(VLOOKUP(CONCATENATE(INDIRECT(ADDRESS(3,COLUMN())),A45),DATA!C2:E1044,2,FALSE)),0,VLOOKUP(CONCATENATE(INDIRECT(ADDRESS(3,COLUMN())),A45),DATA!C2:E1044,2,FALSE))</f>
        <v>0</v>
      </c>
      <c r="M45" s="50">
        <f ca="1">IF(ISERROR(VLOOKUP(CONCATENATE(INDIRECT(ADDRESS(3,COLUMN())),A45),DATA!C2:E1044,2,FALSE)),0,VLOOKUP(CONCATENATE(INDIRECT(ADDRESS(3,COLUMN())),A45),DATA!C2:E1044,2,FALSE))</f>
        <v>0.5</v>
      </c>
      <c r="N45" s="50">
        <f ca="1">IF(ISERROR(VLOOKUP(CONCATENATE(INDIRECT(ADDRESS(3,COLUMN())),A45),DATA!C2:E1044,2,FALSE)),0,VLOOKUP(CONCATENATE(INDIRECT(ADDRESS(3,COLUMN())),A45),DATA!C2:E1044,2,FALSE))</f>
        <v>0</v>
      </c>
      <c r="O45" s="50">
        <f ca="1">IF(ISERROR(VLOOKUP(CONCATENATE(INDIRECT(ADDRESS(3,COLUMN())),A45),DATA!C2:E1044,2,FALSE)),0,VLOOKUP(CONCATENATE(INDIRECT(ADDRESS(3,COLUMN())),A45),DATA!C2:E1044,2,FALSE))</f>
        <v>0</v>
      </c>
      <c r="P45" s="50">
        <f ca="1">IF(ISERROR(VLOOKUP(CONCATENATE(INDIRECT(ADDRESS(3,COLUMN())),A45),DATA!C2:E1044,2,FALSE)),0,VLOOKUP(CONCATENATE(INDIRECT(ADDRESS(3,COLUMN())),A45),DATA!C2:E1044,2,FALSE))</f>
        <v>0</v>
      </c>
      <c r="Q45" s="50">
        <f ca="1">IF(ISERROR(VLOOKUP(CONCATENATE(INDIRECT(ADDRESS(3,COLUMN())),A45),DATA!C2:E1044,2,FALSE)),0,VLOOKUP(CONCATENATE(INDIRECT(ADDRESS(3,COLUMN())),A45),DATA!C2:E1044,2,FALSE))</f>
        <v>0</v>
      </c>
      <c r="R45" s="50">
        <f ca="1">IF(ISERROR(VLOOKUP(CONCATENATE(INDIRECT(ADDRESS(3,COLUMN())),A45),DATA!C2:E1044,2,FALSE)),0,VLOOKUP(CONCATENATE(INDIRECT(ADDRESS(3,COLUMN())),A45),DATA!C2:E1044,2,FALSE))</f>
        <v>0</v>
      </c>
      <c r="S45" s="50">
        <f ca="1">IF(ISERROR(VLOOKUP(CONCATENATE(INDIRECT(ADDRESS(3,COLUMN())),A45),DATA!C2:E1044,2,FALSE)),0,VLOOKUP(CONCATENATE(INDIRECT(ADDRESS(3,COLUMN())),A45),DATA!C2:E1044,2,FALSE))</f>
        <v>0</v>
      </c>
      <c r="T45" s="50">
        <f ca="1">IF(ISERROR(VLOOKUP(CONCATENATE(INDIRECT(ADDRESS(3,COLUMN())),A45),DATA!C2:E1044,2,FALSE)),0,VLOOKUP(CONCATENATE(INDIRECT(ADDRESS(3,COLUMN())),A45),DATA!C2:E1044,2,FALSE))</f>
        <v>1</v>
      </c>
      <c r="U45" s="50">
        <f ca="1">IF(ISERROR(VLOOKUP(CONCATENATE(INDIRECT(ADDRESS(3,COLUMN())),A45),DATA!C2:E1044,2,FALSE)),0,VLOOKUP(CONCATENATE(INDIRECT(ADDRESS(3,COLUMN())),A45),DATA!C2:E1044,2,FALSE))</f>
        <v>2.5</v>
      </c>
      <c r="V45" s="50">
        <f ca="1">IF(ISERROR(VLOOKUP(CONCATENATE(INDIRECT(ADDRESS(3,COLUMN())),A45),DATA!C2:E1044,2,FALSE)),0,VLOOKUP(CONCATENATE(INDIRECT(ADDRESS(3,COLUMN())),A45),DATA!C2:E1044,2,FALSE))</f>
        <v>0</v>
      </c>
      <c r="W45" s="50">
        <f ca="1">IF(ISERROR(VLOOKUP(CONCATENATE(INDIRECT(ADDRESS(3,COLUMN())),A45),DATA!C2:E1044,2,FALSE)),0,VLOOKUP(CONCATENATE(INDIRECT(ADDRESS(3,COLUMN())),A45),DATA!C2:E1044,2,FALSE))</f>
        <v>0</v>
      </c>
      <c r="X45" s="50">
        <f ca="1">IF(ISERROR(VLOOKUP(CONCATENATE(INDIRECT(ADDRESS(3,COLUMN())),A45),DATA!C2:E1044,2,FALSE)),0,VLOOKUP(CONCATENATE(INDIRECT(ADDRESS(3,COLUMN())),A45),DATA!C2:E1044,2,FALSE))</f>
        <v>0</v>
      </c>
      <c r="Y45" s="50">
        <f ca="1">IF(ISERROR(VLOOKUP(CONCATENATE(INDIRECT(ADDRESS(3,COLUMN())),A45),DATA!C2:E1044,2,FALSE)),0,VLOOKUP(CONCATENATE(INDIRECT(ADDRESS(3,COLUMN())),A45),DATA!C2:E1044,2,FALSE))</f>
        <v>0</v>
      </c>
      <c r="Z45" s="50">
        <f ca="1">IF(ISERROR(VLOOKUP(CONCATENATE(INDIRECT(ADDRESS(3,COLUMN())),A45),DATA!C2:E1044,2,FALSE)),0,VLOOKUP(CONCATENATE(INDIRECT(ADDRESS(3,COLUMN())),A45),DATA!C2:E1044,2,FALSE))</f>
        <v>0</v>
      </c>
      <c r="AA45" s="50">
        <f ca="1">IF(ISERROR(VLOOKUP(CONCATENATE(INDIRECT(ADDRESS(3,COLUMN())),A45),DATA!C2:E1044,2,FALSE)),0,VLOOKUP(CONCATENATE(INDIRECT(ADDRESS(3,COLUMN())),A45),DATA!C2:E1044,2,FALSE))</f>
        <v>0</v>
      </c>
      <c r="AB45" s="50">
        <f ca="1">IF(ISERROR(VLOOKUP(CONCATENATE(INDIRECT(ADDRESS(3,COLUMN())),A45),DATA!C2:E1044,2,FALSE)),0,VLOOKUP(CONCATENATE(INDIRECT(ADDRESS(3,COLUMN())),A45),DATA!C2:E1044,2,FALSE))</f>
        <v>0</v>
      </c>
      <c r="AC45" s="50">
        <f ca="1">IF(ISERROR(VLOOKUP(CONCATENATE(INDIRECT(ADDRESS(3,COLUMN())),A45),DATA!C2:E1044,2,FALSE)),0,VLOOKUP(CONCATENATE(INDIRECT(ADDRESS(3,COLUMN())),A45),DATA!C2:E1044,2,FALSE))</f>
        <v>0</v>
      </c>
      <c r="AD45" s="50">
        <f ca="1">IF(ISERROR(VLOOKUP(CONCATENATE(INDIRECT(ADDRESS(3,COLUMN())),A45),DATA!C2:E1044,2,FALSE)),0,VLOOKUP(CONCATENATE(INDIRECT(ADDRESS(3,COLUMN())),A45),DATA!C2:E1044,2,FALSE))</f>
        <v>0</v>
      </c>
      <c r="AE45" s="50">
        <f ca="1">IF(ISERROR(VLOOKUP(CONCATENATE(INDIRECT(ADDRESS(3,COLUMN())),A45),DATA!C2:E1044,2,FALSE)),0,VLOOKUP(CONCATENATE(INDIRECT(ADDRESS(3,COLUMN())),A45),DATA!C2:E1044,2,FALSE))</f>
        <v>0</v>
      </c>
      <c r="AF45" s="50">
        <f ca="1">IF(ISERROR(VLOOKUP(CONCATENATE(INDIRECT(ADDRESS(3,COLUMN())),A45),DATA!C2:E1044,2,FALSE)),0,VLOOKUP(CONCATENATE(INDIRECT(ADDRESS(3,COLUMN())),A45),DATA!C2:E1044,2,FALSE))</f>
        <v>0</v>
      </c>
      <c r="AG45" s="50">
        <f ca="1">IF(ISERROR(VLOOKUP(CONCATENATE(INDIRECT(ADDRESS(3,COLUMN())),A45),DATA!C2:E1044,2,FALSE)),0,VLOOKUP(CONCATENATE(INDIRECT(ADDRESS(3,COLUMN())),A45),DATA!C2:E1044,2,FALSE))</f>
        <v>0</v>
      </c>
      <c r="AH45" s="50">
        <f ca="1">IF(ISERROR(VLOOKUP(CONCATENATE(INDIRECT(ADDRESS(3,COLUMN())),A45),DATA!C2:E1044,2,FALSE)),0,VLOOKUP(CONCATENATE(INDIRECT(ADDRESS(3,COLUMN())),A45),DATA!C2:E1044,2,FALSE))</f>
        <v>0</v>
      </c>
      <c r="AI45" s="50">
        <f ca="1">IF(ISERROR(VLOOKUP(CONCATENATE(INDIRECT(ADDRESS(3,COLUMN())),A45),DATA!C2:E1044,2,FALSE)),0,VLOOKUP(CONCATENATE(INDIRECT(ADDRESS(3,COLUMN())),A45),DATA!C2:E1044,2,FALSE))</f>
        <v>0</v>
      </c>
      <c r="AJ45" s="50">
        <f ca="1">IF(ISERROR(VLOOKUP(CONCATENATE(INDIRECT(ADDRESS(3,COLUMN())),A45),DATA!C2:E1044,2,FALSE)),0,VLOOKUP(CONCATENATE(INDIRECT(ADDRESS(3,COLUMN())),A45),DATA!C2:E1044,2,FALSE))</f>
        <v>0</v>
      </c>
      <c r="AK45" s="50">
        <f ca="1">IF(ISERROR(VLOOKUP(CONCATENATE(INDIRECT(ADDRESS(3,COLUMN())),A45),DATA!C2:E1044,2,FALSE)),0,VLOOKUP(CONCATENATE(INDIRECT(ADDRESS(3,COLUMN())),A45),DATA!C2:E1044,2,FALSE))</f>
        <v>0</v>
      </c>
      <c r="AL45" s="50">
        <f ca="1">IF(ISERROR(VLOOKUP(CONCATENATE(INDIRECT(ADDRESS(3,COLUMN())),A45),DATA!C2:E1044,2,FALSE)),0,VLOOKUP(CONCATENATE(INDIRECT(ADDRESS(3,COLUMN())),A45),DATA!C2:E1044,2,FALSE))</f>
        <v>0</v>
      </c>
      <c r="AM45" s="50">
        <f ca="1">IF(ISERROR(VLOOKUP(CONCATENATE(INDIRECT(ADDRESS(3,COLUMN())),A45),DATA!C2:E1044,2,FALSE)),0,VLOOKUP(CONCATENATE(INDIRECT(ADDRESS(3,COLUMN())),A45),DATA!C2:E1044,2,FALSE))</f>
        <v>0</v>
      </c>
      <c r="AN45" s="50">
        <f ca="1">SUM(B45:INDIRECT(CONCATENATE(SUBSTITUTE(ADDRESS(1,COLUMN()-1,4),"1",""),"$45")))</f>
        <v>11</v>
      </c>
    </row>
    <row r="46" spans="1:40" x14ac:dyDescent="0.25">
      <c r="A46" s="49" t="s">
        <v>93</v>
      </c>
      <c r="B46" s="49">
        <f ca="1">IF(ISERROR(VLOOKUP(CONCATENATE(INDIRECT(ADDRESS(3,COLUMN())),A46),DATA!C2:E1044,2,FALSE)),0,VLOOKUP(CONCATENATE(INDIRECT(ADDRESS(3,COLUMN())),A46),DATA!C2:E1044,2,FALSE))</f>
        <v>45.5</v>
      </c>
      <c r="C46" s="49">
        <f ca="1">IF(ISERROR(VLOOKUP(CONCATENATE(INDIRECT(ADDRESS(3,COLUMN())),A46),DATA!C2:E1044,2,FALSE)),0,VLOOKUP(CONCATENATE(INDIRECT(ADDRESS(3,COLUMN())),A46),DATA!C2:E1044,2,FALSE))</f>
        <v>8.32</v>
      </c>
      <c r="D46" s="49">
        <f ca="1">IF(ISERROR(VLOOKUP(CONCATENATE(INDIRECT(ADDRESS(3,COLUMN())),A46),DATA!C2:E1044,2,FALSE)),0,VLOOKUP(CONCATENATE(INDIRECT(ADDRESS(3,COLUMN())),A46),DATA!C2:E1044,2,FALSE))</f>
        <v>11.9</v>
      </c>
      <c r="E46" s="49">
        <f ca="1">IF(ISERROR(VLOOKUP(CONCATENATE(INDIRECT(ADDRESS(3,COLUMN())),A46),DATA!C2:E1044,2,FALSE)),0,VLOOKUP(CONCATENATE(INDIRECT(ADDRESS(3,COLUMN())),A46),DATA!C2:E1044,2,FALSE))</f>
        <v>2.25</v>
      </c>
      <c r="F46" s="49">
        <f ca="1">IF(ISERROR(VLOOKUP(CONCATENATE(INDIRECT(ADDRESS(3,COLUMN())),A46),DATA!C2:E1044,2,FALSE)),0,VLOOKUP(CONCATENATE(INDIRECT(ADDRESS(3,COLUMN())),A46),DATA!C2:E1044,2,FALSE))</f>
        <v>9.15</v>
      </c>
      <c r="G46" s="49">
        <f ca="1">IF(ISERROR(VLOOKUP(CONCATENATE(INDIRECT(ADDRESS(3,COLUMN())),A46),DATA!C2:E1044,2,FALSE)),0,VLOOKUP(CONCATENATE(INDIRECT(ADDRESS(3,COLUMN())),A46),DATA!C2:E1044,2,FALSE))</f>
        <v>14.7</v>
      </c>
      <c r="H46" s="49">
        <f ca="1">IF(ISERROR(VLOOKUP(CONCATENATE(INDIRECT(ADDRESS(3,COLUMN())),A46),DATA!C2:E1044,2,FALSE)),0,VLOOKUP(CONCATENATE(INDIRECT(ADDRESS(3,COLUMN())),A46),DATA!C2:E1044,2,FALSE))</f>
        <v>12</v>
      </c>
      <c r="I46" s="49">
        <f ca="1">IF(ISERROR(VLOOKUP(CONCATENATE(INDIRECT(ADDRESS(3,COLUMN())),A46),DATA!C2:E1044,2,FALSE)),0,VLOOKUP(CONCATENATE(INDIRECT(ADDRESS(3,COLUMN())),A46),DATA!C2:E1044,2,FALSE))</f>
        <v>2.2999999999999998</v>
      </c>
      <c r="J46" s="49">
        <f ca="1">IF(ISERROR(VLOOKUP(CONCATENATE(INDIRECT(ADDRESS(3,COLUMN())),A46),DATA!C2:E1044,2,FALSE)),0,VLOOKUP(CONCATENATE(INDIRECT(ADDRESS(3,COLUMN())),A46),DATA!C2:E1044,2,FALSE))</f>
        <v>1</v>
      </c>
      <c r="K46" s="49">
        <f ca="1">IF(ISERROR(VLOOKUP(CONCATENATE(INDIRECT(ADDRESS(3,COLUMN())),A46),DATA!C2:E1044,2,FALSE)),0,VLOOKUP(CONCATENATE(INDIRECT(ADDRESS(3,COLUMN())),A46),DATA!C2:E1044,2,FALSE))</f>
        <v>5.5</v>
      </c>
      <c r="L46" s="49">
        <f ca="1">IF(ISERROR(VLOOKUP(CONCATENATE(INDIRECT(ADDRESS(3,COLUMN())),A46),DATA!C2:E1044,2,FALSE)),0,VLOOKUP(CONCATENATE(INDIRECT(ADDRESS(3,COLUMN())),A46),DATA!C2:E1044,2,FALSE))</f>
        <v>1</v>
      </c>
      <c r="M46" s="49">
        <f ca="1">IF(ISERROR(VLOOKUP(CONCATENATE(INDIRECT(ADDRESS(3,COLUMN())),A46),DATA!C2:E1044,2,FALSE)),0,VLOOKUP(CONCATENATE(INDIRECT(ADDRESS(3,COLUMN())),A46),DATA!C2:E1044,2,FALSE))</f>
        <v>29</v>
      </c>
      <c r="N46" s="49">
        <f ca="1">IF(ISERROR(VLOOKUP(CONCATENATE(INDIRECT(ADDRESS(3,COLUMN())),A46),DATA!C2:E1044,2,FALSE)),0,VLOOKUP(CONCATENATE(INDIRECT(ADDRESS(3,COLUMN())),A46),DATA!C2:E1044,2,FALSE))</f>
        <v>16.28</v>
      </c>
      <c r="O46" s="49">
        <f ca="1">IF(ISERROR(VLOOKUP(CONCATENATE(INDIRECT(ADDRESS(3,COLUMN())),A46),DATA!C2:E1044,2,FALSE)),0,VLOOKUP(CONCATENATE(INDIRECT(ADDRESS(3,COLUMN())),A46),DATA!C2:E1044,2,FALSE))</f>
        <v>1.35</v>
      </c>
      <c r="P46" s="49">
        <f ca="1">IF(ISERROR(VLOOKUP(CONCATENATE(INDIRECT(ADDRESS(3,COLUMN())),A46),DATA!C2:E1044,2,FALSE)),0,VLOOKUP(CONCATENATE(INDIRECT(ADDRESS(3,COLUMN())),A46),DATA!C2:E1044,2,FALSE))</f>
        <v>2</v>
      </c>
      <c r="Q46" s="49">
        <f ca="1">IF(ISERROR(VLOOKUP(CONCATENATE(INDIRECT(ADDRESS(3,COLUMN())),A46),DATA!C2:E1044,2,FALSE)),0,VLOOKUP(CONCATENATE(INDIRECT(ADDRESS(3,COLUMN())),A46),DATA!C2:E1044,2,FALSE))</f>
        <v>10.199999999999999</v>
      </c>
      <c r="R46" s="49">
        <f ca="1">IF(ISERROR(VLOOKUP(CONCATENATE(INDIRECT(ADDRESS(3,COLUMN())),A46),DATA!C2:E1044,2,FALSE)),0,VLOOKUP(CONCATENATE(INDIRECT(ADDRESS(3,COLUMN())),A46),DATA!C2:E1044,2,FALSE))</f>
        <v>2</v>
      </c>
      <c r="S46" s="49">
        <f ca="1">IF(ISERROR(VLOOKUP(CONCATENATE(INDIRECT(ADDRESS(3,COLUMN())),A46),DATA!C2:E1044,2,FALSE)),0,VLOOKUP(CONCATENATE(INDIRECT(ADDRESS(3,COLUMN())),A46),DATA!C2:E1044,2,FALSE))</f>
        <v>6</v>
      </c>
      <c r="T46" s="49">
        <f ca="1">IF(ISERROR(VLOOKUP(CONCATENATE(INDIRECT(ADDRESS(3,COLUMN())),A46),DATA!C2:E1044,2,FALSE)),0,VLOOKUP(CONCATENATE(INDIRECT(ADDRESS(3,COLUMN())),A46),DATA!C2:E1044,2,FALSE))</f>
        <v>4</v>
      </c>
      <c r="U46" s="49">
        <f ca="1">IF(ISERROR(VLOOKUP(CONCATENATE(INDIRECT(ADDRESS(3,COLUMN())),A46),DATA!C2:E1044,2,FALSE)),0,VLOOKUP(CONCATENATE(INDIRECT(ADDRESS(3,COLUMN())),A46),DATA!C2:E1044,2,FALSE))</f>
        <v>29.7</v>
      </c>
      <c r="V46" s="49">
        <f ca="1">IF(ISERROR(VLOOKUP(CONCATENATE(INDIRECT(ADDRESS(3,COLUMN())),A46),DATA!C2:E1044,2,FALSE)),0,VLOOKUP(CONCATENATE(INDIRECT(ADDRESS(3,COLUMN())),A46),DATA!C2:E1044,2,FALSE))</f>
        <v>0</v>
      </c>
      <c r="W46" s="49">
        <f ca="1">IF(ISERROR(VLOOKUP(CONCATENATE(INDIRECT(ADDRESS(3,COLUMN())),A46),DATA!C2:E1044,2,FALSE)),0,VLOOKUP(CONCATENATE(INDIRECT(ADDRESS(3,COLUMN())),A46),DATA!C2:E1044,2,FALSE))</f>
        <v>0</v>
      </c>
      <c r="X46" s="49">
        <f ca="1">IF(ISERROR(VLOOKUP(CONCATENATE(INDIRECT(ADDRESS(3,COLUMN())),A46),DATA!C2:E1044,2,FALSE)),0,VLOOKUP(CONCATENATE(INDIRECT(ADDRESS(3,COLUMN())),A46),DATA!C2:E1044,2,FALSE))</f>
        <v>0</v>
      </c>
      <c r="Y46" s="49">
        <f ca="1">IF(ISERROR(VLOOKUP(CONCATENATE(INDIRECT(ADDRESS(3,COLUMN())),A46),DATA!C2:E1044,2,FALSE)),0,VLOOKUP(CONCATENATE(INDIRECT(ADDRESS(3,COLUMN())),A46),DATA!C2:E1044,2,FALSE))</f>
        <v>0.5</v>
      </c>
      <c r="Z46" s="49">
        <f ca="1">IF(ISERROR(VLOOKUP(CONCATENATE(INDIRECT(ADDRESS(3,COLUMN())),A46),DATA!C2:E1044,2,FALSE)),0,VLOOKUP(CONCATENATE(INDIRECT(ADDRESS(3,COLUMN())),A46),DATA!C2:E1044,2,FALSE))</f>
        <v>0</v>
      </c>
      <c r="AA46" s="49">
        <f ca="1">IF(ISERROR(VLOOKUP(CONCATENATE(INDIRECT(ADDRESS(3,COLUMN())),A46),DATA!C2:E1044,2,FALSE)),0,VLOOKUP(CONCATENATE(INDIRECT(ADDRESS(3,COLUMN())),A46),DATA!C2:E1044,2,FALSE))</f>
        <v>0</v>
      </c>
      <c r="AB46" s="49">
        <f ca="1">IF(ISERROR(VLOOKUP(CONCATENATE(INDIRECT(ADDRESS(3,COLUMN())),A46),DATA!C2:E1044,2,FALSE)),0,VLOOKUP(CONCATENATE(INDIRECT(ADDRESS(3,COLUMN())),A46),DATA!C2:E1044,2,FALSE))</f>
        <v>0</v>
      </c>
      <c r="AC46" s="49">
        <f ca="1">IF(ISERROR(VLOOKUP(CONCATENATE(INDIRECT(ADDRESS(3,COLUMN())),A46),DATA!C2:E1044,2,FALSE)),0,VLOOKUP(CONCATENATE(INDIRECT(ADDRESS(3,COLUMN())),A46),DATA!C2:E1044,2,FALSE))</f>
        <v>0</v>
      </c>
      <c r="AD46" s="49">
        <f ca="1">IF(ISERROR(VLOOKUP(CONCATENATE(INDIRECT(ADDRESS(3,COLUMN())),A46),DATA!C2:E1044,2,FALSE)),0,VLOOKUP(CONCATENATE(INDIRECT(ADDRESS(3,COLUMN())),A46),DATA!C2:E1044,2,FALSE))</f>
        <v>0</v>
      </c>
      <c r="AE46" s="49">
        <f ca="1">IF(ISERROR(VLOOKUP(CONCATENATE(INDIRECT(ADDRESS(3,COLUMN())),A46),DATA!C2:E1044,2,FALSE)),0,VLOOKUP(CONCATENATE(INDIRECT(ADDRESS(3,COLUMN())),A46),DATA!C2:E1044,2,FALSE))</f>
        <v>0</v>
      </c>
      <c r="AF46" s="49">
        <f ca="1">IF(ISERROR(VLOOKUP(CONCATENATE(INDIRECT(ADDRESS(3,COLUMN())),A46),DATA!C2:E1044,2,FALSE)),0,VLOOKUP(CONCATENATE(INDIRECT(ADDRESS(3,COLUMN())),A46),DATA!C2:E1044,2,FALSE))</f>
        <v>0</v>
      </c>
      <c r="AG46" s="49">
        <f ca="1">IF(ISERROR(VLOOKUP(CONCATENATE(INDIRECT(ADDRESS(3,COLUMN())),A46),DATA!C2:E1044,2,FALSE)),0,VLOOKUP(CONCATENATE(INDIRECT(ADDRESS(3,COLUMN())),A46),DATA!C2:E1044,2,FALSE))</f>
        <v>0</v>
      </c>
      <c r="AH46" s="49">
        <f ca="1">IF(ISERROR(VLOOKUP(CONCATENATE(INDIRECT(ADDRESS(3,COLUMN())),A46),DATA!C2:E1044,2,FALSE)),0,VLOOKUP(CONCATENATE(INDIRECT(ADDRESS(3,COLUMN())),A46),DATA!C2:E1044,2,FALSE))</f>
        <v>0</v>
      </c>
      <c r="AI46" s="49">
        <f ca="1">IF(ISERROR(VLOOKUP(CONCATENATE(INDIRECT(ADDRESS(3,COLUMN())),A46),DATA!C2:E1044,2,FALSE)),0,VLOOKUP(CONCATENATE(INDIRECT(ADDRESS(3,COLUMN())),A46),DATA!C2:E1044,2,FALSE))</f>
        <v>0</v>
      </c>
      <c r="AJ46" s="49">
        <f ca="1">IF(ISERROR(VLOOKUP(CONCATENATE(INDIRECT(ADDRESS(3,COLUMN())),A46),DATA!C2:E1044,2,FALSE)),0,VLOOKUP(CONCATENATE(INDIRECT(ADDRESS(3,COLUMN())),A46),DATA!C2:E1044,2,FALSE))</f>
        <v>0</v>
      </c>
      <c r="AK46" s="49">
        <f ca="1">IF(ISERROR(VLOOKUP(CONCATENATE(INDIRECT(ADDRESS(3,COLUMN())),A46),DATA!C2:E1044,2,FALSE)),0,VLOOKUP(CONCATENATE(INDIRECT(ADDRESS(3,COLUMN())),A46),DATA!C2:E1044,2,FALSE))</f>
        <v>0</v>
      </c>
      <c r="AL46" s="49">
        <f ca="1">IF(ISERROR(VLOOKUP(CONCATENATE(INDIRECT(ADDRESS(3,COLUMN())),A46),DATA!C2:E1044,2,FALSE)),0,VLOOKUP(CONCATENATE(INDIRECT(ADDRESS(3,COLUMN())),A46),DATA!C2:E1044,2,FALSE))</f>
        <v>0</v>
      </c>
      <c r="AM46" s="49">
        <f ca="1">IF(ISERROR(VLOOKUP(CONCATENATE(INDIRECT(ADDRESS(3,COLUMN())),A46),DATA!C2:E1044,2,FALSE)),0,VLOOKUP(CONCATENATE(INDIRECT(ADDRESS(3,COLUMN())),A46),DATA!C2:E1044,2,FALSE))</f>
        <v>0</v>
      </c>
      <c r="AN46" s="49">
        <f ca="1">SUM(B46:INDIRECT(CONCATENATE(SUBSTITUTE(ADDRESS(1,COLUMN()-1,4),"1",""),"$46")))</f>
        <v>214.64999999999998</v>
      </c>
    </row>
    <row r="47" spans="1:40" x14ac:dyDescent="0.25">
      <c r="A47" s="50" t="s">
        <v>94</v>
      </c>
      <c r="B47" s="50">
        <f ca="1">IF(ISERROR(VLOOKUP(CONCATENATE(INDIRECT(ADDRESS(3,COLUMN())),A47),DATA!C2:E1044,2,FALSE)),0,VLOOKUP(CONCATENATE(INDIRECT(ADDRESS(3,COLUMN())),A47),DATA!C2:E1044,2,FALSE))</f>
        <v>322.66568000000001</v>
      </c>
      <c r="C47" s="50">
        <f ca="1">IF(ISERROR(VLOOKUP(CONCATENATE(INDIRECT(ADDRESS(3,COLUMN())),A47),DATA!C2:E1044,2,FALSE)),0,VLOOKUP(CONCATENATE(INDIRECT(ADDRESS(3,COLUMN())),A47),DATA!C2:E1044,2,FALSE))</f>
        <v>99.73</v>
      </c>
      <c r="D47" s="50">
        <f ca="1">IF(ISERROR(VLOOKUP(CONCATENATE(INDIRECT(ADDRESS(3,COLUMN())),A47),DATA!C2:E1044,2,FALSE)),0,VLOOKUP(CONCATENATE(INDIRECT(ADDRESS(3,COLUMN())),A47),DATA!C2:E1044,2,FALSE))</f>
        <v>112.77</v>
      </c>
      <c r="E47" s="50">
        <f ca="1">IF(ISERROR(VLOOKUP(CONCATENATE(INDIRECT(ADDRESS(3,COLUMN())),A47),DATA!C2:E1044,2,FALSE)),0,VLOOKUP(CONCATENATE(INDIRECT(ADDRESS(3,COLUMN())),A47),DATA!C2:E1044,2,FALSE))</f>
        <v>57.95</v>
      </c>
      <c r="F47" s="50">
        <f ca="1">IF(ISERROR(VLOOKUP(CONCATENATE(INDIRECT(ADDRESS(3,COLUMN())),A47),DATA!C2:E1044,2,FALSE)),0,VLOOKUP(CONCATENATE(INDIRECT(ADDRESS(3,COLUMN())),A47),DATA!C2:E1044,2,FALSE))</f>
        <v>86.83</v>
      </c>
      <c r="G47" s="50">
        <f ca="1">IF(ISERROR(VLOOKUP(CONCATENATE(INDIRECT(ADDRESS(3,COLUMN())),A47),DATA!C2:E1044,2,FALSE)),0,VLOOKUP(CONCATENATE(INDIRECT(ADDRESS(3,COLUMN())),A47),DATA!C2:E1044,2,FALSE))</f>
        <v>131.69999999999999</v>
      </c>
      <c r="H47" s="50">
        <f ca="1">IF(ISERROR(VLOOKUP(CONCATENATE(INDIRECT(ADDRESS(3,COLUMN())),A47),DATA!C2:E1044,2,FALSE)),0,VLOOKUP(CONCATENATE(INDIRECT(ADDRESS(3,COLUMN())),A47),DATA!C2:E1044,2,FALSE))</f>
        <v>56.39</v>
      </c>
      <c r="I47" s="50">
        <f ca="1">IF(ISERROR(VLOOKUP(CONCATENATE(INDIRECT(ADDRESS(3,COLUMN())),A47),DATA!C2:E1044,2,FALSE)),0,VLOOKUP(CONCATENATE(INDIRECT(ADDRESS(3,COLUMN())),A47),DATA!C2:E1044,2,FALSE))</f>
        <v>57.9</v>
      </c>
      <c r="J47" s="50">
        <f ca="1">IF(ISERROR(VLOOKUP(CONCATENATE(INDIRECT(ADDRESS(3,COLUMN())),A47),DATA!C2:E1044,2,FALSE)),0,VLOOKUP(CONCATENATE(INDIRECT(ADDRESS(3,COLUMN())),A47),DATA!C2:E1044,2,FALSE))</f>
        <v>28.75</v>
      </c>
      <c r="K47" s="50">
        <f ca="1">IF(ISERROR(VLOOKUP(CONCATENATE(INDIRECT(ADDRESS(3,COLUMN())),A47),DATA!C2:E1044,2,FALSE)),0,VLOOKUP(CONCATENATE(INDIRECT(ADDRESS(3,COLUMN())),A47),DATA!C2:E1044,2,FALSE))</f>
        <v>28.85</v>
      </c>
      <c r="L47" s="50">
        <f ca="1">IF(ISERROR(VLOOKUP(CONCATENATE(INDIRECT(ADDRESS(3,COLUMN())),A47),DATA!C2:E1044,2,FALSE)),0,VLOOKUP(CONCATENATE(INDIRECT(ADDRESS(3,COLUMN())),A47),DATA!C2:E1044,2,FALSE))</f>
        <v>3</v>
      </c>
      <c r="M47" s="50">
        <f ca="1">IF(ISERROR(VLOOKUP(CONCATENATE(INDIRECT(ADDRESS(3,COLUMN())),A47),DATA!C2:E1044,2,FALSE)),0,VLOOKUP(CONCATENATE(INDIRECT(ADDRESS(3,COLUMN())),A47),DATA!C2:E1044,2,FALSE))</f>
        <v>57.57</v>
      </c>
      <c r="N47" s="50">
        <f ca="1">IF(ISERROR(VLOOKUP(CONCATENATE(INDIRECT(ADDRESS(3,COLUMN())),A47),DATA!C2:E1044,2,FALSE)),0,VLOOKUP(CONCATENATE(INDIRECT(ADDRESS(3,COLUMN())),A47),DATA!C2:E1044,2,FALSE))</f>
        <v>150.82</v>
      </c>
      <c r="O47" s="50">
        <f ca="1">IF(ISERROR(VLOOKUP(CONCATENATE(INDIRECT(ADDRESS(3,COLUMN())),A47),DATA!C2:E1044,2,FALSE)),0,VLOOKUP(CONCATENATE(INDIRECT(ADDRESS(3,COLUMN())),A47),DATA!C2:E1044,2,FALSE))</f>
        <v>20.843330000000002</v>
      </c>
      <c r="P47" s="50">
        <f ca="1">IF(ISERROR(VLOOKUP(CONCATENATE(INDIRECT(ADDRESS(3,COLUMN())),A47),DATA!C2:E1044,2,FALSE)),0,VLOOKUP(CONCATENATE(INDIRECT(ADDRESS(3,COLUMN())),A47),DATA!C2:E1044,2,FALSE))</f>
        <v>35.5</v>
      </c>
      <c r="Q47" s="50">
        <f ca="1">IF(ISERROR(VLOOKUP(CONCATENATE(INDIRECT(ADDRESS(3,COLUMN())),A47),DATA!C2:E1044,2,FALSE)),0,VLOOKUP(CONCATENATE(INDIRECT(ADDRESS(3,COLUMN())),A47),DATA!C2:E1044,2,FALSE))</f>
        <v>19</v>
      </c>
      <c r="R47" s="50">
        <f ca="1">IF(ISERROR(VLOOKUP(CONCATENATE(INDIRECT(ADDRESS(3,COLUMN())),A47),DATA!C2:E1044,2,FALSE)),0,VLOOKUP(CONCATENATE(INDIRECT(ADDRESS(3,COLUMN())),A47),DATA!C2:E1044,2,FALSE))</f>
        <v>29</v>
      </c>
      <c r="S47" s="50">
        <f ca="1">IF(ISERROR(VLOOKUP(CONCATENATE(INDIRECT(ADDRESS(3,COLUMN())),A47),DATA!C2:E1044,2,FALSE)),0,VLOOKUP(CONCATENATE(INDIRECT(ADDRESS(3,COLUMN())),A47),DATA!C2:E1044,2,FALSE))</f>
        <v>44.94</v>
      </c>
      <c r="T47" s="50">
        <f ca="1">IF(ISERROR(VLOOKUP(CONCATENATE(INDIRECT(ADDRESS(3,COLUMN())),A47),DATA!C2:E1044,2,FALSE)),0,VLOOKUP(CONCATENATE(INDIRECT(ADDRESS(3,COLUMN())),A47),DATA!C2:E1044,2,FALSE))</f>
        <v>5</v>
      </c>
      <c r="U47" s="50">
        <f ca="1">IF(ISERROR(VLOOKUP(CONCATENATE(INDIRECT(ADDRESS(3,COLUMN())),A47),DATA!C2:E1044,2,FALSE)),0,VLOOKUP(CONCATENATE(INDIRECT(ADDRESS(3,COLUMN())),A47),DATA!C2:E1044,2,FALSE))</f>
        <v>121.49</v>
      </c>
      <c r="V47" s="50">
        <f ca="1">IF(ISERROR(VLOOKUP(CONCATENATE(INDIRECT(ADDRESS(3,COLUMN())),A47),DATA!C2:E1044,2,FALSE)),0,VLOOKUP(CONCATENATE(INDIRECT(ADDRESS(3,COLUMN())),A47),DATA!C2:E1044,2,FALSE))</f>
        <v>2</v>
      </c>
      <c r="W47" s="50">
        <f ca="1">IF(ISERROR(VLOOKUP(CONCATENATE(INDIRECT(ADDRESS(3,COLUMN())),A47),DATA!C2:E1044,2,FALSE)),0,VLOOKUP(CONCATENATE(INDIRECT(ADDRESS(3,COLUMN())),A47),DATA!C2:E1044,2,FALSE))</f>
        <v>0</v>
      </c>
      <c r="X47" s="50">
        <f ca="1">IF(ISERROR(VLOOKUP(CONCATENATE(INDIRECT(ADDRESS(3,COLUMN())),A47),DATA!C2:E1044,2,FALSE)),0,VLOOKUP(CONCATENATE(INDIRECT(ADDRESS(3,COLUMN())),A47),DATA!C2:E1044,2,FALSE))</f>
        <v>0</v>
      </c>
      <c r="Y47" s="50">
        <f ca="1">IF(ISERROR(VLOOKUP(CONCATENATE(INDIRECT(ADDRESS(3,COLUMN())),A47),DATA!C2:E1044,2,FALSE)),0,VLOOKUP(CONCATENATE(INDIRECT(ADDRESS(3,COLUMN())),A47),DATA!C2:E1044,2,FALSE))</f>
        <v>17.5</v>
      </c>
      <c r="Z47" s="50">
        <f ca="1">IF(ISERROR(VLOOKUP(CONCATENATE(INDIRECT(ADDRESS(3,COLUMN())),A47),DATA!C2:E1044,2,FALSE)),0,VLOOKUP(CONCATENATE(INDIRECT(ADDRESS(3,COLUMN())),A47),DATA!C2:E1044,2,FALSE))</f>
        <v>15.5</v>
      </c>
      <c r="AA47" s="50">
        <f ca="1">IF(ISERROR(VLOOKUP(CONCATENATE(INDIRECT(ADDRESS(3,COLUMN())),A47),DATA!C2:E1044,2,FALSE)),0,VLOOKUP(CONCATENATE(INDIRECT(ADDRESS(3,COLUMN())),A47),DATA!C2:E1044,2,FALSE))</f>
        <v>0.7</v>
      </c>
      <c r="AB47" s="50">
        <f ca="1">IF(ISERROR(VLOOKUP(CONCATENATE(INDIRECT(ADDRESS(3,COLUMN())),A47),DATA!C2:E1044,2,FALSE)),0,VLOOKUP(CONCATENATE(INDIRECT(ADDRESS(3,COLUMN())),A47),DATA!C2:E1044,2,FALSE))</f>
        <v>0</v>
      </c>
      <c r="AC47" s="50">
        <f ca="1">IF(ISERROR(VLOOKUP(CONCATENATE(INDIRECT(ADDRESS(3,COLUMN())),A47),DATA!C2:E1044,2,FALSE)),0,VLOOKUP(CONCATENATE(INDIRECT(ADDRESS(3,COLUMN())),A47),DATA!C2:E1044,2,FALSE))</f>
        <v>0</v>
      </c>
      <c r="AD47" s="50">
        <f ca="1">IF(ISERROR(VLOOKUP(CONCATENATE(INDIRECT(ADDRESS(3,COLUMN())),A47),DATA!C2:E1044,2,FALSE)),0,VLOOKUP(CONCATENATE(INDIRECT(ADDRESS(3,COLUMN())),A47),DATA!C2:E1044,2,FALSE))</f>
        <v>0</v>
      </c>
      <c r="AE47" s="50">
        <f ca="1">IF(ISERROR(VLOOKUP(CONCATENATE(INDIRECT(ADDRESS(3,COLUMN())),A47),DATA!C2:E1044,2,FALSE)),0,VLOOKUP(CONCATENATE(INDIRECT(ADDRESS(3,COLUMN())),A47),DATA!C2:E1044,2,FALSE))</f>
        <v>0</v>
      </c>
      <c r="AF47" s="50">
        <f ca="1">IF(ISERROR(VLOOKUP(CONCATENATE(INDIRECT(ADDRESS(3,COLUMN())),A47),DATA!C2:E1044,2,FALSE)),0,VLOOKUP(CONCATENATE(INDIRECT(ADDRESS(3,COLUMN())),A47),DATA!C2:E1044,2,FALSE))</f>
        <v>30.65</v>
      </c>
      <c r="AG47" s="50">
        <f ca="1">IF(ISERROR(VLOOKUP(CONCATENATE(INDIRECT(ADDRESS(3,COLUMN())),A47),DATA!C2:E1044,2,FALSE)),0,VLOOKUP(CONCATENATE(INDIRECT(ADDRESS(3,COLUMN())),A47),DATA!C2:E1044,2,FALSE))</f>
        <v>1</v>
      </c>
      <c r="AH47" s="50">
        <f ca="1">IF(ISERROR(VLOOKUP(CONCATENATE(INDIRECT(ADDRESS(3,COLUMN())),A47),DATA!C2:E1044,2,FALSE)),0,VLOOKUP(CONCATENATE(INDIRECT(ADDRESS(3,COLUMN())),A47),DATA!C2:E1044,2,FALSE))</f>
        <v>2</v>
      </c>
      <c r="AI47" s="50">
        <f ca="1">IF(ISERROR(VLOOKUP(CONCATENATE(INDIRECT(ADDRESS(3,COLUMN())),A47),DATA!C2:E1044,2,FALSE)),0,VLOOKUP(CONCATENATE(INDIRECT(ADDRESS(3,COLUMN())),A47),DATA!C2:E1044,2,FALSE))</f>
        <v>0</v>
      </c>
      <c r="AJ47" s="50">
        <f ca="1">IF(ISERROR(VLOOKUP(CONCATENATE(INDIRECT(ADDRESS(3,COLUMN())),A47),DATA!C2:E1044,2,FALSE)),0,VLOOKUP(CONCATENATE(INDIRECT(ADDRESS(3,COLUMN())),A47),DATA!C2:E1044,2,FALSE))</f>
        <v>0</v>
      </c>
      <c r="AK47" s="50">
        <f ca="1">IF(ISERROR(VLOOKUP(CONCATENATE(INDIRECT(ADDRESS(3,COLUMN())),A47),DATA!C2:E1044,2,FALSE)),0,VLOOKUP(CONCATENATE(INDIRECT(ADDRESS(3,COLUMN())),A47),DATA!C2:E1044,2,FALSE))</f>
        <v>0</v>
      </c>
      <c r="AL47" s="50">
        <f ca="1">IF(ISERROR(VLOOKUP(CONCATENATE(INDIRECT(ADDRESS(3,COLUMN())),A47),DATA!C2:E1044,2,FALSE)),0,VLOOKUP(CONCATENATE(INDIRECT(ADDRESS(3,COLUMN())),A47),DATA!C2:E1044,2,FALSE))</f>
        <v>0</v>
      </c>
      <c r="AM47" s="50">
        <f ca="1">IF(ISERROR(VLOOKUP(CONCATENATE(INDIRECT(ADDRESS(3,COLUMN())),A47),DATA!C2:E1044,2,FALSE)),0,VLOOKUP(CONCATENATE(INDIRECT(ADDRESS(3,COLUMN())),A47),DATA!C2:E1044,2,FALSE))</f>
        <v>0</v>
      </c>
      <c r="AN47" s="50">
        <f ca="1">SUM(B47:INDIRECT(CONCATENATE(SUBSTITUTE(ADDRESS(1,COLUMN()-1,4),"1",""),"$47")))</f>
        <v>1540.0490100000002</v>
      </c>
    </row>
    <row r="48" spans="1:40" x14ac:dyDescent="0.25">
      <c r="A48" s="49" t="s">
        <v>95</v>
      </c>
      <c r="B48" s="49">
        <f ca="1">IF(ISERROR(VLOOKUP(CONCATENATE(INDIRECT(ADDRESS(3,COLUMN())),A48),DATA!C2:E1044,2,FALSE)),0,VLOOKUP(CONCATENATE(INDIRECT(ADDRESS(3,COLUMN())),A48),DATA!C2:E1044,2,FALSE))</f>
        <v>7.19</v>
      </c>
      <c r="C48" s="49">
        <f ca="1">IF(ISERROR(VLOOKUP(CONCATENATE(INDIRECT(ADDRESS(3,COLUMN())),A48),DATA!C2:E1044,2,FALSE)),0,VLOOKUP(CONCATENATE(INDIRECT(ADDRESS(3,COLUMN())),A48),DATA!C2:E1044,2,FALSE))</f>
        <v>0</v>
      </c>
      <c r="D48" s="49">
        <f ca="1">IF(ISERROR(VLOOKUP(CONCATENATE(INDIRECT(ADDRESS(3,COLUMN())),A48),DATA!C2:E1044,2,FALSE)),0,VLOOKUP(CONCATENATE(INDIRECT(ADDRESS(3,COLUMN())),A48),DATA!C2:E1044,2,FALSE))</f>
        <v>2.1</v>
      </c>
      <c r="E48" s="49">
        <f ca="1">IF(ISERROR(VLOOKUP(CONCATENATE(INDIRECT(ADDRESS(3,COLUMN())),A48),DATA!C2:E1044,2,FALSE)),0,VLOOKUP(CONCATENATE(INDIRECT(ADDRESS(3,COLUMN())),A48),DATA!C2:E1044,2,FALSE))</f>
        <v>0.95</v>
      </c>
      <c r="F48" s="49">
        <f ca="1">IF(ISERROR(VLOOKUP(CONCATENATE(INDIRECT(ADDRESS(3,COLUMN())),A48),DATA!C2:E1044,2,FALSE)),0,VLOOKUP(CONCATENATE(INDIRECT(ADDRESS(3,COLUMN())),A48),DATA!C2:E1044,2,FALSE))</f>
        <v>0</v>
      </c>
      <c r="G48" s="49">
        <f ca="1">IF(ISERROR(VLOOKUP(CONCATENATE(INDIRECT(ADDRESS(3,COLUMN())),A48),DATA!C2:E1044,2,FALSE)),0,VLOOKUP(CONCATENATE(INDIRECT(ADDRESS(3,COLUMN())),A48),DATA!C2:E1044,2,FALSE))</f>
        <v>1</v>
      </c>
      <c r="H48" s="49">
        <f ca="1">IF(ISERROR(VLOOKUP(CONCATENATE(INDIRECT(ADDRESS(3,COLUMN())),A48),DATA!C2:E1044,2,FALSE)),0,VLOOKUP(CONCATENATE(INDIRECT(ADDRESS(3,COLUMN())),A48),DATA!C2:E1044,2,FALSE))</f>
        <v>0</v>
      </c>
      <c r="I48" s="49">
        <f ca="1">IF(ISERROR(VLOOKUP(CONCATENATE(INDIRECT(ADDRESS(3,COLUMN())),A48),DATA!C2:E1044,2,FALSE)),0,VLOOKUP(CONCATENATE(INDIRECT(ADDRESS(3,COLUMN())),A48),DATA!C2:E1044,2,FALSE))</f>
        <v>0</v>
      </c>
      <c r="J48" s="49">
        <f ca="1">IF(ISERROR(VLOOKUP(CONCATENATE(INDIRECT(ADDRESS(3,COLUMN())),A48),DATA!C2:E1044,2,FALSE)),0,VLOOKUP(CONCATENATE(INDIRECT(ADDRESS(3,COLUMN())),A48),DATA!C2:E1044,2,FALSE))</f>
        <v>0.9</v>
      </c>
      <c r="K48" s="49">
        <f ca="1">IF(ISERROR(VLOOKUP(CONCATENATE(INDIRECT(ADDRESS(3,COLUMN())),A48),DATA!C2:E1044,2,FALSE)),0,VLOOKUP(CONCATENATE(INDIRECT(ADDRESS(3,COLUMN())),A48),DATA!C2:E1044,2,FALSE))</f>
        <v>0</v>
      </c>
      <c r="L48" s="49">
        <f ca="1">IF(ISERROR(VLOOKUP(CONCATENATE(INDIRECT(ADDRESS(3,COLUMN())),A48),DATA!C2:E1044,2,FALSE)),0,VLOOKUP(CONCATENATE(INDIRECT(ADDRESS(3,COLUMN())),A48),DATA!C2:E1044,2,FALSE))</f>
        <v>0</v>
      </c>
      <c r="M48" s="49">
        <f ca="1">IF(ISERROR(VLOOKUP(CONCATENATE(INDIRECT(ADDRESS(3,COLUMN())),A48),DATA!C2:E1044,2,FALSE)),0,VLOOKUP(CONCATENATE(INDIRECT(ADDRESS(3,COLUMN())),A48),DATA!C2:E1044,2,FALSE))</f>
        <v>0</v>
      </c>
      <c r="N48" s="49">
        <f ca="1">IF(ISERROR(VLOOKUP(CONCATENATE(INDIRECT(ADDRESS(3,COLUMN())),A48),DATA!C2:E1044,2,FALSE)),0,VLOOKUP(CONCATENATE(INDIRECT(ADDRESS(3,COLUMN())),A48),DATA!C2:E1044,2,FALSE))</f>
        <v>0</v>
      </c>
      <c r="O48" s="49">
        <f ca="1">IF(ISERROR(VLOOKUP(CONCATENATE(INDIRECT(ADDRESS(3,COLUMN())),A48),DATA!C2:E1044,2,FALSE)),0,VLOOKUP(CONCATENATE(INDIRECT(ADDRESS(3,COLUMN())),A48),DATA!C2:E1044,2,FALSE))</f>
        <v>0</v>
      </c>
      <c r="P48" s="49">
        <f ca="1">IF(ISERROR(VLOOKUP(CONCATENATE(INDIRECT(ADDRESS(3,COLUMN())),A48),DATA!C2:E1044,2,FALSE)),0,VLOOKUP(CONCATENATE(INDIRECT(ADDRESS(3,COLUMN())),A48),DATA!C2:E1044,2,FALSE))</f>
        <v>0.5</v>
      </c>
      <c r="Q48" s="49">
        <f ca="1">IF(ISERROR(VLOOKUP(CONCATENATE(INDIRECT(ADDRESS(3,COLUMN())),A48),DATA!C2:E1044,2,FALSE)),0,VLOOKUP(CONCATENATE(INDIRECT(ADDRESS(3,COLUMN())),A48),DATA!C2:E1044,2,FALSE))</f>
        <v>0</v>
      </c>
      <c r="R48" s="49">
        <f ca="1">IF(ISERROR(VLOOKUP(CONCATENATE(INDIRECT(ADDRESS(3,COLUMN())),A48),DATA!C2:E1044,2,FALSE)),0,VLOOKUP(CONCATENATE(INDIRECT(ADDRESS(3,COLUMN())),A48),DATA!C2:E1044,2,FALSE))</f>
        <v>0</v>
      </c>
      <c r="S48" s="49">
        <f ca="1">IF(ISERROR(VLOOKUP(CONCATENATE(INDIRECT(ADDRESS(3,COLUMN())),A48),DATA!C2:E1044,2,FALSE)),0,VLOOKUP(CONCATENATE(INDIRECT(ADDRESS(3,COLUMN())),A48),DATA!C2:E1044,2,FALSE))</f>
        <v>0</v>
      </c>
      <c r="T48" s="49">
        <f ca="1">IF(ISERROR(VLOOKUP(CONCATENATE(INDIRECT(ADDRESS(3,COLUMN())),A48),DATA!C2:E1044,2,FALSE)),0,VLOOKUP(CONCATENATE(INDIRECT(ADDRESS(3,COLUMN())),A48),DATA!C2:E1044,2,FALSE))</f>
        <v>0</v>
      </c>
      <c r="U48" s="49">
        <f ca="1">IF(ISERROR(VLOOKUP(CONCATENATE(INDIRECT(ADDRESS(3,COLUMN())),A48),DATA!C2:E1044,2,FALSE)),0,VLOOKUP(CONCATENATE(INDIRECT(ADDRESS(3,COLUMN())),A48),DATA!C2:E1044,2,FALSE))</f>
        <v>0</v>
      </c>
      <c r="V48" s="49">
        <f ca="1">IF(ISERROR(VLOOKUP(CONCATENATE(INDIRECT(ADDRESS(3,COLUMN())),A48),DATA!C2:E1044,2,FALSE)),0,VLOOKUP(CONCATENATE(INDIRECT(ADDRESS(3,COLUMN())),A48),DATA!C2:E1044,2,FALSE))</f>
        <v>0</v>
      </c>
      <c r="W48" s="49">
        <f ca="1">IF(ISERROR(VLOOKUP(CONCATENATE(INDIRECT(ADDRESS(3,COLUMN())),A48),DATA!C2:E1044,2,FALSE)),0,VLOOKUP(CONCATENATE(INDIRECT(ADDRESS(3,COLUMN())),A48),DATA!C2:E1044,2,FALSE))</f>
        <v>0</v>
      </c>
      <c r="X48" s="49">
        <f ca="1">IF(ISERROR(VLOOKUP(CONCATENATE(INDIRECT(ADDRESS(3,COLUMN())),A48),DATA!C2:E1044,2,FALSE)),0,VLOOKUP(CONCATENATE(INDIRECT(ADDRESS(3,COLUMN())),A48),DATA!C2:E1044,2,FALSE))</f>
        <v>0</v>
      </c>
      <c r="Y48" s="49">
        <f ca="1">IF(ISERROR(VLOOKUP(CONCATENATE(INDIRECT(ADDRESS(3,COLUMN())),A48),DATA!C2:E1044,2,FALSE)),0,VLOOKUP(CONCATENATE(INDIRECT(ADDRESS(3,COLUMN())),A48),DATA!C2:E1044,2,FALSE))</f>
        <v>0</v>
      </c>
      <c r="Z48" s="49">
        <f ca="1">IF(ISERROR(VLOOKUP(CONCATENATE(INDIRECT(ADDRESS(3,COLUMN())),A48),DATA!C2:E1044,2,FALSE)),0,VLOOKUP(CONCATENATE(INDIRECT(ADDRESS(3,COLUMN())),A48),DATA!C2:E1044,2,FALSE))</f>
        <v>0</v>
      </c>
      <c r="AA48" s="49">
        <f ca="1">IF(ISERROR(VLOOKUP(CONCATENATE(INDIRECT(ADDRESS(3,COLUMN())),A48),DATA!C2:E1044,2,FALSE)),0,VLOOKUP(CONCATENATE(INDIRECT(ADDRESS(3,COLUMN())),A48),DATA!C2:E1044,2,FALSE))</f>
        <v>0</v>
      </c>
      <c r="AB48" s="49">
        <f ca="1">IF(ISERROR(VLOOKUP(CONCATENATE(INDIRECT(ADDRESS(3,COLUMN())),A48),DATA!C2:E1044,2,FALSE)),0,VLOOKUP(CONCATENATE(INDIRECT(ADDRESS(3,COLUMN())),A48),DATA!C2:E1044,2,FALSE))</f>
        <v>0</v>
      </c>
      <c r="AC48" s="49">
        <f ca="1">IF(ISERROR(VLOOKUP(CONCATENATE(INDIRECT(ADDRESS(3,COLUMN())),A48),DATA!C2:E1044,2,FALSE)),0,VLOOKUP(CONCATENATE(INDIRECT(ADDRESS(3,COLUMN())),A48),DATA!C2:E1044,2,FALSE))</f>
        <v>0</v>
      </c>
      <c r="AD48" s="49">
        <f ca="1">IF(ISERROR(VLOOKUP(CONCATENATE(INDIRECT(ADDRESS(3,COLUMN())),A48),DATA!C2:E1044,2,FALSE)),0,VLOOKUP(CONCATENATE(INDIRECT(ADDRESS(3,COLUMN())),A48),DATA!C2:E1044,2,FALSE))</f>
        <v>0</v>
      </c>
      <c r="AE48" s="49">
        <f ca="1">IF(ISERROR(VLOOKUP(CONCATENATE(INDIRECT(ADDRESS(3,COLUMN())),A48),DATA!C2:E1044,2,FALSE)),0,VLOOKUP(CONCATENATE(INDIRECT(ADDRESS(3,COLUMN())),A48),DATA!C2:E1044,2,FALSE))</f>
        <v>0</v>
      </c>
      <c r="AF48" s="49">
        <f ca="1">IF(ISERROR(VLOOKUP(CONCATENATE(INDIRECT(ADDRESS(3,COLUMN())),A48),DATA!C2:E1044,2,FALSE)),0,VLOOKUP(CONCATENATE(INDIRECT(ADDRESS(3,COLUMN())),A48),DATA!C2:E1044,2,FALSE))</f>
        <v>0</v>
      </c>
      <c r="AG48" s="49">
        <f ca="1">IF(ISERROR(VLOOKUP(CONCATENATE(INDIRECT(ADDRESS(3,COLUMN())),A48),DATA!C2:E1044,2,FALSE)),0,VLOOKUP(CONCATENATE(INDIRECT(ADDRESS(3,COLUMN())),A48),DATA!C2:E1044,2,FALSE))</f>
        <v>0</v>
      </c>
      <c r="AH48" s="49">
        <f ca="1">IF(ISERROR(VLOOKUP(CONCATENATE(INDIRECT(ADDRESS(3,COLUMN())),A48),DATA!C2:E1044,2,FALSE)),0,VLOOKUP(CONCATENATE(INDIRECT(ADDRESS(3,COLUMN())),A48),DATA!C2:E1044,2,FALSE))</f>
        <v>0</v>
      </c>
      <c r="AI48" s="49">
        <f ca="1">IF(ISERROR(VLOOKUP(CONCATENATE(INDIRECT(ADDRESS(3,COLUMN())),A48),DATA!C2:E1044,2,FALSE)),0,VLOOKUP(CONCATENATE(INDIRECT(ADDRESS(3,COLUMN())),A48),DATA!C2:E1044,2,FALSE))</f>
        <v>0</v>
      </c>
      <c r="AJ48" s="49">
        <f ca="1">IF(ISERROR(VLOOKUP(CONCATENATE(INDIRECT(ADDRESS(3,COLUMN())),A48),DATA!C2:E1044,2,FALSE)),0,VLOOKUP(CONCATENATE(INDIRECT(ADDRESS(3,COLUMN())),A48),DATA!C2:E1044,2,FALSE))</f>
        <v>0</v>
      </c>
      <c r="AK48" s="49">
        <f ca="1">IF(ISERROR(VLOOKUP(CONCATENATE(INDIRECT(ADDRESS(3,COLUMN())),A48),DATA!C2:E1044,2,FALSE)),0,VLOOKUP(CONCATENATE(INDIRECT(ADDRESS(3,COLUMN())),A48),DATA!C2:E1044,2,FALSE))</f>
        <v>0</v>
      </c>
      <c r="AL48" s="49">
        <f ca="1">IF(ISERROR(VLOOKUP(CONCATENATE(INDIRECT(ADDRESS(3,COLUMN())),A48),DATA!C2:E1044,2,FALSE)),0,VLOOKUP(CONCATENATE(INDIRECT(ADDRESS(3,COLUMN())),A48),DATA!C2:E1044,2,FALSE))</f>
        <v>0</v>
      </c>
      <c r="AM48" s="49">
        <f ca="1">IF(ISERROR(VLOOKUP(CONCATENATE(INDIRECT(ADDRESS(3,COLUMN())),A48),DATA!C2:E1044,2,FALSE)),0,VLOOKUP(CONCATENATE(INDIRECT(ADDRESS(3,COLUMN())),A48),DATA!C2:E1044,2,FALSE))</f>
        <v>0</v>
      </c>
      <c r="AN48" s="49">
        <f ca="1">SUM(B48:INDIRECT(CONCATENATE(SUBSTITUTE(ADDRESS(1,COLUMN()-1,4),"1",""),"$48")))</f>
        <v>12.64</v>
      </c>
    </row>
    <row r="49" spans="1:40" x14ac:dyDescent="0.25">
      <c r="A49" s="50" t="s">
        <v>96</v>
      </c>
      <c r="B49" s="50">
        <f ca="1">IF(ISERROR(VLOOKUP(CONCATENATE(INDIRECT(ADDRESS(3,COLUMN())),A49),DATA!C2:E1044,2,FALSE)),0,VLOOKUP(CONCATENATE(INDIRECT(ADDRESS(3,COLUMN())),A49),DATA!C2:E1044,2,FALSE))</f>
        <v>3.1</v>
      </c>
      <c r="C49" s="50">
        <f ca="1">IF(ISERROR(VLOOKUP(CONCATENATE(INDIRECT(ADDRESS(3,COLUMN())),A49),DATA!C2:E1044,2,FALSE)),0,VLOOKUP(CONCATENATE(INDIRECT(ADDRESS(3,COLUMN())),A49),DATA!C2:E1044,2,FALSE))</f>
        <v>1.95</v>
      </c>
      <c r="D49" s="50">
        <f ca="1">IF(ISERROR(VLOOKUP(CONCATENATE(INDIRECT(ADDRESS(3,COLUMN())),A49),DATA!C2:E1044,2,FALSE)),0,VLOOKUP(CONCATENATE(INDIRECT(ADDRESS(3,COLUMN())),A49),DATA!C2:E1044,2,FALSE))</f>
        <v>2</v>
      </c>
      <c r="E49" s="50">
        <f ca="1">IF(ISERROR(VLOOKUP(CONCATENATE(INDIRECT(ADDRESS(3,COLUMN())),A49),DATA!C2:E1044,2,FALSE)),0,VLOOKUP(CONCATENATE(INDIRECT(ADDRESS(3,COLUMN())),A49),DATA!C2:E1044,2,FALSE))</f>
        <v>0</v>
      </c>
      <c r="F49" s="50">
        <f ca="1">IF(ISERROR(VLOOKUP(CONCATENATE(INDIRECT(ADDRESS(3,COLUMN())),A49),DATA!C2:E1044,2,FALSE)),0,VLOOKUP(CONCATENATE(INDIRECT(ADDRESS(3,COLUMN())),A49),DATA!C2:E1044,2,FALSE))</f>
        <v>0</v>
      </c>
      <c r="G49" s="50">
        <f ca="1">IF(ISERROR(VLOOKUP(CONCATENATE(INDIRECT(ADDRESS(3,COLUMN())),A49),DATA!C2:E1044,2,FALSE)),0,VLOOKUP(CONCATENATE(INDIRECT(ADDRESS(3,COLUMN())),A49),DATA!C2:E1044,2,FALSE))</f>
        <v>0</v>
      </c>
      <c r="H49" s="50">
        <f ca="1">IF(ISERROR(VLOOKUP(CONCATENATE(INDIRECT(ADDRESS(3,COLUMN())),A49),DATA!C2:E1044,2,FALSE)),0,VLOOKUP(CONCATENATE(INDIRECT(ADDRESS(3,COLUMN())),A49),DATA!C2:E1044,2,FALSE))</f>
        <v>0</v>
      </c>
      <c r="I49" s="50">
        <f ca="1">IF(ISERROR(VLOOKUP(CONCATENATE(INDIRECT(ADDRESS(3,COLUMN())),A49),DATA!C2:E1044,2,FALSE)),0,VLOOKUP(CONCATENATE(INDIRECT(ADDRESS(3,COLUMN())),A49),DATA!C2:E1044,2,FALSE))</f>
        <v>0</v>
      </c>
      <c r="J49" s="50">
        <f ca="1">IF(ISERROR(VLOOKUP(CONCATENATE(INDIRECT(ADDRESS(3,COLUMN())),A49),DATA!C2:E1044,2,FALSE)),0,VLOOKUP(CONCATENATE(INDIRECT(ADDRESS(3,COLUMN())),A49),DATA!C2:E1044,2,FALSE))</f>
        <v>0</v>
      </c>
      <c r="K49" s="50">
        <f ca="1">IF(ISERROR(VLOOKUP(CONCATENATE(INDIRECT(ADDRESS(3,COLUMN())),A49),DATA!C2:E1044,2,FALSE)),0,VLOOKUP(CONCATENATE(INDIRECT(ADDRESS(3,COLUMN())),A49),DATA!C2:E1044,2,FALSE))</f>
        <v>0</v>
      </c>
      <c r="L49" s="50">
        <f ca="1">IF(ISERROR(VLOOKUP(CONCATENATE(INDIRECT(ADDRESS(3,COLUMN())),A49),DATA!C2:E1044,2,FALSE)),0,VLOOKUP(CONCATENATE(INDIRECT(ADDRESS(3,COLUMN())),A49),DATA!C2:E1044,2,FALSE))</f>
        <v>0</v>
      </c>
      <c r="M49" s="50">
        <f ca="1">IF(ISERROR(VLOOKUP(CONCATENATE(INDIRECT(ADDRESS(3,COLUMN())),A49),DATA!C2:E1044,2,FALSE)),0,VLOOKUP(CONCATENATE(INDIRECT(ADDRESS(3,COLUMN())),A49),DATA!C2:E1044,2,FALSE))</f>
        <v>0</v>
      </c>
      <c r="N49" s="50">
        <f ca="1">IF(ISERROR(VLOOKUP(CONCATENATE(INDIRECT(ADDRESS(3,COLUMN())),A49),DATA!C2:E1044,2,FALSE)),0,VLOOKUP(CONCATENATE(INDIRECT(ADDRESS(3,COLUMN())),A49),DATA!C2:E1044,2,FALSE))</f>
        <v>0</v>
      </c>
      <c r="O49" s="50">
        <f ca="1">IF(ISERROR(VLOOKUP(CONCATENATE(INDIRECT(ADDRESS(3,COLUMN())),A49),DATA!C2:E1044,2,FALSE)),0,VLOOKUP(CONCATENATE(INDIRECT(ADDRESS(3,COLUMN())),A49),DATA!C2:E1044,2,FALSE))</f>
        <v>0</v>
      </c>
      <c r="P49" s="50">
        <f ca="1">IF(ISERROR(VLOOKUP(CONCATENATE(INDIRECT(ADDRESS(3,COLUMN())),A49),DATA!C2:E1044,2,FALSE)),0,VLOOKUP(CONCATENATE(INDIRECT(ADDRESS(3,COLUMN())),A49),DATA!C2:E1044,2,FALSE))</f>
        <v>0</v>
      </c>
      <c r="Q49" s="50">
        <f ca="1">IF(ISERROR(VLOOKUP(CONCATENATE(INDIRECT(ADDRESS(3,COLUMN())),A49),DATA!C2:E1044,2,FALSE)),0,VLOOKUP(CONCATENATE(INDIRECT(ADDRESS(3,COLUMN())),A49),DATA!C2:E1044,2,FALSE))</f>
        <v>0</v>
      </c>
      <c r="R49" s="50">
        <f ca="1">IF(ISERROR(VLOOKUP(CONCATENATE(INDIRECT(ADDRESS(3,COLUMN())),A49),DATA!C2:E1044,2,FALSE)),0,VLOOKUP(CONCATENATE(INDIRECT(ADDRESS(3,COLUMN())),A49),DATA!C2:E1044,2,FALSE))</f>
        <v>0</v>
      </c>
      <c r="S49" s="50">
        <f ca="1">IF(ISERROR(VLOOKUP(CONCATENATE(INDIRECT(ADDRESS(3,COLUMN())),A49),DATA!C2:E1044,2,FALSE)),0,VLOOKUP(CONCATENATE(INDIRECT(ADDRESS(3,COLUMN())),A49),DATA!C2:E1044,2,FALSE))</f>
        <v>0</v>
      </c>
      <c r="T49" s="50">
        <f ca="1">IF(ISERROR(VLOOKUP(CONCATENATE(INDIRECT(ADDRESS(3,COLUMN())),A49),DATA!C2:E1044,2,FALSE)),0,VLOOKUP(CONCATENATE(INDIRECT(ADDRESS(3,COLUMN())),A49),DATA!C2:E1044,2,FALSE))</f>
        <v>0</v>
      </c>
      <c r="U49" s="50">
        <f ca="1">IF(ISERROR(VLOOKUP(CONCATENATE(INDIRECT(ADDRESS(3,COLUMN())),A49),DATA!C2:E1044,2,FALSE)),0,VLOOKUP(CONCATENATE(INDIRECT(ADDRESS(3,COLUMN())),A49),DATA!C2:E1044,2,FALSE))</f>
        <v>0</v>
      </c>
      <c r="V49" s="50">
        <f ca="1">IF(ISERROR(VLOOKUP(CONCATENATE(INDIRECT(ADDRESS(3,COLUMN())),A49),DATA!C2:E1044,2,FALSE)),0,VLOOKUP(CONCATENATE(INDIRECT(ADDRESS(3,COLUMN())),A49),DATA!C2:E1044,2,FALSE))</f>
        <v>0</v>
      </c>
      <c r="W49" s="50">
        <f ca="1">IF(ISERROR(VLOOKUP(CONCATENATE(INDIRECT(ADDRESS(3,COLUMN())),A49),DATA!C2:E1044,2,FALSE)),0,VLOOKUP(CONCATENATE(INDIRECT(ADDRESS(3,COLUMN())),A49),DATA!C2:E1044,2,FALSE))</f>
        <v>0</v>
      </c>
      <c r="X49" s="50">
        <f ca="1">IF(ISERROR(VLOOKUP(CONCATENATE(INDIRECT(ADDRESS(3,COLUMN())),A49),DATA!C2:E1044,2,FALSE)),0,VLOOKUP(CONCATENATE(INDIRECT(ADDRESS(3,COLUMN())),A49),DATA!C2:E1044,2,FALSE))</f>
        <v>0</v>
      </c>
      <c r="Y49" s="50">
        <f ca="1">IF(ISERROR(VLOOKUP(CONCATENATE(INDIRECT(ADDRESS(3,COLUMN())),A49),DATA!C2:E1044,2,FALSE)),0,VLOOKUP(CONCATENATE(INDIRECT(ADDRESS(3,COLUMN())),A49),DATA!C2:E1044,2,FALSE))</f>
        <v>0</v>
      </c>
      <c r="Z49" s="50">
        <f ca="1">IF(ISERROR(VLOOKUP(CONCATENATE(INDIRECT(ADDRESS(3,COLUMN())),A49),DATA!C2:E1044,2,FALSE)),0,VLOOKUP(CONCATENATE(INDIRECT(ADDRESS(3,COLUMN())),A49),DATA!C2:E1044,2,FALSE))</f>
        <v>0</v>
      </c>
      <c r="AA49" s="50">
        <f ca="1">IF(ISERROR(VLOOKUP(CONCATENATE(INDIRECT(ADDRESS(3,COLUMN())),A49),DATA!C2:E1044,2,FALSE)),0,VLOOKUP(CONCATENATE(INDIRECT(ADDRESS(3,COLUMN())),A49),DATA!C2:E1044,2,FALSE))</f>
        <v>0</v>
      </c>
      <c r="AB49" s="50">
        <f ca="1">IF(ISERROR(VLOOKUP(CONCATENATE(INDIRECT(ADDRESS(3,COLUMN())),A49),DATA!C2:E1044,2,FALSE)),0,VLOOKUP(CONCATENATE(INDIRECT(ADDRESS(3,COLUMN())),A49),DATA!C2:E1044,2,FALSE))</f>
        <v>0</v>
      </c>
      <c r="AC49" s="50">
        <f ca="1">IF(ISERROR(VLOOKUP(CONCATENATE(INDIRECT(ADDRESS(3,COLUMN())),A49),DATA!C2:E1044,2,FALSE)),0,VLOOKUP(CONCATENATE(INDIRECT(ADDRESS(3,COLUMN())),A49),DATA!C2:E1044,2,FALSE))</f>
        <v>0</v>
      </c>
      <c r="AD49" s="50">
        <f ca="1">IF(ISERROR(VLOOKUP(CONCATENATE(INDIRECT(ADDRESS(3,COLUMN())),A49),DATA!C2:E1044,2,FALSE)),0,VLOOKUP(CONCATENATE(INDIRECT(ADDRESS(3,COLUMN())),A49),DATA!C2:E1044,2,FALSE))</f>
        <v>0</v>
      </c>
      <c r="AE49" s="50">
        <f ca="1">IF(ISERROR(VLOOKUP(CONCATENATE(INDIRECT(ADDRESS(3,COLUMN())),A49),DATA!C2:E1044,2,FALSE)),0,VLOOKUP(CONCATENATE(INDIRECT(ADDRESS(3,COLUMN())),A49),DATA!C2:E1044,2,FALSE))</f>
        <v>0</v>
      </c>
      <c r="AF49" s="50">
        <f ca="1">IF(ISERROR(VLOOKUP(CONCATENATE(INDIRECT(ADDRESS(3,COLUMN())),A49),DATA!C2:E1044,2,FALSE)),0,VLOOKUP(CONCATENATE(INDIRECT(ADDRESS(3,COLUMN())),A49),DATA!C2:E1044,2,FALSE))</f>
        <v>0</v>
      </c>
      <c r="AG49" s="50">
        <f ca="1">IF(ISERROR(VLOOKUP(CONCATENATE(INDIRECT(ADDRESS(3,COLUMN())),A49),DATA!C2:E1044,2,FALSE)),0,VLOOKUP(CONCATENATE(INDIRECT(ADDRESS(3,COLUMN())),A49),DATA!C2:E1044,2,FALSE))</f>
        <v>0</v>
      </c>
      <c r="AH49" s="50">
        <f ca="1">IF(ISERROR(VLOOKUP(CONCATENATE(INDIRECT(ADDRESS(3,COLUMN())),A49),DATA!C2:E1044,2,FALSE)),0,VLOOKUP(CONCATENATE(INDIRECT(ADDRESS(3,COLUMN())),A49),DATA!C2:E1044,2,FALSE))</f>
        <v>0</v>
      </c>
      <c r="AI49" s="50">
        <f ca="1">IF(ISERROR(VLOOKUP(CONCATENATE(INDIRECT(ADDRESS(3,COLUMN())),A49),DATA!C2:E1044,2,FALSE)),0,VLOOKUP(CONCATENATE(INDIRECT(ADDRESS(3,COLUMN())),A49),DATA!C2:E1044,2,FALSE))</f>
        <v>0</v>
      </c>
      <c r="AJ49" s="50">
        <f ca="1">IF(ISERROR(VLOOKUP(CONCATENATE(INDIRECT(ADDRESS(3,COLUMN())),A49),DATA!C2:E1044,2,FALSE)),0,VLOOKUP(CONCATENATE(INDIRECT(ADDRESS(3,COLUMN())),A49),DATA!C2:E1044,2,FALSE))</f>
        <v>0</v>
      </c>
      <c r="AK49" s="50">
        <f ca="1">IF(ISERROR(VLOOKUP(CONCATENATE(INDIRECT(ADDRESS(3,COLUMN())),A49),DATA!C2:E1044,2,FALSE)),0,VLOOKUP(CONCATENATE(INDIRECT(ADDRESS(3,COLUMN())),A49),DATA!C2:E1044,2,FALSE))</f>
        <v>0</v>
      </c>
      <c r="AL49" s="50">
        <f ca="1">IF(ISERROR(VLOOKUP(CONCATENATE(INDIRECT(ADDRESS(3,COLUMN())),A49),DATA!C2:E1044,2,FALSE)),0,VLOOKUP(CONCATENATE(INDIRECT(ADDRESS(3,COLUMN())),A49),DATA!C2:E1044,2,FALSE))</f>
        <v>0</v>
      </c>
      <c r="AM49" s="50">
        <f ca="1">IF(ISERROR(VLOOKUP(CONCATENATE(INDIRECT(ADDRESS(3,COLUMN())),A49),DATA!C2:E1044,2,FALSE)),0,VLOOKUP(CONCATENATE(INDIRECT(ADDRESS(3,COLUMN())),A49),DATA!C2:E1044,2,FALSE))</f>
        <v>0</v>
      </c>
      <c r="AN49" s="50">
        <f ca="1">SUM(B49:INDIRECT(CONCATENATE(SUBSTITUTE(ADDRESS(1,COLUMN()-1,4),"1",""),"$49")))</f>
        <v>7.05</v>
      </c>
    </row>
    <row r="50" spans="1:40" x14ac:dyDescent="0.25">
      <c r="A50" s="49" t="s">
        <v>97</v>
      </c>
      <c r="B50" s="49">
        <f ca="1">IF(ISERROR(VLOOKUP(CONCATENATE(INDIRECT(ADDRESS(3,COLUMN())),A50),DATA!C2:E1044,2,FALSE)),0,VLOOKUP(CONCATENATE(INDIRECT(ADDRESS(3,COLUMN())),A50),DATA!C2:E1044,2,FALSE))</f>
        <v>0</v>
      </c>
      <c r="C50" s="49">
        <f ca="1">IF(ISERROR(VLOOKUP(CONCATENATE(INDIRECT(ADDRESS(3,COLUMN())),A50),DATA!C2:E1044,2,FALSE)),0,VLOOKUP(CONCATENATE(INDIRECT(ADDRESS(3,COLUMN())),A50),DATA!C2:E1044,2,FALSE))</f>
        <v>0</v>
      </c>
      <c r="D50" s="49">
        <f ca="1">IF(ISERROR(VLOOKUP(CONCATENATE(INDIRECT(ADDRESS(3,COLUMN())),A50),DATA!C2:E1044,2,FALSE)),0,VLOOKUP(CONCATENATE(INDIRECT(ADDRESS(3,COLUMN())),A50),DATA!C2:E1044,2,FALSE))</f>
        <v>0</v>
      </c>
      <c r="E50" s="49">
        <f ca="1">IF(ISERROR(VLOOKUP(CONCATENATE(INDIRECT(ADDRESS(3,COLUMN())),A50),DATA!C2:E1044,2,FALSE)),0,VLOOKUP(CONCATENATE(INDIRECT(ADDRESS(3,COLUMN())),A50),DATA!C2:E1044,2,FALSE))</f>
        <v>0</v>
      </c>
      <c r="F50" s="49">
        <f ca="1">IF(ISERROR(VLOOKUP(CONCATENATE(INDIRECT(ADDRESS(3,COLUMN())),A50),DATA!C2:E1044,2,FALSE)),0,VLOOKUP(CONCATENATE(INDIRECT(ADDRESS(3,COLUMN())),A50),DATA!C2:E1044,2,FALSE))</f>
        <v>0</v>
      </c>
      <c r="G50" s="49">
        <f ca="1">IF(ISERROR(VLOOKUP(CONCATENATE(INDIRECT(ADDRESS(3,COLUMN())),A50),DATA!C2:E1044,2,FALSE)),0,VLOOKUP(CONCATENATE(INDIRECT(ADDRESS(3,COLUMN())),A50),DATA!C2:E1044,2,FALSE))</f>
        <v>0</v>
      </c>
      <c r="H50" s="49">
        <f ca="1">IF(ISERROR(VLOOKUP(CONCATENATE(INDIRECT(ADDRESS(3,COLUMN())),A50),DATA!C2:E1044,2,FALSE)),0,VLOOKUP(CONCATENATE(INDIRECT(ADDRESS(3,COLUMN())),A50),DATA!C2:E1044,2,FALSE))</f>
        <v>0</v>
      </c>
      <c r="I50" s="49">
        <f ca="1">IF(ISERROR(VLOOKUP(CONCATENATE(INDIRECT(ADDRESS(3,COLUMN())),A50),DATA!C2:E1044,2,FALSE)),0,VLOOKUP(CONCATENATE(INDIRECT(ADDRESS(3,COLUMN())),A50),DATA!C2:E1044,2,FALSE))</f>
        <v>0</v>
      </c>
      <c r="J50" s="49">
        <f ca="1">IF(ISERROR(VLOOKUP(CONCATENATE(INDIRECT(ADDRESS(3,COLUMN())),A50),DATA!C2:E1044,2,FALSE)),0,VLOOKUP(CONCATENATE(INDIRECT(ADDRESS(3,COLUMN())),A50),DATA!C2:E1044,2,FALSE))</f>
        <v>0</v>
      </c>
      <c r="K50" s="49">
        <f ca="1">IF(ISERROR(VLOOKUP(CONCATENATE(INDIRECT(ADDRESS(3,COLUMN())),A50),DATA!C2:E1044,2,FALSE)),0,VLOOKUP(CONCATENATE(INDIRECT(ADDRESS(3,COLUMN())),A50),DATA!C2:E1044,2,FALSE))</f>
        <v>0</v>
      </c>
      <c r="L50" s="49">
        <f ca="1">IF(ISERROR(VLOOKUP(CONCATENATE(INDIRECT(ADDRESS(3,COLUMN())),A50),DATA!C2:E1044,2,FALSE)),0,VLOOKUP(CONCATENATE(INDIRECT(ADDRESS(3,COLUMN())),A50),DATA!C2:E1044,2,FALSE))</f>
        <v>0</v>
      </c>
      <c r="M50" s="49">
        <f ca="1">IF(ISERROR(VLOOKUP(CONCATENATE(INDIRECT(ADDRESS(3,COLUMN())),A50),DATA!C2:E1044,2,FALSE)),0,VLOOKUP(CONCATENATE(INDIRECT(ADDRESS(3,COLUMN())),A50),DATA!C2:E1044,2,FALSE))</f>
        <v>0</v>
      </c>
      <c r="N50" s="49">
        <f ca="1">IF(ISERROR(VLOOKUP(CONCATENATE(INDIRECT(ADDRESS(3,COLUMN())),A50),DATA!C2:E1044,2,FALSE)),0,VLOOKUP(CONCATENATE(INDIRECT(ADDRESS(3,COLUMN())),A50),DATA!C2:E1044,2,FALSE))</f>
        <v>0</v>
      </c>
      <c r="O50" s="49">
        <f ca="1">IF(ISERROR(VLOOKUP(CONCATENATE(INDIRECT(ADDRESS(3,COLUMN())),A50),DATA!C2:E1044,2,FALSE)),0,VLOOKUP(CONCATENATE(INDIRECT(ADDRESS(3,COLUMN())),A50),DATA!C2:E1044,2,FALSE))</f>
        <v>0</v>
      </c>
      <c r="P50" s="49">
        <f ca="1">IF(ISERROR(VLOOKUP(CONCATENATE(INDIRECT(ADDRESS(3,COLUMN())),A50),DATA!C2:E1044,2,FALSE)),0,VLOOKUP(CONCATENATE(INDIRECT(ADDRESS(3,COLUMN())),A50),DATA!C2:E1044,2,FALSE))</f>
        <v>0</v>
      </c>
      <c r="Q50" s="49">
        <f ca="1">IF(ISERROR(VLOOKUP(CONCATENATE(INDIRECT(ADDRESS(3,COLUMN())),A50),DATA!C2:E1044,2,FALSE)),0,VLOOKUP(CONCATENATE(INDIRECT(ADDRESS(3,COLUMN())),A50),DATA!C2:E1044,2,FALSE))</f>
        <v>0</v>
      </c>
      <c r="R50" s="49">
        <f ca="1">IF(ISERROR(VLOOKUP(CONCATENATE(INDIRECT(ADDRESS(3,COLUMN())),A50),DATA!C2:E1044,2,FALSE)),0,VLOOKUP(CONCATENATE(INDIRECT(ADDRESS(3,COLUMN())),A50),DATA!C2:E1044,2,FALSE))</f>
        <v>0</v>
      </c>
      <c r="S50" s="49">
        <f ca="1">IF(ISERROR(VLOOKUP(CONCATENATE(INDIRECT(ADDRESS(3,COLUMN())),A50),DATA!C2:E1044,2,FALSE)),0,VLOOKUP(CONCATENATE(INDIRECT(ADDRESS(3,COLUMN())),A50),DATA!C2:E1044,2,FALSE))</f>
        <v>0</v>
      </c>
      <c r="T50" s="49">
        <f ca="1">IF(ISERROR(VLOOKUP(CONCATENATE(INDIRECT(ADDRESS(3,COLUMN())),A50),DATA!C2:E1044,2,FALSE)),0,VLOOKUP(CONCATENATE(INDIRECT(ADDRESS(3,COLUMN())),A50),DATA!C2:E1044,2,FALSE))</f>
        <v>0</v>
      </c>
      <c r="U50" s="49">
        <f ca="1">IF(ISERROR(VLOOKUP(CONCATENATE(INDIRECT(ADDRESS(3,COLUMN())),A50),DATA!C2:E1044,2,FALSE)),0,VLOOKUP(CONCATENATE(INDIRECT(ADDRESS(3,COLUMN())),A50),DATA!C2:E1044,2,FALSE))</f>
        <v>0</v>
      </c>
      <c r="V50" s="49">
        <f ca="1">IF(ISERROR(VLOOKUP(CONCATENATE(INDIRECT(ADDRESS(3,COLUMN())),A50),DATA!C2:E1044,2,FALSE)),0,VLOOKUP(CONCATENATE(INDIRECT(ADDRESS(3,COLUMN())),A50),DATA!C2:E1044,2,FALSE))</f>
        <v>0</v>
      </c>
      <c r="W50" s="49">
        <f ca="1">IF(ISERROR(VLOOKUP(CONCATENATE(INDIRECT(ADDRESS(3,COLUMN())),A50),DATA!C2:E1044,2,FALSE)),0,VLOOKUP(CONCATENATE(INDIRECT(ADDRESS(3,COLUMN())),A50),DATA!C2:E1044,2,FALSE))</f>
        <v>0</v>
      </c>
      <c r="X50" s="49">
        <f ca="1">IF(ISERROR(VLOOKUP(CONCATENATE(INDIRECT(ADDRESS(3,COLUMN())),A50),DATA!C2:E1044,2,FALSE)),0,VLOOKUP(CONCATENATE(INDIRECT(ADDRESS(3,COLUMN())),A50),DATA!C2:E1044,2,FALSE))</f>
        <v>0</v>
      </c>
      <c r="Y50" s="49">
        <f ca="1">IF(ISERROR(VLOOKUP(CONCATENATE(INDIRECT(ADDRESS(3,COLUMN())),A50),DATA!C2:E1044,2,FALSE)),0,VLOOKUP(CONCATENATE(INDIRECT(ADDRESS(3,COLUMN())),A50),DATA!C2:E1044,2,FALSE))</f>
        <v>0</v>
      </c>
      <c r="Z50" s="49">
        <f ca="1">IF(ISERROR(VLOOKUP(CONCATENATE(INDIRECT(ADDRESS(3,COLUMN())),A50),DATA!C2:E1044,2,FALSE)),0,VLOOKUP(CONCATENATE(INDIRECT(ADDRESS(3,COLUMN())),A50),DATA!C2:E1044,2,FALSE))</f>
        <v>0</v>
      </c>
      <c r="AA50" s="49">
        <f ca="1">IF(ISERROR(VLOOKUP(CONCATENATE(INDIRECT(ADDRESS(3,COLUMN())),A50),DATA!C2:E1044,2,FALSE)),0,VLOOKUP(CONCATENATE(INDIRECT(ADDRESS(3,COLUMN())),A50),DATA!C2:E1044,2,FALSE))</f>
        <v>0</v>
      </c>
      <c r="AB50" s="49">
        <f ca="1">IF(ISERROR(VLOOKUP(CONCATENATE(INDIRECT(ADDRESS(3,COLUMN())),A50),DATA!C2:E1044,2,FALSE)),0,VLOOKUP(CONCATENATE(INDIRECT(ADDRESS(3,COLUMN())),A50),DATA!C2:E1044,2,FALSE))</f>
        <v>0</v>
      </c>
      <c r="AC50" s="49">
        <f ca="1">IF(ISERROR(VLOOKUP(CONCATENATE(INDIRECT(ADDRESS(3,COLUMN())),A50),DATA!C2:E1044,2,FALSE)),0,VLOOKUP(CONCATENATE(INDIRECT(ADDRESS(3,COLUMN())),A50),DATA!C2:E1044,2,FALSE))</f>
        <v>0</v>
      </c>
      <c r="AD50" s="49">
        <f ca="1">IF(ISERROR(VLOOKUP(CONCATENATE(INDIRECT(ADDRESS(3,COLUMN())),A50),DATA!C2:E1044,2,FALSE)),0,VLOOKUP(CONCATENATE(INDIRECT(ADDRESS(3,COLUMN())),A50),DATA!C2:E1044,2,FALSE))</f>
        <v>0</v>
      </c>
      <c r="AE50" s="49">
        <f ca="1">IF(ISERROR(VLOOKUP(CONCATENATE(INDIRECT(ADDRESS(3,COLUMN())),A50),DATA!C2:E1044,2,FALSE)),0,VLOOKUP(CONCATENATE(INDIRECT(ADDRESS(3,COLUMN())),A50),DATA!C2:E1044,2,FALSE))</f>
        <v>0</v>
      </c>
      <c r="AF50" s="49">
        <f ca="1">IF(ISERROR(VLOOKUP(CONCATENATE(INDIRECT(ADDRESS(3,COLUMN())),A50),DATA!C2:E1044,2,FALSE)),0,VLOOKUP(CONCATENATE(INDIRECT(ADDRESS(3,COLUMN())),A50),DATA!C2:E1044,2,FALSE))</f>
        <v>0</v>
      </c>
      <c r="AG50" s="49">
        <f ca="1">IF(ISERROR(VLOOKUP(CONCATENATE(INDIRECT(ADDRESS(3,COLUMN())),A50),DATA!C2:E1044,2,FALSE)),0,VLOOKUP(CONCATENATE(INDIRECT(ADDRESS(3,COLUMN())),A50),DATA!C2:E1044,2,FALSE))</f>
        <v>0</v>
      </c>
      <c r="AH50" s="49">
        <f ca="1">IF(ISERROR(VLOOKUP(CONCATENATE(INDIRECT(ADDRESS(3,COLUMN())),A50),DATA!C2:E1044,2,FALSE)),0,VLOOKUP(CONCATENATE(INDIRECT(ADDRESS(3,COLUMN())),A50),DATA!C2:E1044,2,FALSE))</f>
        <v>0</v>
      </c>
      <c r="AI50" s="49">
        <f ca="1">IF(ISERROR(VLOOKUP(CONCATENATE(INDIRECT(ADDRESS(3,COLUMN())),A50),DATA!C2:E1044,2,FALSE)),0,VLOOKUP(CONCATENATE(INDIRECT(ADDRESS(3,COLUMN())),A50),DATA!C2:E1044,2,FALSE))</f>
        <v>0</v>
      </c>
      <c r="AJ50" s="49">
        <f ca="1">IF(ISERROR(VLOOKUP(CONCATENATE(INDIRECT(ADDRESS(3,COLUMN())),A50),DATA!C2:E1044,2,FALSE)),0,VLOOKUP(CONCATENATE(INDIRECT(ADDRESS(3,COLUMN())),A50),DATA!C2:E1044,2,FALSE))</f>
        <v>0</v>
      </c>
      <c r="AK50" s="49">
        <f ca="1">IF(ISERROR(VLOOKUP(CONCATENATE(INDIRECT(ADDRESS(3,COLUMN())),A50),DATA!C2:E1044,2,FALSE)),0,VLOOKUP(CONCATENATE(INDIRECT(ADDRESS(3,COLUMN())),A50),DATA!C2:E1044,2,FALSE))</f>
        <v>0</v>
      </c>
      <c r="AL50" s="49">
        <f ca="1">IF(ISERROR(VLOOKUP(CONCATENATE(INDIRECT(ADDRESS(3,COLUMN())),A50),DATA!C2:E1044,2,FALSE)),0,VLOOKUP(CONCATENATE(INDIRECT(ADDRESS(3,COLUMN())),A50),DATA!C2:E1044,2,FALSE))</f>
        <v>0</v>
      </c>
      <c r="AM50" s="49">
        <f ca="1">IF(ISERROR(VLOOKUP(CONCATENATE(INDIRECT(ADDRESS(3,COLUMN())),A50),DATA!C2:E1044,2,FALSE)),0,VLOOKUP(CONCATENATE(INDIRECT(ADDRESS(3,COLUMN())),A50),DATA!C2:E1044,2,FALSE))</f>
        <v>0</v>
      </c>
      <c r="AN50" s="49">
        <f ca="1">SUM(B50:INDIRECT(CONCATENATE(SUBSTITUTE(ADDRESS(1,COLUMN()-1,4),"1",""),"$50")))</f>
        <v>0</v>
      </c>
    </row>
    <row r="51" spans="1:40" x14ac:dyDescent="0.25">
      <c r="A51" s="50" t="s">
        <v>98</v>
      </c>
      <c r="B51" s="50">
        <f ca="1">IF(ISERROR(VLOOKUP(CONCATENATE(INDIRECT(ADDRESS(3,COLUMN())),A51),DATA!C2:E1044,2,FALSE)),0,VLOOKUP(CONCATENATE(INDIRECT(ADDRESS(3,COLUMN())),A51),DATA!C2:E1044,2,FALSE))</f>
        <v>0</v>
      </c>
      <c r="C51" s="50">
        <f ca="1">IF(ISERROR(VLOOKUP(CONCATENATE(INDIRECT(ADDRESS(3,COLUMN())),A51),DATA!C2:E1044,2,FALSE)),0,VLOOKUP(CONCATENATE(INDIRECT(ADDRESS(3,COLUMN())),A51),DATA!C2:E1044,2,FALSE))</f>
        <v>0</v>
      </c>
      <c r="D51" s="50">
        <f ca="1">IF(ISERROR(VLOOKUP(CONCATENATE(INDIRECT(ADDRESS(3,COLUMN())),A51),DATA!C2:E1044,2,FALSE)),0,VLOOKUP(CONCATENATE(INDIRECT(ADDRESS(3,COLUMN())),A51),DATA!C2:E1044,2,FALSE))</f>
        <v>0</v>
      </c>
      <c r="E51" s="50">
        <f ca="1">IF(ISERROR(VLOOKUP(CONCATENATE(INDIRECT(ADDRESS(3,COLUMN())),A51),DATA!C2:E1044,2,FALSE)),0,VLOOKUP(CONCATENATE(INDIRECT(ADDRESS(3,COLUMN())),A51),DATA!C2:E1044,2,FALSE))</f>
        <v>0</v>
      </c>
      <c r="F51" s="50">
        <f ca="1">IF(ISERROR(VLOOKUP(CONCATENATE(INDIRECT(ADDRESS(3,COLUMN())),A51),DATA!C2:E1044,2,FALSE)),0,VLOOKUP(CONCATENATE(INDIRECT(ADDRESS(3,COLUMN())),A51),DATA!C2:E1044,2,FALSE))</f>
        <v>0</v>
      </c>
      <c r="G51" s="50">
        <f ca="1">IF(ISERROR(VLOOKUP(CONCATENATE(INDIRECT(ADDRESS(3,COLUMN())),A51),DATA!C2:E1044,2,FALSE)),0,VLOOKUP(CONCATENATE(INDIRECT(ADDRESS(3,COLUMN())),A51),DATA!C2:E1044,2,FALSE))</f>
        <v>0</v>
      </c>
      <c r="H51" s="50">
        <f ca="1">IF(ISERROR(VLOOKUP(CONCATENATE(INDIRECT(ADDRESS(3,COLUMN())),A51),DATA!C2:E1044,2,FALSE)),0,VLOOKUP(CONCATENATE(INDIRECT(ADDRESS(3,COLUMN())),A51),DATA!C2:E1044,2,FALSE))</f>
        <v>0</v>
      </c>
      <c r="I51" s="50">
        <f ca="1">IF(ISERROR(VLOOKUP(CONCATENATE(INDIRECT(ADDRESS(3,COLUMN())),A51),DATA!C2:E1044,2,FALSE)),0,VLOOKUP(CONCATENATE(INDIRECT(ADDRESS(3,COLUMN())),A51),DATA!C2:E1044,2,FALSE))</f>
        <v>0</v>
      </c>
      <c r="J51" s="50">
        <f ca="1">IF(ISERROR(VLOOKUP(CONCATENATE(INDIRECT(ADDRESS(3,COLUMN())),A51),DATA!C2:E1044,2,FALSE)),0,VLOOKUP(CONCATENATE(INDIRECT(ADDRESS(3,COLUMN())),A51),DATA!C2:E1044,2,FALSE))</f>
        <v>0</v>
      </c>
      <c r="K51" s="50">
        <f ca="1">IF(ISERROR(VLOOKUP(CONCATENATE(INDIRECT(ADDRESS(3,COLUMN())),A51),DATA!C2:E1044,2,FALSE)),0,VLOOKUP(CONCATENATE(INDIRECT(ADDRESS(3,COLUMN())),A51),DATA!C2:E1044,2,FALSE))</f>
        <v>0</v>
      </c>
      <c r="L51" s="50">
        <f ca="1">IF(ISERROR(VLOOKUP(CONCATENATE(INDIRECT(ADDRESS(3,COLUMN())),A51),DATA!C2:E1044,2,FALSE)),0,VLOOKUP(CONCATENATE(INDIRECT(ADDRESS(3,COLUMN())),A51),DATA!C2:E1044,2,FALSE))</f>
        <v>0</v>
      </c>
      <c r="M51" s="50">
        <f ca="1">IF(ISERROR(VLOOKUP(CONCATENATE(INDIRECT(ADDRESS(3,COLUMN())),A51),DATA!C2:E1044,2,FALSE)),0,VLOOKUP(CONCATENATE(INDIRECT(ADDRESS(3,COLUMN())),A51),DATA!C2:E1044,2,FALSE))</f>
        <v>0</v>
      </c>
      <c r="N51" s="50">
        <f ca="1">IF(ISERROR(VLOOKUP(CONCATENATE(INDIRECT(ADDRESS(3,COLUMN())),A51),DATA!C2:E1044,2,FALSE)),0,VLOOKUP(CONCATENATE(INDIRECT(ADDRESS(3,COLUMN())),A51),DATA!C2:E1044,2,FALSE))</f>
        <v>0</v>
      </c>
      <c r="O51" s="50">
        <f ca="1">IF(ISERROR(VLOOKUP(CONCATENATE(INDIRECT(ADDRESS(3,COLUMN())),A51),DATA!C2:E1044,2,FALSE)),0,VLOOKUP(CONCATENATE(INDIRECT(ADDRESS(3,COLUMN())),A51),DATA!C2:E1044,2,FALSE))</f>
        <v>0</v>
      </c>
      <c r="P51" s="50">
        <f ca="1">IF(ISERROR(VLOOKUP(CONCATENATE(INDIRECT(ADDRESS(3,COLUMN())),A51),DATA!C2:E1044,2,FALSE)),0,VLOOKUP(CONCATENATE(INDIRECT(ADDRESS(3,COLUMN())),A51),DATA!C2:E1044,2,FALSE))</f>
        <v>0</v>
      </c>
      <c r="Q51" s="50">
        <f ca="1">IF(ISERROR(VLOOKUP(CONCATENATE(INDIRECT(ADDRESS(3,COLUMN())),A51),DATA!C2:E1044,2,FALSE)),0,VLOOKUP(CONCATENATE(INDIRECT(ADDRESS(3,COLUMN())),A51),DATA!C2:E1044,2,FALSE))</f>
        <v>0</v>
      </c>
      <c r="R51" s="50">
        <f ca="1">IF(ISERROR(VLOOKUP(CONCATENATE(INDIRECT(ADDRESS(3,COLUMN())),A51),DATA!C2:E1044,2,FALSE)),0,VLOOKUP(CONCATENATE(INDIRECT(ADDRESS(3,COLUMN())),A51),DATA!C2:E1044,2,FALSE))</f>
        <v>0</v>
      </c>
      <c r="S51" s="50">
        <f ca="1">IF(ISERROR(VLOOKUP(CONCATENATE(INDIRECT(ADDRESS(3,COLUMN())),A51),DATA!C2:E1044,2,FALSE)),0,VLOOKUP(CONCATENATE(INDIRECT(ADDRESS(3,COLUMN())),A51),DATA!C2:E1044,2,FALSE))</f>
        <v>0</v>
      </c>
      <c r="T51" s="50">
        <f ca="1">IF(ISERROR(VLOOKUP(CONCATENATE(INDIRECT(ADDRESS(3,COLUMN())),A51),DATA!C2:E1044,2,FALSE)),0,VLOOKUP(CONCATENATE(INDIRECT(ADDRESS(3,COLUMN())),A51),DATA!C2:E1044,2,FALSE))</f>
        <v>0</v>
      </c>
      <c r="U51" s="50">
        <f ca="1">IF(ISERROR(VLOOKUP(CONCATENATE(INDIRECT(ADDRESS(3,COLUMN())),A51),DATA!C2:E1044,2,FALSE)),0,VLOOKUP(CONCATENATE(INDIRECT(ADDRESS(3,COLUMN())),A51),DATA!C2:E1044,2,FALSE))</f>
        <v>0</v>
      </c>
      <c r="V51" s="50">
        <f ca="1">IF(ISERROR(VLOOKUP(CONCATENATE(INDIRECT(ADDRESS(3,COLUMN())),A51),DATA!C2:E1044,2,FALSE)),0,VLOOKUP(CONCATENATE(INDIRECT(ADDRESS(3,COLUMN())),A51),DATA!C2:E1044,2,FALSE))</f>
        <v>0</v>
      </c>
      <c r="W51" s="50">
        <f ca="1">IF(ISERROR(VLOOKUP(CONCATENATE(INDIRECT(ADDRESS(3,COLUMN())),A51),DATA!C2:E1044,2,FALSE)),0,VLOOKUP(CONCATENATE(INDIRECT(ADDRESS(3,COLUMN())),A51),DATA!C2:E1044,2,FALSE))</f>
        <v>0</v>
      </c>
      <c r="X51" s="50">
        <f ca="1">IF(ISERROR(VLOOKUP(CONCATENATE(INDIRECT(ADDRESS(3,COLUMN())),A51),DATA!C2:E1044,2,FALSE)),0,VLOOKUP(CONCATENATE(INDIRECT(ADDRESS(3,COLUMN())),A51),DATA!C2:E1044,2,FALSE))</f>
        <v>0</v>
      </c>
      <c r="Y51" s="50">
        <f ca="1">IF(ISERROR(VLOOKUP(CONCATENATE(INDIRECT(ADDRESS(3,COLUMN())),A51),DATA!C2:E1044,2,FALSE)),0,VLOOKUP(CONCATENATE(INDIRECT(ADDRESS(3,COLUMN())),A51),DATA!C2:E1044,2,FALSE))</f>
        <v>0</v>
      </c>
      <c r="Z51" s="50">
        <f ca="1">IF(ISERROR(VLOOKUP(CONCATENATE(INDIRECT(ADDRESS(3,COLUMN())),A51),DATA!C2:E1044,2,FALSE)),0,VLOOKUP(CONCATENATE(INDIRECT(ADDRESS(3,COLUMN())),A51),DATA!C2:E1044,2,FALSE))</f>
        <v>0</v>
      </c>
      <c r="AA51" s="50">
        <f ca="1">IF(ISERROR(VLOOKUP(CONCATENATE(INDIRECT(ADDRESS(3,COLUMN())),A51),DATA!C2:E1044,2,FALSE)),0,VLOOKUP(CONCATENATE(INDIRECT(ADDRESS(3,COLUMN())),A51),DATA!C2:E1044,2,FALSE))</f>
        <v>0</v>
      </c>
      <c r="AB51" s="50">
        <f ca="1">IF(ISERROR(VLOOKUP(CONCATENATE(INDIRECT(ADDRESS(3,COLUMN())),A51),DATA!C2:E1044,2,FALSE)),0,VLOOKUP(CONCATENATE(INDIRECT(ADDRESS(3,COLUMN())),A51),DATA!C2:E1044,2,FALSE))</f>
        <v>0</v>
      </c>
      <c r="AC51" s="50">
        <f ca="1">IF(ISERROR(VLOOKUP(CONCATENATE(INDIRECT(ADDRESS(3,COLUMN())),A51),DATA!C2:E1044,2,FALSE)),0,VLOOKUP(CONCATENATE(INDIRECT(ADDRESS(3,COLUMN())),A51),DATA!C2:E1044,2,FALSE))</f>
        <v>0</v>
      </c>
      <c r="AD51" s="50">
        <f ca="1">IF(ISERROR(VLOOKUP(CONCATENATE(INDIRECT(ADDRESS(3,COLUMN())),A51),DATA!C2:E1044,2,FALSE)),0,VLOOKUP(CONCATENATE(INDIRECT(ADDRESS(3,COLUMN())),A51),DATA!C2:E1044,2,FALSE))</f>
        <v>0</v>
      </c>
      <c r="AE51" s="50">
        <f ca="1">IF(ISERROR(VLOOKUP(CONCATENATE(INDIRECT(ADDRESS(3,COLUMN())),A51),DATA!C2:E1044,2,FALSE)),0,VLOOKUP(CONCATENATE(INDIRECT(ADDRESS(3,COLUMN())),A51),DATA!C2:E1044,2,FALSE))</f>
        <v>0</v>
      </c>
      <c r="AF51" s="50">
        <f ca="1">IF(ISERROR(VLOOKUP(CONCATENATE(INDIRECT(ADDRESS(3,COLUMN())),A51),DATA!C2:E1044,2,FALSE)),0,VLOOKUP(CONCATENATE(INDIRECT(ADDRESS(3,COLUMN())),A51),DATA!C2:E1044,2,FALSE))</f>
        <v>0</v>
      </c>
      <c r="AG51" s="50">
        <f ca="1">IF(ISERROR(VLOOKUP(CONCATENATE(INDIRECT(ADDRESS(3,COLUMN())),A51),DATA!C2:E1044,2,FALSE)),0,VLOOKUP(CONCATENATE(INDIRECT(ADDRESS(3,COLUMN())),A51),DATA!C2:E1044,2,FALSE))</f>
        <v>0</v>
      </c>
      <c r="AH51" s="50">
        <f ca="1">IF(ISERROR(VLOOKUP(CONCATENATE(INDIRECT(ADDRESS(3,COLUMN())),A51),DATA!C2:E1044,2,FALSE)),0,VLOOKUP(CONCATENATE(INDIRECT(ADDRESS(3,COLUMN())),A51),DATA!C2:E1044,2,FALSE))</f>
        <v>0</v>
      </c>
      <c r="AI51" s="50">
        <f ca="1">IF(ISERROR(VLOOKUP(CONCATENATE(INDIRECT(ADDRESS(3,COLUMN())),A51),DATA!C2:E1044,2,FALSE)),0,VLOOKUP(CONCATENATE(INDIRECT(ADDRESS(3,COLUMN())),A51),DATA!C2:E1044,2,FALSE))</f>
        <v>0</v>
      </c>
      <c r="AJ51" s="50">
        <f ca="1">IF(ISERROR(VLOOKUP(CONCATENATE(INDIRECT(ADDRESS(3,COLUMN())),A51),DATA!C2:E1044,2,FALSE)),0,VLOOKUP(CONCATENATE(INDIRECT(ADDRESS(3,COLUMN())),A51),DATA!C2:E1044,2,FALSE))</f>
        <v>0</v>
      </c>
      <c r="AK51" s="50">
        <f ca="1">IF(ISERROR(VLOOKUP(CONCATENATE(INDIRECT(ADDRESS(3,COLUMN())),A51),DATA!C2:E1044,2,FALSE)),0,VLOOKUP(CONCATENATE(INDIRECT(ADDRESS(3,COLUMN())),A51),DATA!C2:E1044,2,FALSE))</f>
        <v>0</v>
      </c>
      <c r="AL51" s="50">
        <f ca="1">IF(ISERROR(VLOOKUP(CONCATENATE(INDIRECT(ADDRESS(3,COLUMN())),A51),DATA!C2:E1044,2,FALSE)),0,VLOOKUP(CONCATENATE(INDIRECT(ADDRESS(3,COLUMN())),A51),DATA!C2:E1044,2,FALSE))</f>
        <v>0</v>
      </c>
      <c r="AM51" s="50">
        <f ca="1">IF(ISERROR(VLOOKUP(CONCATENATE(INDIRECT(ADDRESS(3,COLUMN())),A51),DATA!C2:E1044,2,FALSE)),0,VLOOKUP(CONCATENATE(INDIRECT(ADDRESS(3,COLUMN())),A51),DATA!C2:E1044,2,FALSE))</f>
        <v>0</v>
      </c>
      <c r="AN51" s="50">
        <f ca="1">SUM(B51:INDIRECT(CONCATENATE(SUBSTITUTE(ADDRESS(1,COLUMN()-1,4),"1",""),"$51")))</f>
        <v>0</v>
      </c>
    </row>
    <row r="52" spans="1:40" x14ac:dyDescent="0.25">
      <c r="A52" s="49" t="s">
        <v>99</v>
      </c>
      <c r="B52" s="49">
        <f ca="1">IF(ISERROR(VLOOKUP(CONCATENATE(INDIRECT(ADDRESS(3,COLUMN())),A52),DATA!C2:E1044,2,FALSE)),0,VLOOKUP(CONCATENATE(INDIRECT(ADDRESS(3,COLUMN())),A52),DATA!C2:E1044,2,FALSE))</f>
        <v>86.663330000000002</v>
      </c>
      <c r="C52" s="49">
        <f ca="1">IF(ISERROR(VLOOKUP(CONCATENATE(INDIRECT(ADDRESS(3,COLUMN())),A52),DATA!C2:E1044,2,FALSE)),0,VLOOKUP(CONCATENATE(INDIRECT(ADDRESS(3,COLUMN())),A52),DATA!C2:E1044,2,FALSE))</f>
        <v>8.02</v>
      </c>
      <c r="D52" s="49">
        <f ca="1">IF(ISERROR(VLOOKUP(CONCATENATE(INDIRECT(ADDRESS(3,COLUMN())),A52),DATA!C2:E1044,2,FALSE)),0,VLOOKUP(CONCATENATE(INDIRECT(ADDRESS(3,COLUMN())),A52),DATA!C2:E1044,2,FALSE))</f>
        <v>17.600000000000001</v>
      </c>
      <c r="E52" s="49">
        <f ca="1">IF(ISERROR(VLOOKUP(CONCATENATE(INDIRECT(ADDRESS(3,COLUMN())),A52),DATA!C2:E1044,2,FALSE)),0,VLOOKUP(CONCATENATE(INDIRECT(ADDRESS(3,COLUMN())),A52),DATA!C2:E1044,2,FALSE))</f>
        <v>14</v>
      </c>
      <c r="F52" s="49">
        <f ca="1">IF(ISERROR(VLOOKUP(CONCATENATE(INDIRECT(ADDRESS(3,COLUMN())),A52),DATA!C2:E1044,2,FALSE)),0,VLOOKUP(CONCATENATE(INDIRECT(ADDRESS(3,COLUMN())),A52),DATA!C2:E1044,2,FALSE))</f>
        <v>9.35</v>
      </c>
      <c r="G52" s="49">
        <f ca="1">IF(ISERROR(VLOOKUP(CONCATENATE(INDIRECT(ADDRESS(3,COLUMN())),A52),DATA!C2:E1044,2,FALSE)),0,VLOOKUP(CONCATENATE(INDIRECT(ADDRESS(3,COLUMN())),A52),DATA!C2:E1044,2,FALSE))</f>
        <v>5.05</v>
      </c>
      <c r="H52" s="49">
        <f ca="1">IF(ISERROR(VLOOKUP(CONCATENATE(INDIRECT(ADDRESS(3,COLUMN())),A52),DATA!C2:E1044,2,FALSE)),0,VLOOKUP(CONCATENATE(INDIRECT(ADDRESS(3,COLUMN())),A52),DATA!C2:E1044,2,FALSE))</f>
        <v>11.410030000000001</v>
      </c>
      <c r="I52" s="49">
        <f ca="1">IF(ISERROR(VLOOKUP(CONCATENATE(INDIRECT(ADDRESS(3,COLUMN())),A52),DATA!C2:E1044,2,FALSE)),0,VLOOKUP(CONCATENATE(INDIRECT(ADDRESS(3,COLUMN())),A52),DATA!C2:E1044,2,FALSE))</f>
        <v>7.45</v>
      </c>
      <c r="J52" s="49">
        <f ca="1">IF(ISERROR(VLOOKUP(CONCATENATE(INDIRECT(ADDRESS(3,COLUMN())),A52),DATA!C2:E1044,2,FALSE)),0,VLOOKUP(CONCATENATE(INDIRECT(ADDRESS(3,COLUMN())),A52),DATA!C2:E1044,2,FALSE))</f>
        <v>5.75</v>
      </c>
      <c r="K52" s="49">
        <f ca="1">IF(ISERROR(VLOOKUP(CONCATENATE(INDIRECT(ADDRESS(3,COLUMN())),A52),DATA!C2:E1044,2,FALSE)),0,VLOOKUP(CONCATENATE(INDIRECT(ADDRESS(3,COLUMN())),A52),DATA!C2:E1044,2,FALSE))</f>
        <v>10.453329999999999</v>
      </c>
      <c r="L52" s="49">
        <f ca="1">IF(ISERROR(VLOOKUP(CONCATENATE(INDIRECT(ADDRESS(3,COLUMN())),A52),DATA!C2:E1044,2,FALSE)),0,VLOOKUP(CONCATENATE(INDIRECT(ADDRESS(3,COLUMN())),A52),DATA!C2:E1044,2,FALSE))</f>
        <v>0.5</v>
      </c>
      <c r="M52" s="49">
        <f ca="1">IF(ISERROR(VLOOKUP(CONCATENATE(INDIRECT(ADDRESS(3,COLUMN())),A52),DATA!C2:E1044,2,FALSE)),0,VLOOKUP(CONCATENATE(INDIRECT(ADDRESS(3,COLUMN())),A52),DATA!C2:E1044,2,FALSE))</f>
        <v>1.5</v>
      </c>
      <c r="N52" s="49">
        <f ca="1">IF(ISERROR(VLOOKUP(CONCATENATE(INDIRECT(ADDRESS(3,COLUMN())),A52),DATA!C2:E1044,2,FALSE)),0,VLOOKUP(CONCATENATE(INDIRECT(ADDRESS(3,COLUMN())),A52),DATA!C2:E1044,2,FALSE))</f>
        <v>12.57545</v>
      </c>
      <c r="O52" s="49">
        <f ca="1">IF(ISERROR(VLOOKUP(CONCATENATE(INDIRECT(ADDRESS(3,COLUMN())),A52),DATA!C2:E1044,2,FALSE)),0,VLOOKUP(CONCATENATE(INDIRECT(ADDRESS(3,COLUMN())),A52),DATA!C2:E1044,2,FALSE))</f>
        <v>2.7</v>
      </c>
      <c r="P52" s="49">
        <f ca="1">IF(ISERROR(VLOOKUP(CONCATENATE(INDIRECT(ADDRESS(3,COLUMN())),A52),DATA!C2:E1044,2,FALSE)),0,VLOOKUP(CONCATENATE(INDIRECT(ADDRESS(3,COLUMN())),A52),DATA!C2:E1044,2,FALSE))</f>
        <v>1</v>
      </c>
      <c r="Q52" s="49">
        <f ca="1">IF(ISERROR(VLOOKUP(CONCATENATE(INDIRECT(ADDRESS(3,COLUMN())),A52),DATA!C2:E1044,2,FALSE)),0,VLOOKUP(CONCATENATE(INDIRECT(ADDRESS(3,COLUMN())),A52),DATA!C2:E1044,2,FALSE))</f>
        <v>1</v>
      </c>
      <c r="R52" s="49">
        <f ca="1">IF(ISERROR(VLOOKUP(CONCATENATE(INDIRECT(ADDRESS(3,COLUMN())),A52),DATA!C2:E1044,2,FALSE)),0,VLOOKUP(CONCATENATE(INDIRECT(ADDRESS(3,COLUMN())),A52),DATA!C2:E1044,2,FALSE))</f>
        <v>9</v>
      </c>
      <c r="S52" s="49">
        <f ca="1">IF(ISERROR(VLOOKUP(CONCATENATE(INDIRECT(ADDRESS(3,COLUMN())),A52),DATA!C2:E1044,2,FALSE)),0,VLOOKUP(CONCATENATE(INDIRECT(ADDRESS(3,COLUMN())),A52),DATA!C2:E1044,2,FALSE))</f>
        <v>9</v>
      </c>
      <c r="T52" s="49">
        <f ca="1">IF(ISERROR(VLOOKUP(CONCATENATE(INDIRECT(ADDRESS(3,COLUMN())),A52),DATA!C2:E1044,2,FALSE)),0,VLOOKUP(CONCATENATE(INDIRECT(ADDRESS(3,COLUMN())),A52),DATA!C2:E1044,2,FALSE))</f>
        <v>15.84</v>
      </c>
      <c r="U52" s="49">
        <f ca="1">IF(ISERROR(VLOOKUP(CONCATENATE(INDIRECT(ADDRESS(3,COLUMN())),A52),DATA!C2:E1044,2,FALSE)),0,VLOOKUP(CONCATENATE(INDIRECT(ADDRESS(3,COLUMN())),A52),DATA!C2:E1044,2,FALSE))</f>
        <v>22.47</v>
      </c>
      <c r="V52" s="49">
        <f ca="1">IF(ISERROR(VLOOKUP(CONCATENATE(INDIRECT(ADDRESS(3,COLUMN())),A52),DATA!C2:E1044,2,FALSE)),0,VLOOKUP(CONCATENATE(INDIRECT(ADDRESS(3,COLUMN())),A52),DATA!C2:E1044,2,FALSE))</f>
        <v>1</v>
      </c>
      <c r="W52" s="49">
        <f ca="1">IF(ISERROR(VLOOKUP(CONCATENATE(INDIRECT(ADDRESS(3,COLUMN())),A52),DATA!C2:E1044,2,FALSE)),0,VLOOKUP(CONCATENATE(INDIRECT(ADDRESS(3,COLUMN())),A52),DATA!C2:E1044,2,FALSE))</f>
        <v>0</v>
      </c>
      <c r="X52" s="49">
        <f ca="1">IF(ISERROR(VLOOKUP(CONCATENATE(INDIRECT(ADDRESS(3,COLUMN())),A52),DATA!C2:E1044,2,FALSE)),0,VLOOKUP(CONCATENATE(INDIRECT(ADDRESS(3,COLUMN())),A52),DATA!C2:E1044,2,FALSE))</f>
        <v>0</v>
      </c>
      <c r="Y52" s="49">
        <f ca="1">IF(ISERROR(VLOOKUP(CONCATENATE(INDIRECT(ADDRESS(3,COLUMN())),A52),DATA!C2:E1044,2,FALSE)),0,VLOOKUP(CONCATENATE(INDIRECT(ADDRESS(3,COLUMN())),A52),DATA!C2:E1044,2,FALSE))</f>
        <v>2</v>
      </c>
      <c r="Z52" s="49">
        <f ca="1">IF(ISERROR(VLOOKUP(CONCATENATE(INDIRECT(ADDRESS(3,COLUMN())),A52),DATA!C2:E1044,2,FALSE)),0,VLOOKUP(CONCATENATE(INDIRECT(ADDRESS(3,COLUMN())),A52),DATA!C2:E1044,2,FALSE))</f>
        <v>2.35</v>
      </c>
      <c r="AA52" s="49">
        <f ca="1">IF(ISERROR(VLOOKUP(CONCATENATE(INDIRECT(ADDRESS(3,COLUMN())),A52),DATA!C2:E1044,2,FALSE)),0,VLOOKUP(CONCATENATE(INDIRECT(ADDRESS(3,COLUMN())),A52),DATA!C2:E1044,2,FALSE))</f>
        <v>1.6666700000000001</v>
      </c>
      <c r="AB52" s="49">
        <f ca="1">IF(ISERROR(VLOOKUP(CONCATENATE(INDIRECT(ADDRESS(3,COLUMN())),A52),DATA!C2:E1044,2,FALSE)),0,VLOOKUP(CONCATENATE(INDIRECT(ADDRESS(3,COLUMN())),A52),DATA!C2:E1044,2,FALSE))</f>
        <v>0</v>
      </c>
      <c r="AC52" s="49">
        <f ca="1">IF(ISERROR(VLOOKUP(CONCATENATE(INDIRECT(ADDRESS(3,COLUMN())),A52),DATA!C2:E1044,2,FALSE)),0,VLOOKUP(CONCATENATE(INDIRECT(ADDRESS(3,COLUMN())),A52),DATA!C2:E1044,2,FALSE))</f>
        <v>0</v>
      </c>
      <c r="AD52" s="49">
        <f ca="1">IF(ISERROR(VLOOKUP(CONCATENATE(INDIRECT(ADDRESS(3,COLUMN())),A52),DATA!C2:E1044,2,FALSE)),0,VLOOKUP(CONCATENATE(INDIRECT(ADDRESS(3,COLUMN())),A52),DATA!C2:E1044,2,FALSE))</f>
        <v>1.1599999999999999</v>
      </c>
      <c r="AE52" s="49">
        <f ca="1">IF(ISERROR(VLOOKUP(CONCATENATE(INDIRECT(ADDRESS(3,COLUMN())),A52),DATA!C2:E1044,2,FALSE)),0,VLOOKUP(CONCATENATE(INDIRECT(ADDRESS(3,COLUMN())),A52),DATA!C2:E1044,2,FALSE))</f>
        <v>0</v>
      </c>
      <c r="AF52" s="49">
        <f ca="1">IF(ISERROR(VLOOKUP(CONCATENATE(INDIRECT(ADDRESS(3,COLUMN())),A52),DATA!C2:E1044,2,FALSE)),0,VLOOKUP(CONCATENATE(INDIRECT(ADDRESS(3,COLUMN())),A52),DATA!C2:E1044,2,FALSE))</f>
        <v>0</v>
      </c>
      <c r="AG52" s="49">
        <f ca="1">IF(ISERROR(VLOOKUP(CONCATENATE(INDIRECT(ADDRESS(3,COLUMN())),A52),DATA!C2:E1044,2,FALSE)),0,VLOOKUP(CONCATENATE(INDIRECT(ADDRESS(3,COLUMN())),A52),DATA!C2:E1044,2,FALSE))</f>
        <v>0</v>
      </c>
      <c r="AH52" s="49">
        <f ca="1">IF(ISERROR(VLOOKUP(CONCATENATE(INDIRECT(ADDRESS(3,COLUMN())),A52),DATA!C2:E1044,2,FALSE)),0,VLOOKUP(CONCATENATE(INDIRECT(ADDRESS(3,COLUMN())),A52),DATA!C2:E1044,2,FALSE))</f>
        <v>0</v>
      </c>
      <c r="AI52" s="49">
        <f ca="1">IF(ISERROR(VLOOKUP(CONCATENATE(INDIRECT(ADDRESS(3,COLUMN())),A52),DATA!C2:E1044,2,FALSE)),0,VLOOKUP(CONCATENATE(INDIRECT(ADDRESS(3,COLUMN())),A52),DATA!C2:E1044,2,FALSE))</f>
        <v>0</v>
      </c>
      <c r="AJ52" s="49">
        <f ca="1">IF(ISERROR(VLOOKUP(CONCATENATE(INDIRECT(ADDRESS(3,COLUMN())),A52),DATA!C2:E1044,2,FALSE)),0,VLOOKUP(CONCATENATE(INDIRECT(ADDRESS(3,COLUMN())),A52),DATA!C2:E1044,2,FALSE))</f>
        <v>0</v>
      </c>
      <c r="AK52" s="49">
        <f ca="1">IF(ISERROR(VLOOKUP(CONCATENATE(INDIRECT(ADDRESS(3,COLUMN())),A52),DATA!C2:E1044,2,FALSE)),0,VLOOKUP(CONCATENATE(INDIRECT(ADDRESS(3,COLUMN())),A52),DATA!C2:E1044,2,FALSE))</f>
        <v>0</v>
      </c>
      <c r="AL52" s="49">
        <f ca="1">IF(ISERROR(VLOOKUP(CONCATENATE(INDIRECT(ADDRESS(3,COLUMN())),A52),DATA!C2:E1044,2,FALSE)),0,VLOOKUP(CONCATENATE(INDIRECT(ADDRESS(3,COLUMN())),A52),DATA!C2:E1044,2,FALSE))</f>
        <v>0</v>
      </c>
      <c r="AM52" s="49">
        <f ca="1">IF(ISERROR(VLOOKUP(CONCATENATE(INDIRECT(ADDRESS(3,COLUMN())),A52),DATA!C2:E1044,2,FALSE)),0,VLOOKUP(CONCATENATE(INDIRECT(ADDRESS(3,COLUMN())),A52),DATA!C2:E1044,2,FALSE))</f>
        <v>0</v>
      </c>
      <c r="AN52" s="49">
        <f ca="1">SUM(B52:INDIRECT(CONCATENATE(SUBSTITUTE(ADDRESS(1,COLUMN()-1,4),"1",""),"$52")))</f>
        <v>259.50881000000004</v>
      </c>
    </row>
    <row r="53" spans="1:40" x14ac:dyDescent="0.25">
      <c r="A53" s="50" t="s">
        <v>100</v>
      </c>
      <c r="B53" s="50">
        <f ca="1">IF(ISERROR(VLOOKUP(CONCATENATE(INDIRECT(ADDRESS(3,COLUMN())),A53),DATA!C2:E1044,2,FALSE)),0,VLOOKUP(CONCATENATE(INDIRECT(ADDRESS(3,COLUMN())),A53),DATA!C2:E1044,2,FALSE))</f>
        <v>149.04086000000001</v>
      </c>
      <c r="C53" s="50">
        <f ca="1">IF(ISERROR(VLOOKUP(CONCATENATE(INDIRECT(ADDRESS(3,COLUMN())),A53),DATA!C2:E1044,2,FALSE)),0,VLOOKUP(CONCATENATE(INDIRECT(ADDRESS(3,COLUMN())),A53),DATA!C2:E1044,2,FALSE))</f>
        <v>25.54</v>
      </c>
      <c r="D53" s="50">
        <f ca="1">IF(ISERROR(VLOOKUP(CONCATENATE(INDIRECT(ADDRESS(3,COLUMN())),A53),DATA!C2:E1044,2,FALSE)),0,VLOOKUP(CONCATENATE(INDIRECT(ADDRESS(3,COLUMN())),A53),DATA!C2:E1044,2,FALSE))</f>
        <v>28</v>
      </c>
      <c r="E53" s="50">
        <f ca="1">IF(ISERROR(VLOOKUP(CONCATENATE(INDIRECT(ADDRESS(3,COLUMN())),A53),DATA!C2:E1044,2,FALSE)),0,VLOOKUP(CONCATENATE(INDIRECT(ADDRESS(3,COLUMN())),A53),DATA!C2:E1044,2,FALSE))</f>
        <v>28.14</v>
      </c>
      <c r="F53" s="50">
        <f ca="1">IF(ISERROR(VLOOKUP(CONCATENATE(INDIRECT(ADDRESS(3,COLUMN())),A53),DATA!C2:E1044,2,FALSE)),0,VLOOKUP(CONCATENATE(INDIRECT(ADDRESS(3,COLUMN())),A53),DATA!C2:E1044,2,FALSE))</f>
        <v>0</v>
      </c>
      <c r="G53" s="50">
        <f ca="1">IF(ISERROR(VLOOKUP(CONCATENATE(INDIRECT(ADDRESS(3,COLUMN())),A53),DATA!C2:E1044,2,FALSE)),0,VLOOKUP(CONCATENATE(INDIRECT(ADDRESS(3,COLUMN())),A53),DATA!C2:E1044,2,FALSE))</f>
        <v>23.75</v>
      </c>
      <c r="H53" s="50">
        <f ca="1">IF(ISERROR(VLOOKUP(CONCATENATE(INDIRECT(ADDRESS(3,COLUMN())),A53),DATA!C2:E1044,2,FALSE)),0,VLOOKUP(CONCATENATE(INDIRECT(ADDRESS(3,COLUMN())),A53),DATA!C2:E1044,2,FALSE))</f>
        <v>28.39</v>
      </c>
      <c r="I53" s="50">
        <f ca="1">IF(ISERROR(VLOOKUP(CONCATENATE(INDIRECT(ADDRESS(3,COLUMN())),A53),DATA!C2:E1044,2,FALSE)),0,VLOOKUP(CONCATENATE(INDIRECT(ADDRESS(3,COLUMN())),A53),DATA!C2:E1044,2,FALSE))</f>
        <v>22.283329999999999</v>
      </c>
      <c r="J53" s="50">
        <f ca="1">IF(ISERROR(VLOOKUP(CONCATENATE(INDIRECT(ADDRESS(3,COLUMN())),A53),DATA!C2:E1044,2,FALSE)),0,VLOOKUP(CONCATENATE(INDIRECT(ADDRESS(3,COLUMN())),A53),DATA!C2:E1044,2,FALSE))</f>
        <v>4.0999999999999996</v>
      </c>
      <c r="K53" s="50">
        <f ca="1">IF(ISERROR(VLOOKUP(CONCATENATE(INDIRECT(ADDRESS(3,COLUMN())),A53),DATA!C2:E1044,2,FALSE)),0,VLOOKUP(CONCATENATE(INDIRECT(ADDRESS(3,COLUMN())),A53),DATA!C2:E1044,2,FALSE))</f>
        <v>17.02</v>
      </c>
      <c r="L53" s="50">
        <f ca="1">IF(ISERROR(VLOOKUP(CONCATENATE(INDIRECT(ADDRESS(3,COLUMN())),A53),DATA!C2:E1044,2,FALSE)),0,VLOOKUP(CONCATENATE(INDIRECT(ADDRESS(3,COLUMN())),A53),DATA!C2:E1044,2,FALSE))</f>
        <v>1</v>
      </c>
      <c r="M53" s="50">
        <f ca="1">IF(ISERROR(VLOOKUP(CONCATENATE(INDIRECT(ADDRESS(3,COLUMN())),A53),DATA!C2:E1044,2,FALSE)),0,VLOOKUP(CONCATENATE(INDIRECT(ADDRESS(3,COLUMN())),A53),DATA!C2:E1044,2,FALSE))</f>
        <v>3</v>
      </c>
      <c r="N53" s="50">
        <f ca="1">IF(ISERROR(VLOOKUP(CONCATENATE(INDIRECT(ADDRESS(3,COLUMN())),A53),DATA!C2:E1044,2,FALSE)),0,VLOOKUP(CONCATENATE(INDIRECT(ADDRESS(3,COLUMN())),A53),DATA!C2:E1044,2,FALSE))</f>
        <v>5.9</v>
      </c>
      <c r="O53" s="50">
        <f ca="1">IF(ISERROR(VLOOKUP(CONCATENATE(INDIRECT(ADDRESS(3,COLUMN())),A53),DATA!C2:E1044,2,FALSE)),0,VLOOKUP(CONCATENATE(INDIRECT(ADDRESS(3,COLUMN())),A53),DATA!C2:E1044,2,FALSE))</f>
        <v>6.88</v>
      </c>
      <c r="P53" s="50">
        <f ca="1">IF(ISERROR(VLOOKUP(CONCATENATE(INDIRECT(ADDRESS(3,COLUMN())),A53),DATA!C2:E1044,2,FALSE)),0,VLOOKUP(CONCATENATE(INDIRECT(ADDRESS(3,COLUMN())),A53),DATA!C2:E1044,2,FALSE))</f>
        <v>19</v>
      </c>
      <c r="Q53" s="50">
        <f ca="1">IF(ISERROR(VLOOKUP(CONCATENATE(INDIRECT(ADDRESS(3,COLUMN())),A53),DATA!C2:E1044,2,FALSE)),0,VLOOKUP(CONCATENATE(INDIRECT(ADDRESS(3,COLUMN())),A53),DATA!C2:E1044,2,FALSE))</f>
        <v>5</v>
      </c>
      <c r="R53" s="50">
        <f ca="1">IF(ISERROR(VLOOKUP(CONCATENATE(INDIRECT(ADDRESS(3,COLUMN())),A53),DATA!C2:E1044,2,FALSE)),0,VLOOKUP(CONCATENATE(INDIRECT(ADDRESS(3,COLUMN())),A53),DATA!C2:E1044,2,FALSE))</f>
        <v>14</v>
      </c>
      <c r="S53" s="50">
        <f ca="1">IF(ISERROR(VLOOKUP(CONCATENATE(INDIRECT(ADDRESS(3,COLUMN())),A53),DATA!C2:E1044,2,FALSE)),0,VLOOKUP(CONCATENATE(INDIRECT(ADDRESS(3,COLUMN())),A53),DATA!C2:E1044,2,FALSE))</f>
        <v>10.55</v>
      </c>
      <c r="T53" s="50">
        <f ca="1">IF(ISERROR(VLOOKUP(CONCATENATE(INDIRECT(ADDRESS(3,COLUMN())),A53),DATA!C2:E1044,2,FALSE)),0,VLOOKUP(CONCATENATE(INDIRECT(ADDRESS(3,COLUMN())),A53),DATA!C2:E1044,2,FALSE))</f>
        <v>2</v>
      </c>
      <c r="U53" s="50">
        <f ca="1">IF(ISERROR(VLOOKUP(CONCATENATE(INDIRECT(ADDRESS(3,COLUMN())),A53),DATA!C2:E1044,2,FALSE)),0,VLOOKUP(CONCATENATE(INDIRECT(ADDRESS(3,COLUMN())),A53),DATA!C2:E1044,2,FALSE))</f>
        <v>42.75</v>
      </c>
      <c r="V53" s="50">
        <f ca="1">IF(ISERROR(VLOOKUP(CONCATENATE(INDIRECT(ADDRESS(3,COLUMN())),A53),DATA!C2:E1044,2,FALSE)),0,VLOOKUP(CONCATENATE(INDIRECT(ADDRESS(3,COLUMN())),A53),DATA!C2:E1044,2,FALSE))</f>
        <v>3</v>
      </c>
      <c r="W53" s="50">
        <f ca="1">IF(ISERROR(VLOOKUP(CONCATENATE(INDIRECT(ADDRESS(3,COLUMN())),A53),DATA!C2:E1044,2,FALSE)),0,VLOOKUP(CONCATENATE(INDIRECT(ADDRESS(3,COLUMN())),A53),DATA!C2:E1044,2,FALSE))</f>
        <v>0</v>
      </c>
      <c r="X53" s="50">
        <f ca="1">IF(ISERROR(VLOOKUP(CONCATENATE(INDIRECT(ADDRESS(3,COLUMN())),A53),DATA!C2:E1044,2,FALSE)),0,VLOOKUP(CONCATENATE(INDIRECT(ADDRESS(3,COLUMN())),A53),DATA!C2:E1044,2,FALSE))</f>
        <v>0</v>
      </c>
      <c r="Y53" s="50">
        <f ca="1">IF(ISERROR(VLOOKUP(CONCATENATE(INDIRECT(ADDRESS(3,COLUMN())),A53),DATA!C2:E1044,2,FALSE)),0,VLOOKUP(CONCATENATE(INDIRECT(ADDRESS(3,COLUMN())),A53),DATA!C2:E1044,2,FALSE))</f>
        <v>17</v>
      </c>
      <c r="Z53" s="50">
        <f ca="1">IF(ISERROR(VLOOKUP(CONCATENATE(INDIRECT(ADDRESS(3,COLUMN())),A53),DATA!C2:E1044,2,FALSE)),0,VLOOKUP(CONCATENATE(INDIRECT(ADDRESS(3,COLUMN())),A53),DATA!C2:E1044,2,FALSE))</f>
        <v>0</v>
      </c>
      <c r="AA53" s="50">
        <f ca="1">IF(ISERROR(VLOOKUP(CONCATENATE(INDIRECT(ADDRESS(3,COLUMN())),A53),DATA!C2:E1044,2,FALSE)),0,VLOOKUP(CONCATENATE(INDIRECT(ADDRESS(3,COLUMN())),A53),DATA!C2:E1044,2,FALSE))</f>
        <v>0</v>
      </c>
      <c r="AB53" s="50">
        <f ca="1">IF(ISERROR(VLOOKUP(CONCATENATE(INDIRECT(ADDRESS(3,COLUMN())),A53),DATA!C2:E1044,2,FALSE)),0,VLOOKUP(CONCATENATE(INDIRECT(ADDRESS(3,COLUMN())),A53),DATA!C2:E1044,2,FALSE))</f>
        <v>0</v>
      </c>
      <c r="AC53" s="50">
        <f ca="1">IF(ISERROR(VLOOKUP(CONCATENATE(INDIRECT(ADDRESS(3,COLUMN())),A53),DATA!C2:E1044,2,FALSE)),0,VLOOKUP(CONCATENATE(INDIRECT(ADDRESS(3,COLUMN())),A53),DATA!C2:E1044,2,FALSE))</f>
        <v>0</v>
      </c>
      <c r="AD53" s="50">
        <f ca="1">IF(ISERROR(VLOOKUP(CONCATENATE(INDIRECT(ADDRESS(3,COLUMN())),A53),DATA!C2:E1044,2,FALSE)),0,VLOOKUP(CONCATENATE(INDIRECT(ADDRESS(3,COLUMN())),A53),DATA!C2:E1044,2,FALSE))</f>
        <v>0</v>
      </c>
      <c r="AE53" s="50">
        <f ca="1">IF(ISERROR(VLOOKUP(CONCATENATE(INDIRECT(ADDRESS(3,COLUMN())),A53),DATA!C2:E1044,2,FALSE)),0,VLOOKUP(CONCATENATE(INDIRECT(ADDRESS(3,COLUMN())),A53),DATA!C2:E1044,2,FALSE))</f>
        <v>0</v>
      </c>
      <c r="AF53" s="50">
        <f ca="1">IF(ISERROR(VLOOKUP(CONCATENATE(INDIRECT(ADDRESS(3,COLUMN())),A53),DATA!C2:E1044,2,FALSE)),0,VLOOKUP(CONCATENATE(INDIRECT(ADDRESS(3,COLUMN())),A53),DATA!C2:E1044,2,FALSE))</f>
        <v>1.25</v>
      </c>
      <c r="AG53" s="50">
        <f ca="1">IF(ISERROR(VLOOKUP(CONCATENATE(INDIRECT(ADDRESS(3,COLUMN())),A53),DATA!C2:E1044,2,FALSE)),0,VLOOKUP(CONCATENATE(INDIRECT(ADDRESS(3,COLUMN())),A53),DATA!C2:E1044,2,FALSE))</f>
        <v>0</v>
      </c>
      <c r="AH53" s="50">
        <f ca="1">IF(ISERROR(VLOOKUP(CONCATENATE(INDIRECT(ADDRESS(3,COLUMN())),A53),DATA!C2:E1044,2,FALSE)),0,VLOOKUP(CONCATENATE(INDIRECT(ADDRESS(3,COLUMN())),A53),DATA!C2:E1044,2,FALSE))</f>
        <v>1.17</v>
      </c>
      <c r="AI53" s="50">
        <f ca="1">IF(ISERROR(VLOOKUP(CONCATENATE(INDIRECT(ADDRESS(3,COLUMN())),A53),DATA!C2:E1044,2,FALSE)),0,VLOOKUP(CONCATENATE(INDIRECT(ADDRESS(3,COLUMN())),A53),DATA!C2:E1044,2,FALSE))</f>
        <v>0</v>
      </c>
      <c r="AJ53" s="50">
        <f ca="1">IF(ISERROR(VLOOKUP(CONCATENATE(INDIRECT(ADDRESS(3,COLUMN())),A53),DATA!C2:E1044,2,FALSE)),0,VLOOKUP(CONCATENATE(INDIRECT(ADDRESS(3,COLUMN())),A53),DATA!C2:E1044,2,FALSE))</f>
        <v>0</v>
      </c>
      <c r="AK53" s="50">
        <f ca="1">IF(ISERROR(VLOOKUP(CONCATENATE(INDIRECT(ADDRESS(3,COLUMN())),A53),DATA!C2:E1044,2,FALSE)),0,VLOOKUP(CONCATENATE(INDIRECT(ADDRESS(3,COLUMN())),A53),DATA!C2:E1044,2,FALSE))</f>
        <v>0</v>
      </c>
      <c r="AL53" s="50">
        <f ca="1">IF(ISERROR(VLOOKUP(CONCATENATE(INDIRECT(ADDRESS(3,COLUMN())),A53),DATA!C2:E1044,2,FALSE)),0,VLOOKUP(CONCATENATE(INDIRECT(ADDRESS(3,COLUMN())),A53),DATA!C2:E1044,2,FALSE))</f>
        <v>0</v>
      </c>
      <c r="AM53" s="50">
        <f ca="1">IF(ISERROR(VLOOKUP(CONCATENATE(INDIRECT(ADDRESS(3,COLUMN())),A53),DATA!C2:E1044,2,FALSE)),0,VLOOKUP(CONCATENATE(INDIRECT(ADDRESS(3,COLUMN())),A53),DATA!C2:E1044,2,FALSE))</f>
        <v>0</v>
      </c>
      <c r="AN53" s="50">
        <f ca="1">SUM(B53:INDIRECT(CONCATENATE(SUBSTITUTE(ADDRESS(1,COLUMN()-1,4),"1",""),"$53")))</f>
        <v>458.76418999999999</v>
      </c>
    </row>
    <row r="54" spans="1:40" x14ac:dyDescent="0.25">
      <c r="A54" s="49" t="s">
        <v>101</v>
      </c>
      <c r="B54" s="49">
        <f ca="1">IF(ISERROR(VLOOKUP(CONCATENATE(INDIRECT(ADDRESS(3,COLUMN())),A54),DATA!C2:E1044,2,FALSE)),0,VLOOKUP(CONCATENATE(INDIRECT(ADDRESS(3,COLUMN())),A54),DATA!C2:E1044,2,FALSE))</f>
        <v>58.46199</v>
      </c>
      <c r="C54" s="49">
        <f ca="1">IF(ISERROR(VLOOKUP(CONCATENATE(INDIRECT(ADDRESS(3,COLUMN())),A54),DATA!C2:E1044,2,FALSE)),0,VLOOKUP(CONCATENATE(INDIRECT(ADDRESS(3,COLUMN())),A54),DATA!C2:E1044,2,FALSE))</f>
        <v>14.64</v>
      </c>
      <c r="D54" s="49">
        <f ca="1">IF(ISERROR(VLOOKUP(CONCATENATE(INDIRECT(ADDRESS(3,COLUMN())),A54),DATA!C2:E1044,2,FALSE)),0,VLOOKUP(CONCATENATE(INDIRECT(ADDRESS(3,COLUMN())),A54),DATA!C2:E1044,2,FALSE))</f>
        <v>2.5</v>
      </c>
      <c r="E54" s="49">
        <f ca="1">IF(ISERROR(VLOOKUP(CONCATENATE(INDIRECT(ADDRESS(3,COLUMN())),A54),DATA!C2:E1044,2,FALSE)),0,VLOOKUP(CONCATENATE(INDIRECT(ADDRESS(3,COLUMN())),A54),DATA!C2:E1044,2,FALSE))</f>
        <v>1</v>
      </c>
      <c r="F54" s="49">
        <f ca="1">IF(ISERROR(VLOOKUP(CONCATENATE(INDIRECT(ADDRESS(3,COLUMN())),A54),DATA!C2:E1044,2,FALSE)),0,VLOOKUP(CONCATENATE(INDIRECT(ADDRESS(3,COLUMN())),A54),DATA!C2:E1044,2,FALSE))</f>
        <v>7.55</v>
      </c>
      <c r="G54" s="49">
        <f ca="1">IF(ISERROR(VLOOKUP(CONCATENATE(INDIRECT(ADDRESS(3,COLUMN())),A54),DATA!C2:E1044,2,FALSE)),0,VLOOKUP(CONCATENATE(INDIRECT(ADDRESS(3,COLUMN())),A54),DATA!C2:E1044,2,FALSE))</f>
        <v>0</v>
      </c>
      <c r="H54" s="49">
        <f ca="1">IF(ISERROR(VLOOKUP(CONCATENATE(INDIRECT(ADDRESS(3,COLUMN())),A54),DATA!C2:E1044,2,FALSE)),0,VLOOKUP(CONCATENATE(INDIRECT(ADDRESS(3,COLUMN())),A54),DATA!C2:E1044,2,FALSE))</f>
        <v>1</v>
      </c>
      <c r="I54" s="49">
        <f ca="1">IF(ISERROR(VLOOKUP(CONCATENATE(INDIRECT(ADDRESS(3,COLUMN())),A54),DATA!C2:E1044,2,FALSE)),0,VLOOKUP(CONCATENATE(INDIRECT(ADDRESS(3,COLUMN())),A54),DATA!C2:E1044,2,FALSE))</f>
        <v>5.15001</v>
      </c>
      <c r="J54" s="49">
        <f ca="1">IF(ISERROR(VLOOKUP(CONCATENATE(INDIRECT(ADDRESS(3,COLUMN())),A54),DATA!C2:E1044,2,FALSE)),0,VLOOKUP(CONCATENATE(INDIRECT(ADDRESS(3,COLUMN())),A54),DATA!C2:E1044,2,FALSE))</f>
        <v>13.49</v>
      </c>
      <c r="K54" s="49">
        <f ca="1">IF(ISERROR(VLOOKUP(CONCATENATE(INDIRECT(ADDRESS(3,COLUMN())),A54),DATA!C2:E1044,2,FALSE)),0,VLOOKUP(CONCATENATE(INDIRECT(ADDRESS(3,COLUMN())),A54),DATA!C2:E1044,2,FALSE))</f>
        <v>0</v>
      </c>
      <c r="L54" s="49">
        <f ca="1">IF(ISERROR(VLOOKUP(CONCATENATE(INDIRECT(ADDRESS(3,COLUMN())),A54),DATA!C2:E1044,2,FALSE)),0,VLOOKUP(CONCATENATE(INDIRECT(ADDRESS(3,COLUMN())),A54),DATA!C2:E1044,2,FALSE))</f>
        <v>5.4751099999999999</v>
      </c>
      <c r="M54" s="49">
        <f ca="1">IF(ISERROR(VLOOKUP(CONCATENATE(INDIRECT(ADDRESS(3,COLUMN())),A54),DATA!C2:E1044,2,FALSE)),0,VLOOKUP(CONCATENATE(INDIRECT(ADDRESS(3,COLUMN())),A54),DATA!C2:E1044,2,FALSE))</f>
        <v>1</v>
      </c>
      <c r="N54" s="49">
        <f ca="1">IF(ISERROR(VLOOKUP(CONCATENATE(INDIRECT(ADDRESS(3,COLUMN())),A54),DATA!C2:E1044,2,FALSE)),0,VLOOKUP(CONCATENATE(INDIRECT(ADDRESS(3,COLUMN())),A54),DATA!C2:E1044,2,FALSE))</f>
        <v>7.1285999999999996</v>
      </c>
      <c r="O54" s="49">
        <f ca="1">IF(ISERROR(VLOOKUP(CONCATENATE(INDIRECT(ADDRESS(3,COLUMN())),A54),DATA!C2:E1044,2,FALSE)),0,VLOOKUP(CONCATENATE(INDIRECT(ADDRESS(3,COLUMN())),A54),DATA!C2:E1044,2,FALSE))</f>
        <v>1.1749000000000001</v>
      </c>
      <c r="P54" s="49">
        <f ca="1">IF(ISERROR(VLOOKUP(CONCATENATE(INDIRECT(ADDRESS(3,COLUMN())),A54),DATA!C2:E1044,2,FALSE)),0,VLOOKUP(CONCATENATE(INDIRECT(ADDRESS(3,COLUMN())),A54),DATA!C2:E1044,2,FALSE))</f>
        <v>0</v>
      </c>
      <c r="Q54" s="49">
        <f ca="1">IF(ISERROR(VLOOKUP(CONCATENATE(INDIRECT(ADDRESS(3,COLUMN())),A54),DATA!C2:E1044,2,FALSE)),0,VLOOKUP(CONCATENATE(INDIRECT(ADDRESS(3,COLUMN())),A54),DATA!C2:E1044,2,FALSE))</f>
        <v>0</v>
      </c>
      <c r="R54" s="49">
        <f ca="1">IF(ISERROR(VLOOKUP(CONCATENATE(INDIRECT(ADDRESS(3,COLUMN())),A54),DATA!C2:E1044,2,FALSE)),0,VLOOKUP(CONCATENATE(INDIRECT(ADDRESS(3,COLUMN())),A54),DATA!C2:E1044,2,FALSE))</f>
        <v>0</v>
      </c>
      <c r="S54" s="49">
        <f ca="1">IF(ISERROR(VLOOKUP(CONCATENATE(INDIRECT(ADDRESS(3,COLUMN())),A54),DATA!C2:E1044,2,FALSE)),0,VLOOKUP(CONCATENATE(INDIRECT(ADDRESS(3,COLUMN())),A54),DATA!C2:E1044,2,FALSE))</f>
        <v>0</v>
      </c>
      <c r="T54" s="49">
        <f ca="1">IF(ISERROR(VLOOKUP(CONCATENATE(INDIRECT(ADDRESS(3,COLUMN())),A54),DATA!C2:E1044,2,FALSE)),0,VLOOKUP(CONCATENATE(INDIRECT(ADDRESS(3,COLUMN())),A54),DATA!C2:E1044,2,FALSE))</f>
        <v>0</v>
      </c>
      <c r="U54" s="49">
        <f ca="1">IF(ISERROR(VLOOKUP(CONCATENATE(INDIRECT(ADDRESS(3,COLUMN())),A54),DATA!C2:E1044,2,FALSE)),0,VLOOKUP(CONCATENATE(INDIRECT(ADDRESS(3,COLUMN())),A54),DATA!C2:E1044,2,FALSE))</f>
        <v>23.536750000000001</v>
      </c>
      <c r="V54" s="49">
        <f ca="1">IF(ISERROR(VLOOKUP(CONCATENATE(INDIRECT(ADDRESS(3,COLUMN())),A54),DATA!C2:E1044,2,FALSE)),0,VLOOKUP(CONCATENATE(INDIRECT(ADDRESS(3,COLUMN())),A54),DATA!C2:E1044,2,FALSE))</f>
        <v>0</v>
      </c>
      <c r="W54" s="49">
        <f ca="1">IF(ISERROR(VLOOKUP(CONCATENATE(INDIRECT(ADDRESS(3,COLUMN())),A54),DATA!C2:E1044,2,FALSE)),0,VLOOKUP(CONCATENATE(INDIRECT(ADDRESS(3,COLUMN())),A54),DATA!C2:E1044,2,FALSE))</f>
        <v>0</v>
      </c>
      <c r="X54" s="49">
        <f ca="1">IF(ISERROR(VLOOKUP(CONCATENATE(INDIRECT(ADDRESS(3,COLUMN())),A54),DATA!C2:E1044,2,FALSE)),0,VLOOKUP(CONCATENATE(INDIRECT(ADDRESS(3,COLUMN())),A54),DATA!C2:E1044,2,FALSE))</f>
        <v>0</v>
      </c>
      <c r="Y54" s="49">
        <f ca="1">IF(ISERROR(VLOOKUP(CONCATENATE(INDIRECT(ADDRESS(3,COLUMN())),A54),DATA!C2:E1044,2,FALSE)),0,VLOOKUP(CONCATENATE(INDIRECT(ADDRESS(3,COLUMN())),A54),DATA!C2:E1044,2,FALSE))</f>
        <v>0</v>
      </c>
      <c r="Z54" s="49">
        <f ca="1">IF(ISERROR(VLOOKUP(CONCATENATE(INDIRECT(ADDRESS(3,COLUMN())),A54),DATA!C2:E1044,2,FALSE)),0,VLOOKUP(CONCATENATE(INDIRECT(ADDRESS(3,COLUMN())),A54),DATA!C2:E1044,2,FALSE))</f>
        <v>0</v>
      </c>
      <c r="AA54" s="49">
        <f ca="1">IF(ISERROR(VLOOKUP(CONCATENATE(INDIRECT(ADDRESS(3,COLUMN())),A54),DATA!C2:E1044,2,FALSE)),0,VLOOKUP(CONCATENATE(INDIRECT(ADDRESS(3,COLUMN())),A54),DATA!C2:E1044,2,FALSE))</f>
        <v>0.43332999999999999</v>
      </c>
      <c r="AB54" s="49">
        <f ca="1">IF(ISERROR(VLOOKUP(CONCATENATE(INDIRECT(ADDRESS(3,COLUMN())),A54),DATA!C2:E1044,2,FALSE)),0,VLOOKUP(CONCATENATE(INDIRECT(ADDRESS(3,COLUMN())),A54),DATA!C2:E1044,2,FALSE))</f>
        <v>0</v>
      </c>
      <c r="AC54" s="49">
        <f ca="1">IF(ISERROR(VLOOKUP(CONCATENATE(INDIRECT(ADDRESS(3,COLUMN())),A54),DATA!C2:E1044,2,FALSE)),0,VLOOKUP(CONCATENATE(INDIRECT(ADDRESS(3,COLUMN())),A54),DATA!C2:E1044,2,FALSE))</f>
        <v>0</v>
      </c>
      <c r="AD54" s="49">
        <f ca="1">IF(ISERROR(VLOOKUP(CONCATENATE(INDIRECT(ADDRESS(3,COLUMN())),A54),DATA!C2:E1044,2,FALSE)),0,VLOOKUP(CONCATENATE(INDIRECT(ADDRESS(3,COLUMN())),A54),DATA!C2:E1044,2,FALSE))</f>
        <v>0</v>
      </c>
      <c r="AE54" s="49">
        <f ca="1">IF(ISERROR(VLOOKUP(CONCATENATE(INDIRECT(ADDRESS(3,COLUMN())),A54),DATA!C2:E1044,2,FALSE)),0,VLOOKUP(CONCATENATE(INDIRECT(ADDRESS(3,COLUMN())),A54),DATA!C2:E1044,2,FALSE))</f>
        <v>0</v>
      </c>
      <c r="AF54" s="49">
        <f ca="1">IF(ISERROR(VLOOKUP(CONCATENATE(INDIRECT(ADDRESS(3,COLUMN())),A54),DATA!C2:E1044,2,FALSE)),0,VLOOKUP(CONCATENATE(INDIRECT(ADDRESS(3,COLUMN())),A54),DATA!C2:E1044,2,FALSE))</f>
        <v>2.4722599999999999</v>
      </c>
      <c r="AG54" s="49">
        <f ca="1">IF(ISERROR(VLOOKUP(CONCATENATE(INDIRECT(ADDRESS(3,COLUMN())),A54),DATA!C2:E1044,2,FALSE)),0,VLOOKUP(CONCATENATE(INDIRECT(ADDRESS(3,COLUMN())),A54),DATA!C2:E1044,2,FALSE))</f>
        <v>0</v>
      </c>
      <c r="AH54" s="49">
        <f ca="1">IF(ISERROR(VLOOKUP(CONCATENATE(INDIRECT(ADDRESS(3,COLUMN())),A54),DATA!C2:E1044,2,FALSE)),0,VLOOKUP(CONCATENATE(INDIRECT(ADDRESS(3,COLUMN())),A54),DATA!C2:E1044,2,FALSE))</f>
        <v>0</v>
      </c>
      <c r="AI54" s="49">
        <f ca="1">IF(ISERROR(VLOOKUP(CONCATENATE(INDIRECT(ADDRESS(3,COLUMN())),A54),DATA!C2:E1044,2,FALSE)),0,VLOOKUP(CONCATENATE(INDIRECT(ADDRESS(3,COLUMN())),A54),DATA!C2:E1044,2,FALSE))</f>
        <v>0</v>
      </c>
      <c r="AJ54" s="49">
        <f ca="1">IF(ISERROR(VLOOKUP(CONCATENATE(INDIRECT(ADDRESS(3,COLUMN())),A54),DATA!C2:E1044,2,FALSE)),0,VLOOKUP(CONCATENATE(INDIRECT(ADDRESS(3,COLUMN())),A54),DATA!C2:E1044,2,FALSE))</f>
        <v>0</v>
      </c>
      <c r="AK54" s="49">
        <f ca="1">IF(ISERROR(VLOOKUP(CONCATENATE(INDIRECT(ADDRESS(3,COLUMN())),A54),DATA!C2:E1044,2,FALSE)),0,VLOOKUP(CONCATENATE(INDIRECT(ADDRESS(3,COLUMN())),A54),DATA!C2:E1044,2,FALSE))</f>
        <v>0</v>
      </c>
      <c r="AL54" s="49">
        <f ca="1">IF(ISERROR(VLOOKUP(CONCATENATE(INDIRECT(ADDRESS(3,COLUMN())),A54),DATA!C2:E1044,2,FALSE)),0,VLOOKUP(CONCATENATE(INDIRECT(ADDRESS(3,COLUMN())),A54),DATA!C2:E1044,2,FALSE))</f>
        <v>0</v>
      </c>
      <c r="AM54" s="49">
        <f ca="1">IF(ISERROR(VLOOKUP(CONCATENATE(INDIRECT(ADDRESS(3,COLUMN())),A54),DATA!C2:E1044,2,FALSE)),0,VLOOKUP(CONCATENATE(INDIRECT(ADDRESS(3,COLUMN())),A54),DATA!C2:E1044,2,FALSE))</f>
        <v>0</v>
      </c>
      <c r="AN54" s="49">
        <f ca="1">SUM(B54:INDIRECT(CONCATENATE(SUBSTITUTE(ADDRESS(1,COLUMN()-1,4),"1",""),"$54")))</f>
        <v>145.01295000000002</v>
      </c>
    </row>
    <row r="55" spans="1:40" x14ac:dyDescent="0.25">
      <c r="A55" s="50" t="s">
        <v>102</v>
      </c>
      <c r="B55" s="50">
        <f ca="1">IF(ISERROR(VLOOKUP(CONCATENATE(INDIRECT(ADDRESS(3,COLUMN())),A55),DATA!C2:E1044,2,FALSE)),0,VLOOKUP(CONCATENATE(INDIRECT(ADDRESS(3,COLUMN())),A55),DATA!C2:E1044,2,FALSE))</f>
        <v>21.679099999999998</v>
      </c>
      <c r="C55" s="50">
        <f ca="1">IF(ISERROR(VLOOKUP(CONCATENATE(INDIRECT(ADDRESS(3,COLUMN())),A55),DATA!C2:E1044,2,FALSE)),0,VLOOKUP(CONCATENATE(INDIRECT(ADDRESS(3,COLUMN())),A55),DATA!C2:E1044,2,FALSE))</f>
        <v>18.398199999999999</v>
      </c>
      <c r="D55" s="50">
        <f ca="1">IF(ISERROR(VLOOKUP(CONCATENATE(INDIRECT(ADDRESS(3,COLUMN())),A55),DATA!C2:E1044,2,FALSE)),0,VLOOKUP(CONCATENATE(INDIRECT(ADDRESS(3,COLUMN())),A55),DATA!C2:E1044,2,FALSE))</f>
        <v>2</v>
      </c>
      <c r="E55" s="50">
        <f ca="1">IF(ISERROR(VLOOKUP(CONCATENATE(INDIRECT(ADDRESS(3,COLUMN())),A55),DATA!C2:E1044,2,FALSE)),0,VLOOKUP(CONCATENATE(INDIRECT(ADDRESS(3,COLUMN())),A55),DATA!C2:E1044,2,FALSE))</f>
        <v>2</v>
      </c>
      <c r="F55" s="50">
        <f ca="1">IF(ISERROR(VLOOKUP(CONCATENATE(INDIRECT(ADDRESS(3,COLUMN())),A55),DATA!C2:E1044,2,FALSE)),0,VLOOKUP(CONCATENATE(INDIRECT(ADDRESS(3,COLUMN())),A55),DATA!C2:E1044,2,FALSE))</f>
        <v>0.2</v>
      </c>
      <c r="G55" s="50">
        <f ca="1">IF(ISERROR(VLOOKUP(CONCATENATE(INDIRECT(ADDRESS(3,COLUMN())),A55),DATA!C2:E1044,2,FALSE)),0,VLOOKUP(CONCATENATE(INDIRECT(ADDRESS(3,COLUMN())),A55),DATA!C2:E1044,2,FALSE))</f>
        <v>0</v>
      </c>
      <c r="H55" s="50">
        <f ca="1">IF(ISERROR(VLOOKUP(CONCATENATE(INDIRECT(ADDRESS(3,COLUMN())),A55),DATA!C2:E1044,2,FALSE)),0,VLOOKUP(CONCATENATE(INDIRECT(ADDRESS(3,COLUMN())),A55),DATA!C2:E1044,2,FALSE))</f>
        <v>0</v>
      </c>
      <c r="I55" s="50">
        <f ca="1">IF(ISERROR(VLOOKUP(CONCATENATE(INDIRECT(ADDRESS(3,COLUMN())),A55),DATA!C2:E1044,2,FALSE)),0,VLOOKUP(CONCATENATE(INDIRECT(ADDRESS(3,COLUMN())),A55),DATA!C2:E1044,2,FALSE))</f>
        <v>6</v>
      </c>
      <c r="J55" s="50">
        <f ca="1">IF(ISERROR(VLOOKUP(CONCATENATE(INDIRECT(ADDRESS(3,COLUMN())),A55),DATA!C2:E1044,2,FALSE)),0,VLOOKUP(CONCATENATE(INDIRECT(ADDRESS(3,COLUMN())),A55),DATA!C2:E1044,2,FALSE))</f>
        <v>3</v>
      </c>
      <c r="K55" s="50">
        <f ca="1">IF(ISERROR(VLOOKUP(CONCATENATE(INDIRECT(ADDRESS(3,COLUMN())),A55),DATA!C2:E1044,2,FALSE)),0,VLOOKUP(CONCATENATE(INDIRECT(ADDRESS(3,COLUMN())),A55),DATA!C2:E1044,2,FALSE))</f>
        <v>0</v>
      </c>
      <c r="L55" s="50">
        <f ca="1">IF(ISERROR(VLOOKUP(CONCATENATE(INDIRECT(ADDRESS(3,COLUMN())),A55),DATA!C2:E1044,2,FALSE)),0,VLOOKUP(CONCATENATE(INDIRECT(ADDRESS(3,COLUMN())),A55),DATA!C2:E1044,2,FALSE))</f>
        <v>0</v>
      </c>
      <c r="M55" s="50">
        <f ca="1">IF(ISERROR(VLOOKUP(CONCATENATE(INDIRECT(ADDRESS(3,COLUMN())),A55),DATA!C2:E1044,2,FALSE)),0,VLOOKUP(CONCATENATE(INDIRECT(ADDRESS(3,COLUMN())),A55),DATA!C2:E1044,2,FALSE))</f>
        <v>0</v>
      </c>
      <c r="N55" s="50">
        <f ca="1">IF(ISERROR(VLOOKUP(CONCATENATE(INDIRECT(ADDRESS(3,COLUMN())),A55),DATA!C2:E1044,2,FALSE)),0,VLOOKUP(CONCATENATE(INDIRECT(ADDRESS(3,COLUMN())),A55),DATA!C2:E1044,2,FALSE))</f>
        <v>1</v>
      </c>
      <c r="O55" s="50">
        <f ca="1">IF(ISERROR(VLOOKUP(CONCATENATE(INDIRECT(ADDRESS(3,COLUMN())),A55),DATA!C2:E1044,2,FALSE)),0,VLOOKUP(CONCATENATE(INDIRECT(ADDRESS(3,COLUMN())),A55),DATA!C2:E1044,2,FALSE))</f>
        <v>0</v>
      </c>
      <c r="P55" s="50">
        <f ca="1">IF(ISERROR(VLOOKUP(CONCATENATE(INDIRECT(ADDRESS(3,COLUMN())),A55),DATA!C2:E1044,2,FALSE)),0,VLOOKUP(CONCATENATE(INDIRECT(ADDRESS(3,COLUMN())),A55),DATA!C2:E1044,2,FALSE))</f>
        <v>0</v>
      </c>
      <c r="Q55" s="50">
        <f ca="1">IF(ISERROR(VLOOKUP(CONCATENATE(INDIRECT(ADDRESS(3,COLUMN())),A55),DATA!C2:E1044,2,FALSE)),0,VLOOKUP(CONCATENATE(INDIRECT(ADDRESS(3,COLUMN())),A55),DATA!C2:E1044,2,FALSE))</f>
        <v>0</v>
      </c>
      <c r="R55" s="50">
        <f ca="1">IF(ISERROR(VLOOKUP(CONCATENATE(INDIRECT(ADDRESS(3,COLUMN())),A55),DATA!C2:E1044,2,FALSE)),0,VLOOKUP(CONCATENATE(INDIRECT(ADDRESS(3,COLUMN())),A55),DATA!C2:E1044,2,FALSE))</f>
        <v>0</v>
      </c>
      <c r="S55" s="50">
        <f ca="1">IF(ISERROR(VLOOKUP(CONCATENATE(INDIRECT(ADDRESS(3,COLUMN())),A55),DATA!C2:E1044,2,FALSE)),0,VLOOKUP(CONCATENATE(INDIRECT(ADDRESS(3,COLUMN())),A55),DATA!C2:E1044,2,FALSE))</f>
        <v>0.5</v>
      </c>
      <c r="T55" s="50">
        <f ca="1">IF(ISERROR(VLOOKUP(CONCATENATE(INDIRECT(ADDRESS(3,COLUMN())),A55),DATA!C2:E1044,2,FALSE)),0,VLOOKUP(CONCATENATE(INDIRECT(ADDRESS(3,COLUMN())),A55),DATA!C2:E1044,2,FALSE))</f>
        <v>0</v>
      </c>
      <c r="U55" s="50">
        <f ca="1">IF(ISERROR(VLOOKUP(CONCATENATE(INDIRECT(ADDRESS(3,COLUMN())),A55),DATA!C2:E1044,2,FALSE)),0,VLOOKUP(CONCATENATE(INDIRECT(ADDRESS(3,COLUMN())),A55),DATA!C2:E1044,2,FALSE))</f>
        <v>6.3</v>
      </c>
      <c r="V55" s="50">
        <f ca="1">IF(ISERROR(VLOOKUP(CONCATENATE(INDIRECT(ADDRESS(3,COLUMN())),A55),DATA!C2:E1044,2,FALSE)),0,VLOOKUP(CONCATENATE(INDIRECT(ADDRESS(3,COLUMN())),A55),DATA!C2:E1044,2,FALSE))</f>
        <v>0</v>
      </c>
      <c r="W55" s="50">
        <f ca="1">IF(ISERROR(VLOOKUP(CONCATENATE(INDIRECT(ADDRESS(3,COLUMN())),A55),DATA!C2:E1044,2,FALSE)),0,VLOOKUP(CONCATENATE(INDIRECT(ADDRESS(3,COLUMN())),A55),DATA!C2:E1044,2,FALSE))</f>
        <v>0</v>
      </c>
      <c r="X55" s="50">
        <f ca="1">IF(ISERROR(VLOOKUP(CONCATENATE(INDIRECT(ADDRESS(3,COLUMN())),A55),DATA!C2:E1044,2,FALSE)),0,VLOOKUP(CONCATENATE(INDIRECT(ADDRESS(3,COLUMN())),A55),DATA!C2:E1044,2,FALSE))</f>
        <v>0</v>
      </c>
      <c r="Y55" s="50">
        <f ca="1">IF(ISERROR(VLOOKUP(CONCATENATE(INDIRECT(ADDRESS(3,COLUMN())),A55),DATA!C2:E1044,2,FALSE)),0,VLOOKUP(CONCATENATE(INDIRECT(ADDRESS(3,COLUMN())),A55),DATA!C2:E1044,2,FALSE))</f>
        <v>0</v>
      </c>
      <c r="Z55" s="50">
        <f ca="1">IF(ISERROR(VLOOKUP(CONCATENATE(INDIRECT(ADDRESS(3,COLUMN())),A55),DATA!C2:E1044,2,FALSE)),0,VLOOKUP(CONCATENATE(INDIRECT(ADDRESS(3,COLUMN())),A55),DATA!C2:E1044,2,FALSE))</f>
        <v>0</v>
      </c>
      <c r="AA55" s="50">
        <f ca="1">IF(ISERROR(VLOOKUP(CONCATENATE(INDIRECT(ADDRESS(3,COLUMN())),A55),DATA!C2:E1044,2,FALSE)),0,VLOOKUP(CONCATENATE(INDIRECT(ADDRESS(3,COLUMN())),A55),DATA!C2:E1044,2,FALSE))</f>
        <v>0</v>
      </c>
      <c r="AB55" s="50">
        <f ca="1">IF(ISERROR(VLOOKUP(CONCATENATE(INDIRECT(ADDRESS(3,COLUMN())),A55),DATA!C2:E1044,2,FALSE)),0,VLOOKUP(CONCATENATE(INDIRECT(ADDRESS(3,COLUMN())),A55),DATA!C2:E1044,2,FALSE))</f>
        <v>0</v>
      </c>
      <c r="AC55" s="50">
        <f ca="1">IF(ISERROR(VLOOKUP(CONCATENATE(INDIRECT(ADDRESS(3,COLUMN())),A55),DATA!C2:E1044,2,FALSE)),0,VLOOKUP(CONCATENATE(INDIRECT(ADDRESS(3,COLUMN())),A55),DATA!C2:E1044,2,FALSE))</f>
        <v>0</v>
      </c>
      <c r="AD55" s="50">
        <f ca="1">IF(ISERROR(VLOOKUP(CONCATENATE(INDIRECT(ADDRESS(3,COLUMN())),A55),DATA!C2:E1044,2,FALSE)),0,VLOOKUP(CONCATENATE(INDIRECT(ADDRESS(3,COLUMN())),A55),DATA!C2:E1044,2,FALSE))</f>
        <v>0</v>
      </c>
      <c r="AE55" s="50">
        <f ca="1">IF(ISERROR(VLOOKUP(CONCATENATE(INDIRECT(ADDRESS(3,COLUMN())),A55),DATA!C2:E1044,2,FALSE)),0,VLOOKUP(CONCATENATE(INDIRECT(ADDRESS(3,COLUMN())),A55),DATA!C2:E1044,2,FALSE))</f>
        <v>0</v>
      </c>
      <c r="AF55" s="50">
        <f ca="1">IF(ISERROR(VLOOKUP(CONCATENATE(INDIRECT(ADDRESS(3,COLUMN())),A55),DATA!C2:E1044,2,FALSE)),0,VLOOKUP(CONCATENATE(INDIRECT(ADDRESS(3,COLUMN())),A55),DATA!C2:E1044,2,FALSE))</f>
        <v>0</v>
      </c>
      <c r="AG55" s="50">
        <f ca="1">IF(ISERROR(VLOOKUP(CONCATENATE(INDIRECT(ADDRESS(3,COLUMN())),A55),DATA!C2:E1044,2,FALSE)),0,VLOOKUP(CONCATENATE(INDIRECT(ADDRESS(3,COLUMN())),A55),DATA!C2:E1044,2,FALSE))</f>
        <v>0</v>
      </c>
      <c r="AH55" s="50">
        <f ca="1">IF(ISERROR(VLOOKUP(CONCATENATE(INDIRECT(ADDRESS(3,COLUMN())),A55),DATA!C2:E1044,2,FALSE)),0,VLOOKUP(CONCATENATE(INDIRECT(ADDRESS(3,COLUMN())),A55),DATA!C2:E1044,2,FALSE))</f>
        <v>0</v>
      </c>
      <c r="AI55" s="50">
        <f ca="1">IF(ISERROR(VLOOKUP(CONCATENATE(INDIRECT(ADDRESS(3,COLUMN())),A55),DATA!C2:E1044,2,FALSE)),0,VLOOKUP(CONCATENATE(INDIRECT(ADDRESS(3,COLUMN())),A55),DATA!C2:E1044,2,FALSE))</f>
        <v>0</v>
      </c>
      <c r="AJ55" s="50">
        <f ca="1">IF(ISERROR(VLOOKUP(CONCATENATE(INDIRECT(ADDRESS(3,COLUMN())),A55),DATA!C2:E1044,2,FALSE)),0,VLOOKUP(CONCATENATE(INDIRECT(ADDRESS(3,COLUMN())),A55),DATA!C2:E1044,2,FALSE))</f>
        <v>0</v>
      </c>
      <c r="AK55" s="50">
        <f ca="1">IF(ISERROR(VLOOKUP(CONCATENATE(INDIRECT(ADDRESS(3,COLUMN())),A55),DATA!C2:E1044,2,FALSE)),0,VLOOKUP(CONCATENATE(INDIRECT(ADDRESS(3,COLUMN())),A55),DATA!C2:E1044,2,FALSE))</f>
        <v>0</v>
      </c>
      <c r="AL55" s="50">
        <f ca="1">IF(ISERROR(VLOOKUP(CONCATENATE(INDIRECT(ADDRESS(3,COLUMN())),A55),DATA!C2:E1044,2,FALSE)),0,VLOOKUP(CONCATENATE(INDIRECT(ADDRESS(3,COLUMN())),A55),DATA!C2:E1044,2,FALSE))</f>
        <v>0</v>
      </c>
      <c r="AM55" s="50">
        <f ca="1">IF(ISERROR(VLOOKUP(CONCATENATE(INDIRECT(ADDRESS(3,COLUMN())),A55),DATA!C2:E1044,2,FALSE)),0,VLOOKUP(CONCATENATE(INDIRECT(ADDRESS(3,COLUMN())),A55),DATA!C2:E1044,2,FALSE))</f>
        <v>0</v>
      </c>
      <c r="AN55" s="50">
        <f ca="1">SUM(B55:INDIRECT(CONCATENATE(SUBSTITUTE(ADDRESS(1,COLUMN()-1,4),"1",""),"$55")))</f>
        <v>61.077299999999994</v>
      </c>
    </row>
    <row r="56" spans="1:40" x14ac:dyDescent="0.25">
      <c r="A56" s="49" t="s">
        <v>104</v>
      </c>
      <c r="B56" s="49">
        <f ca="1">IF(ISERROR(VLOOKUP(CONCATENATE(INDIRECT(ADDRESS(3,COLUMN())),A56),DATA!C2:E1044,2,FALSE)),0,VLOOKUP(CONCATENATE(INDIRECT(ADDRESS(3,COLUMN())),A56),DATA!C2:E1044,2,FALSE))</f>
        <v>0</v>
      </c>
      <c r="C56" s="49">
        <f ca="1">IF(ISERROR(VLOOKUP(CONCATENATE(INDIRECT(ADDRESS(3,COLUMN())),A56),DATA!C2:E1044,2,FALSE)),0,VLOOKUP(CONCATENATE(INDIRECT(ADDRESS(3,COLUMN())),A56),DATA!C2:E1044,2,FALSE))</f>
        <v>0</v>
      </c>
      <c r="D56" s="49">
        <f ca="1">IF(ISERROR(VLOOKUP(CONCATENATE(INDIRECT(ADDRESS(3,COLUMN())),A56),DATA!C2:E1044,2,FALSE)),0,VLOOKUP(CONCATENATE(INDIRECT(ADDRESS(3,COLUMN())),A56),DATA!C2:E1044,2,FALSE))</f>
        <v>0</v>
      </c>
      <c r="E56" s="49">
        <f ca="1">IF(ISERROR(VLOOKUP(CONCATENATE(INDIRECT(ADDRESS(3,COLUMN())),A56),DATA!C2:E1044,2,FALSE)),0,VLOOKUP(CONCATENATE(INDIRECT(ADDRESS(3,COLUMN())),A56),DATA!C2:E1044,2,FALSE))</f>
        <v>0</v>
      </c>
      <c r="F56" s="49">
        <f ca="1">IF(ISERROR(VLOOKUP(CONCATENATE(INDIRECT(ADDRESS(3,COLUMN())),A56),DATA!C2:E1044,2,FALSE)),0,VLOOKUP(CONCATENATE(INDIRECT(ADDRESS(3,COLUMN())),A56),DATA!C2:E1044,2,FALSE))</f>
        <v>0</v>
      </c>
      <c r="G56" s="49">
        <f ca="1">IF(ISERROR(VLOOKUP(CONCATENATE(INDIRECT(ADDRESS(3,COLUMN())),A56),DATA!C2:E1044,2,FALSE)),0,VLOOKUP(CONCATENATE(INDIRECT(ADDRESS(3,COLUMN())),A56),DATA!C2:E1044,2,FALSE))</f>
        <v>0</v>
      </c>
      <c r="H56" s="49">
        <f ca="1">IF(ISERROR(VLOOKUP(CONCATENATE(INDIRECT(ADDRESS(3,COLUMN())),A56),DATA!C2:E1044,2,FALSE)),0,VLOOKUP(CONCATENATE(INDIRECT(ADDRESS(3,COLUMN())),A56),DATA!C2:E1044,2,FALSE))</f>
        <v>0</v>
      </c>
      <c r="I56" s="49">
        <f ca="1">IF(ISERROR(VLOOKUP(CONCATENATE(INDIRECT(ADDRESS(3,COLUMN())),A56),DATA!C2:E1044,2,FALSE)),0,VLOOKUP(CONCATENATE(INDIRECT(ADDRESS(3,COLUMN())),A56),DATA!C2:E1044,2,FALSE))</f>
        <v>0</v>
      </c>
      <c r="J56" s="49">
        <f ca="1">IF(ISERROR(VLOOKUP(CONCATENATE(INDIRECT(ADDRESS(3,COLUMN())),A56),DATA!C2:E1044,2,FALSE)),0,VLOOKUP(CONCATENATE(INDIRECT(ADDRESS(3,COLUMN())),A56),DATA!C2:E1044,2,FALSE))</f>
        <v>0</v>
      </c>
      <c r="K56" s="49">
        <f ca="1">IF(ISERROR(VLOOKUP(CONCATENATE(INDIRECT(ADDRESS(3,COLUMN())),A56),DATA!C2:E1044,2,FALSE)),0,VLOOKUP(CONCATENATE(INDIRECT(ADDRESS(3,COLUMN())),A56),DATA!C2:E1044,2,FALSE))</f>
        <v>0</v>
      </c>
      <c r="L56" s="49">
        <f ca="1">IF(ISERROR(VLOOKUP(CONCATENATE(INDIRECT(ADDRESS(3,COLUMN())),A56),DATA!C2:E1044,2,FALSE)),0,VLOOKUP(CONCATENATE(INDIRECT(ADDRESS(3,COLUMN())),A56),DATA!C2:E1044,2,FALSE))</f>
        <v>0</v>
      </c>
      <c r="M56" s="49">
        <f ca="1">IF(ISERROR(VLOOKUP(CONCATENATE(INDIRECT(ADDRESS(3,COLUMN())),A56),DATA!C2:E1044,2,FALSE)),0,VLOOKUP(CONCATENATE(INDIRECT(ADDRESS(3,COLUMN())),A56),DATA!C2:E1044,2,FALSE))</f>
        <v>0</v>
      </c>
      <c r="N56" s="49">
        <f ca="1">IF(ISERROR(VLOOKUP(CONCATENATE(INDIRECT(ADDRESS(3,COLUMN())),A56),DATA!C2:E1044,2,FALSE)),0,VLOOKUP(CONCATENATE(INDIRECT(ADDRESS(3,COLUMN())),A56),DATA!C2:E1044,2,FALSE))</f>
        <v>0</v>
      </c>
      <c r="O56" s="49">
        <f ca="1">IF(ISERROR(VLOOKUP(CONCATENATE(INDIRECT(ADDRESS(3,COLUMN())),A56),DATA!C2:E1044,2,FALSE)),0,VLOOKUP(CONCATENATE(INDIRECT(ADDRESS(3,COLUMN())),A56),DATA!C2:E1044,2,FALSE))</f>
        <v>0</v>
      </c>
      <c r="P56" s="49">
        <f ca="1">IF(ISERROR(VLOOKUP(CONCATENATE(INDIRECT(ADDRESS(3,COLUMN())),A56),DATA!C2:E1044,2,FALSE)),0,VLOOKUP(CONCATENATE(INDIRECT(ADDRESS(3,COLUMN())),A56),DATA!C2:E1044,2,FALSE))</f>
        <v>0</v>
      </c>
      <c r="Q56" s="49">
        <f ca="1">IF(ISERROR(VLOOKUP(CONCATENATE(INDIRECT(ADDRESS(3,COLUMN())),A56),DATA!C2:E1044,2,FALSE)),0,VLOOKUP(CONCATENATE(INDIRECT(ADDRESS(3,COLUMN())),A56),DATA!C2:E1044,2,FALSE))</f>
        <v>0</v>
      </c>
      <c r="R56" s="49">
        <f ca="1">IF(ISERROR(VLOOKUP(CONCATENATE(INDIRECT(ADDRESS(3,COLUMN())),A56),DATA!C2:E1044,2,FALSE)),0,VLOOKUP(CONCATENATE(INDIRECT(ADDRESS(3,COLUMN())),A56),DATA!C2:E1044,2,FALSE))</f>
        <v>0</v>
      </c>
      <c r="S56" s="49">
        <f ca="1">IF(ISERROR(VLOOKUP(CONCATENATE(INDIRECT(ADDRESS(3,COLUMN())),A56),DATA!C2:E1044,2,FALSE)),0,VLOOKUP(CONCATENATE(INDIRECT(ADDRESS(3,COLUMN())),A56),DATA!C2:E1044,2,FALSE))</f>
        <v>0</v>
      </c>
      <c r="T56" s="49">
        <f ca="1">IF(ISERROR(VLOOKUP(CONCATENATE(INDIRECT(ADDRESS(3,COLUMN())),A56),DATA!C2:E1044,2,FALSE)),0,VLOOKUP(CONCATENATE(INDIRECT(ADDRESS(3,COLUMN())),A56),DATA!C2:E1044,2,FALSE))</f>
        <v>0</v>
      </c>
      <c r="U56" s="49">
        <f ca="1">IF(ISERROR(VLOOKUP(CONCATENATE(INDIRECT(ADDRESS(3,COLUMN())),A56),DATA!C2:E1044,2,FALSE)),0,VLOOKUP(CONCATENATE(INDIRECT(ADDRESS(3,COLUMN())),A56),DATA!C2:E1044,2,FALSE))</f>
        <v>0</v>
      </c>
      <c r="V56" s="49">
        <f ca="1">IF(ISERROR(VLOOKUP(CONCATENATE(INDIRECT(ADDRESS(3,COLUMN())),A56),DATA!C2:E1044,2,FALSE)),0,VLOOKUP(CONCATENATE(INDIRECT(ADDRESS(3,COLUMN())),A56),DATA!C2:E1044,2,FALSE))</f>
        <v>0</v>
      </c>
      <c r="W56" s="49">
        <f ca="1">IF(ISERROR(VLOOKUP(CONCATENATE(INDIRECT(ADDRESS(3,COLUMN())),A56),DATA!C2:E1044,2,FALSE)),0,VLOOKUP(CONCATENATE(INDIRECT(ADDRESS(3,COLUMN())),A56),DATA!C2:E1044,2,FALSE))</f>
        <v>0</v>
      </c>
      <c r="X56" s="49">
        <f ca="1">IF(ISERROR(VLOOKUP(CONCATENATE(INDIRECT(ADDRESS(3,COLUMN())),A56),DATA!C2:E1044,2,FALSE)),0,VLOOKUP(CONCATENATE(INDIRECT(ADDRESS(3,COLUMN())),A56),DATA!C2:E1044,2,FALSE))</f>
        <v>0</v>
      </c>
      <c r="Y56" s="49">
        <f ca="1">IF(ISERROR(VLOOKUP(CONCATENATE(INDIRECT(ADDRESS(3,COLUMN())),A56),DATA!C2:E1044,2,FALSE)),0,VLOOKUP(CONCATENATE(INDIRECT(ADDRESS(3,COLUMN())),A56),DATA!C2:E1044,2,FALSE))</f>
        <v>0</v>
      </c>
      <c r="Z56" s="49">
        <f ca="1">IF(ISERROR(VLOOKUP(CONCATENATE(INDIRECT(ADDRESS(3,COLUMN())),A56),DATA!C2:E1044,2,FALSE)),0,VLOOKUP(CONCATENATE(INDIRECT(ADDRESS(3,COLUMN())),A56),DATA!C2:E1044,2,FALSE))</f>
        <v>0</v>
      </c>
      <c r="AA56" s="49">
        <f ca="1">IF(ISERROR(VLOOKUP(CONCATENATE(INDIRECT(ADDRESS(3,COLUMN())),A56),DATA!C2:E1044,2,FALSE)),0,VLOOKUP(CONCATENATE(INDIRECT(ADDRESS(3,COLUMN())),A56),DATA!C2:E1044,2,FALSE))</f>
        <v>0</v>
      </c>
      <c r="AB56" s="49">
        <f ca="1">IF(ISERROR(VLOOKUP(CONCATENATE(INDIRECT(ADDRESS(3,COLUMN())),A56),DATA!C2:E1044,2,FALSE)),0,VLOOKUP(CONCATENATE(INDIRECT(ADDRESS(3,COLUMN())),A56),DATA!C2:E1044,2,FALSE))</f>
        <v>0</v>
      </c>
      <c r="AC56" s="49">
        <f ca="1">IF(ISERROR(VLOOKUP(CONCATENATE(INDIRECT(ADDRESS(3,COLUMN())),A56),DATA!C2:E1044,2,FALSE)),0,VLOOKUP(CONCATENATE(INDIRECT(ADDRESS(3,COLUMN())),A56),DATA!C2:E1044,2,FALSE))</f>
        <v>0</v>
      </c>
      <c r="AD56" s="49">
        <f ca="1">IF(ISERROR(VLOOKUP(CONCATENATE(INDIRECT(ADDRESS(3,COLUMN())),A56),DATA!C2:E1044,2,FALSE)),0,VLOOKUP(CONCATENATE(INDIRECT(ADDRESS(3,COLUMN())),A56),DATA!C2:E1044,2,FALSE))</f>
        <v>0</v>
      </c>
      <c r="AE56" s="49">
        <f ca="1">IF(ISERROR(VLOOKUP(CONCATENATE(INDIRECT(ADDRESS(3,COLUMN())),A56),DATA!C2:E1044,2,FALSE)),0,VLOOKUP(CONCATENATE(INDIRECT(ADDRESS(3,COLUMN())),A56),DATA!C2:E1044,2,FALSE))</f>
        <v>0</v>
      </c>
      <c r="AF56" s="49">
        <f ca="1">IF(ISERROR(VLOOKUP(CONCATENATE(INDIRECT(ADDRESS(3,COLUMN())),A56),DATA!C2:E1044,2,FALSE)),0,VLOOKUP(CONCATENATE(INDIRECT(ADDRESS(3,COLUMN())),A56),DATA!C2:E1044,2,FALSE))</f>
        <v>0</v>
      </c>
      <c r="AG56" s="49">
        <f ca="1">IF(ISERROR(VLOOKUP(CONCATENATE(INDIRECT(ADDRESS(3,COLUMN())),A56),DATA!C2:E1044,2,FALSE)),0,VLOOKUP(CONCATENATE(INDIRECT(ADDRESS(3,COLUMN())),A56),DATA!C2:E1044,2,FALSE))</f>
        <v>0</v>
      </c>
      <c r="AH56" s="49">
        <f ca="1">IF(ISERROR(VLOOKUP(CONCATENATE(INDIRECT(ADDRESS(3,COLUMN())),A56),DATA!C2:E1044,2,FALSE)),0,VLOOKUP(CONCATENATE(INDIRECT(ADDRESS(3,COLUMN())),A56),DATA!C2:E1044,2,FALSE))</f>
        <v>0</v>
      </c>
      <c r="AI56" s="49">
        <f ca="1">IF(ISERROR(VLOOKUP(CONCATENATE(INDIRECT(ADDRESS(3,COLUMN())),A56),DATA!C2:E1044,2,FALSE)),0,VLOOKUP(CONCATENATE(INDIRECT(ADDRESS(3,COLUMN())),A56),DATA!C2:E1044,2,FALSE))</f>
        <v>0</v>
      </c>
      <c r="AJ56" s="49">
        <f ca="1">IF(ISERROR(VLOOKUP(CONCATENATE(INDIRECT(ADDRESS(3,COLUMN())),A56),DATA!C2:E1044,2,FALSE)),0,VLOOKUP(CONCATENATE(INDIRECT(ADDRESS(3,COLUMN())),A56),DATA!C2:E1044,2,FALSE))</f>
        <v>0</v>
      </c>
      <c r="AK56" s="49">
        <f ca="1">IF(ISERROR(VLOOKUP(CONCATENATE(INDIRECT(ADDRESS(3,COLUMN())),A56),DATA!C2:E1044,2,FALSE)),0,VLOOKUP(CONCATENATE(INDIRECT(ADDRESS(3,COLUMN())),A56),DATA!C2:E1044,2,FALSE))</f>
        <v>0</v>
      </c>
      <c r="AL56" s="49">
        <f ca="1">IF(ISERROR(VLOOKUP(CONCATENATE(INDIRECT(ADDRESS(3,COLUMN())),A56),DATA!C2:E1044,2,FALSE)),0,VLOOKUP(CONCATENATE(INDIRECT(ADDRESS(3,COLUMN())),A56),DATA!C2:E1044,2,FALSE))</f>
        <v>0</v>
      </c>
      <c r="AM56" s="49">
        <f ca="1">IF(ISERROR(VLOOKUP(CONCATENATE(INDIRECT(ADDRESS(3,COLUMN())),A56),DATA!C2:E1044,2,FALSE)),0,VLOOKUP(CONCATENATE(INDIRECT(ADDRESS(3,COLUMN())),A56),DATA!C2:E1044,2,FALSE))</f>
        <v>0</v>
      </c>
      <c r="AN56" s="49">
        <f ca="1">SUM(B56:INDIRECT(CONCATENATE(SUBSTITUTE(ADDRESS(1,COLUMN()-1,4),"1",""),"$56")))</f>
        <v>0</v>
      </c>
    </row>
    <row r="57" spans="1:40" x14ac:dyDescent="0.25">
      <c r="A57" s="50" t="s">
        <v>105</v>
      </c>
      <c r="B57" s="50">
        <f ca="1">IF(ISERROR(VLOOKUP(CONCATENATE(INDIRECT(ADDRESS(3,COLUMN())),A57),DATA!C2:E1044,2,FALSE)),0,VLOOKUP(CONCATENATE(INDIRECT(ADDRESS(3,COLUMN())),A57),DATA!C2:E1044,2,FALSE))</f>
        <v>1</v>
      </c>
      <c r="C57" s="50">
        <f ca="1">IF(ISERROR(VLOOKUP(CONCATENATE(INDIRECT(ADDRESS(3,COLUMN())),A57),DATA!C2:E1044,2,FALSE)),0,VLOOKUP(CONCATENATE(INDIRECT(ADDRESS(3,COLUMN())),A57),DATA!C2:E1044,2,FALSE))</f>
        <v>0</v>
      </c>
      <c r="D57" s="50">
        <f ca="1">IF(ISERROR(VLOOKUP(CONCATENATE(INDIRECT(ADDRESS(3,COLUMN())),A57),DATA!C2:E1044,2,FALSE)),0,VLOOKUP(CONCATENATE(INDIRECT(ADDRESS(3,COLUMN())),A57),DATA!C2:E1044,2,FALSE))</f>
        <v>0</v>
      </c>
      <c r="E57" s="50">
        <f ca="1">IF(ISERROR(VLOOKUP(CONCATENATE(INDIRECT(ADDRESS(3,COLUMN())),A57),DATA!C2:E1044,2,FALSE)),0,VLOOKUP(CONCATENATE(INDIRECT(ADDRESS(3,COLUMN())),A57),DATA!C2:E1044,2,FALSE))</f>
        <v>0</v>
      </c>
      <c r="F57" s="50">
        <f ca="1">IF(ISERROR(VLOOKUP(CONCATENATE(INDIRECT(ADDRESS(3,COLUMN())),A57),DATA!C2:E1044,2,FALSE)),0,VLOOKUP(CONCATENATE(INDIRECT(ADDRESS(3,COLUMN())),A57),DATA!C2:E1044,2,FALSE))</f>
        <v>0</v>
      </c>
      <c r="G57" s="50">
        <f ca="1">IF(ISERROR(VLOOKUP(CONCATENATE(INDIRECT(ADDRESS(3,COLUMN())),A57),DATA!C2:E1044,2,FALSE)),0,VLOOKUP(CONCATENATE(INDIRECT(ADDRESS(3,COLUMN())),A57),DATA!C2:E1044,2,FALSE))</f>
        <v>0</v>
      </c>
      <c r="H57" s="50">
        <f ca="1">IF(ISERROR(VLOOKUP(CONCATENATE(INDIRECT(ADDRESS(3,COLUMN())),A57),DATA!C2:E1044,2,FALSE)),0,VLOOKUP(CONCATENATE(INDIRECT(ADDRESS(3,COLUMN())),A57),DATA!C2:E1044,2,FALSE))</f>
        <v>0</v>
      </c>
      <c r="I57" s="50">
        <f ca="1">IF(ISERROR(VLOOKUP(CONCATENATE(INDIRECT(ADDRESS(3,COLUMN())),A57),DATA!C2:E1044,2,FALSE)),0,VLOOKUP(CONCATENATE(INDIRECT(ADDRESS(3,COLUMN())),A57),DATA!C2:E1044,2,FALSE))</f>
        <v>0</v>
      </c>
      <c r="J57" s="50">
        <f ca="1">IF(ISERROR(VLOOKUP(CONCATENATE(INDIRECT(ADDRESS(3,COLUMN())),A57),DATA!C2:E1044,2,FALSE)),0,VLOOKUP(CONCATENATE(INDIRECT(ADDRESS(3,COLUMN())),A57),DATA!C2:E1044,2,FALSE))</f>
        <v>0</v>
      </c>
      <c r="K57" s="50">
        <f ca="1">IF(ISERROR(VLOOKUP(CONCATENATE(INDIRECT(ADDRESS(3,COLUMN())),A57),DATA!C2:E1044,2,FALSE)),0,VLOOKUP(CONCATENATE(INDIRECT(ADDRESS(3,COLUMN())),A57),DATA!C2:E1044,2,FALSE))</f>
        <v>0</v>
      </c>
      <c r="L57" s="50">
        <f ca="1">IF(ISERROR(VLOOKUP(CONCATENATE(INDIRECT(ADDRESS(3,COLUMN())),A57),DATA!C2:E1044,2,FALSE)),0,VLOOKUP(CONCATENATE(INDIRECT(ADDRESS(3,COLUMN())),A57),DATA!C2:E1044,2,FALSE))</f>
        <v>0</v>
      </c>
      <c r="M57" s="50">
        <f ca="1">IF(ISERROR(VLOOKUP(CONCATENATE(INDIRECT(ADDRESS(3,COLUMN())),A57),DATA!C2:E1044,2,FALSE)),0,VLOOKUP(CONCATENATE(INDIRECT(ADDRESS(3,COLUMN())),A57),DATA!C2:E1044,2,FALSE))</f>
        <v>0</v>
      </c>
      <c r="N57" s="50">
        <f ca="1">IF(ISERROR(VLOOKUP(CONCATENATE(INDIRECT(ADDRESS(3,COLUMN())),A57),DATA!C2:E1044,2,FALSE)),0,VLOOKUP(CONCATENATE(INDIRECT(ADDRESS(3,COLUMN())),A57),DATA!C2:E1044,2,FALSE))</f>
        <v>0</v>
      </c>
      <c r="O57" s="50">
        <f ca="1">IF(ISERROR(VLOOKUP(CONCATENATE(INDIRECT(ADDRESS(3,COLUMN())),A57),DATA!C2:E1044,2,FALSE)),0,VLOOKUP(CONCATENATE(INDIRECT(ADDRESS(3,COLUMN())),A57),DATA!C2:E1044,2,FALSE))</f>
        <v>0</v>
      </c>
      <c r="P57" s="50">
        <f ca="1">IF(ISERROR(VLOOKUP(CONCATENATE(INDIRECT(ADDRESS(3,COLUMN())),A57),DATA!C2:E1044,2,FALSE)),0,VLOOKUP(CONCATENATE(INDIRECT(ADDRESS(3,COLUMN())),A57),DATA!C2:E1044,2,FALSE))</f>
        <v>0</v>
      </c>
      <c r="Q57" s="50">
        <f ca="1">IF(ISERROR(VLOOKUP(CONCATENATE(INDIRECT(ADDRESS(3,COLUMN())),A57),DATA!C2:E1044,2,FALSE)),0,VLOOKUP(CONCATENATE(INDIRECT(ADDRESS(3,COLUMN())),A57),DATA!C2:E1044,2,FALSE))</f>
        <v>0</v>
      </c>
      <c r="R57" s="50">
        <f ca="1">IF(ISERROR(VLOOKUP(CONCATENATE(INDIRECT(ADDRESS(3,COLUMN())),A57),DATA!C2:E1044,2,FALSE)),0,VLOOKUP(CONCATENATE(INDIRECT(ADDRESS(3,COLUMN())),A57),DATA!C2:E1044,2,FALSE))</f>
        <v>0</v>
      </c>
      <c r="S57" s="50">
        <f ca="1">IF(ISERROR(VLOOKUP(CONCATENATE(INDIRECT(ADDRESS(3,COLUMN())),A57),DATA!C2:E1044,2,FALSE)),0,VLOOKUP(CONCATENATE(INDIRECT(ADDRESS(3,COLUMN())),A57),DATA!C2:E1044,2,FALSE))</f>
        <v>0</v>
      </c>
      <c r="T57" s="50">
        <f ca="1">IF(ISERROR(VLOOKUP(CONCATENATE(INDIRECT(ADDRESS(3,COLUMN())),A57),DATA!C2:E1044,2,FALSE)),0,VLOOKUP(CONCATENATE(INDIRECT(ADDRESS(3,COLUMN())),A57),DATA!C2:E1044,2,FALSE))</f>
        <v>1</v>
      </c>
      <c r="U57" s="50">
        <f ca="1">IF(ISERROR(VLOOKUP(CONCATENATE(INDIRECT(ADDRESS(3,COLUMN())),A57),DATA!C2:E1044,2,FALSE)),0,VLOOKUP(CONCATENATE(INDIRECT(ADDRESS(3,COLUMN())),A57),DATA!C2:E1044,2,FALSE))</f>
        <v>0</v>
      </c>
      <c r="V57" s="50">
        <f ca="1">IF(ISERROR(VLOOKUP(CONCATENATE(INDIRECT(ADDRESS(3,COLUMN())),A57),DATA!C2:E1044,2,FALSE)),0,VLOOKUP(CONCATENATE(INDIRECT(ADDRESS(3,COLUMN())),A57),DATA!C2:E1044,2,FALSE))</f>
        <v>0</v>
      </c>
      <c r="W57" s="50">
        <f ca="1">IF(ISERROR(VLOOKUP(CONCATENATE(INDIRECT(ADDRESS(3,COLUMN())),A57),DATA!C2:E1044,2,FALSE)),0,VLOOKUP(CONCATENATE(INDIRECT(ADDRESS(3,COLUMN())),A57),DATA!C2:E1044,2,FALSE))</f>
        <v>0</v>
      </c>
      <c r="X57" s="50">
        <f ca="1">IF(ISERROR(VLOOKUP(CONCATENATE(INDIRECT(ADDRESS(3,COLUMN())),A57),DATA!C2:E1044,2,FALSE)),0,VLOOKUP(CONCATENATE(INDIRECT(ADDRESS(3,COLUMN())),A57),DATA!C2:E1044,2,FALSE))</f>
        <v>0</v>
      </c>
      <c r="Y57" s="50">
        <f ca="1">IF(ISERROR(VLOOKUP(CONCATENATE(INDIRECT(ADDRESS(3,COLUMN())),A57),DATA!C2:E1044,2,FALSE)),0,VLOOKUP(CONCATENATE(INDIRECT(ADDRESS(3,COLUMN())),A57),DATA!C2:E1044,2,FALSE))</f>
        <v>0</v>
      </c>
      <c r="Z57" s="50">
        <f ca="1">IF(ISERROR(VLOOKUP(CONCATENATE(INDIRECT(ADDRESS(3,COLUMN())),A57),DATA!C2:E1044,2,FALSE)),0,VLOOKUP(CONCATENATE(INDIRECT(ADDRESS(3,COLUMN())),A57),DATA!C2:E1044,2,FALSE))</f>
        <v>0</v>
      </c>
      <c r="AA57" s="50">
        <f ca="1">IF(ISERROR(VLOOKUP(CONCATENATE(INDIRECT(ADDRESS(3,COLUMN())),A57),DATA!C2:E1044,2,FALSE)),0,VLOOKUP(CONCATENATE(INDIRECT(ADDRESS(3,COLUMN())),A57),DATA!C2:E1044,2,FALSE))</f>
        <v>0</v>
      </c>
      <c r="AB57" s="50">
        <f ca="1">IF(ISERROR(VLOOKUP(CONCATENATE(INDIRECT(ADDRESS(3,COLUMN())),A57),DATA!C2:E1044,2,FALSE)),0,VLOOKUP(CONCATENATE(INDIRECT(ADDRESS(3,COLUMN())),A57),DATA!C2:E1044,2,FALSE))</f>
        <v>0</v>
      </c>
      <c r="AC57" s="50">
        <f ca="1">IF(ISERROR(VLOOKUP(CONCATENATE(INDIRECT(ADDRESS(3,COLUMN())),A57),DATA!C2:E1044,2,FALSE)),0,VLOOKUP(CONCATENATE(INDIRECT(ADDRESS(3,COLUMN())),A57),DATA!C2:E1044,2,FALSE))</f>
        <v>0</v>
      </c>
      <c r="AD57" s="50">
        <f ca="1">IF(ISERROR(VLOOKUP(CONCATENATE(INDIRECT(ADDRESS(3,COLUMN())),A57),DATA!C2:E1044,2,FALSE)),0,VLOOKUP(CONCATENATE(INDIRECT(ADDRESS(3,COLUMN())),A57),DATA!C2:E1044,2,FALSE))</f>
        <v>0</v>
      </c>
      <c r="AE57" s="50">
        <f ca="1">IF(ISERROR(VLOOKUP(CONCATENATE(INDIRECT(ADDRESS(3,COLUMN())),A57),DATA!C2:E1044,2,FALSE)),0,VLOOKUP(CONCATENATE(INDIRECT(ADDRESS(3,COLUMN())),A57),DATA!C2:E1044,2,FALSE))</f>
        <v>0</v>
      </c>
      <c r="AF57" s="50">
        <f ca="1">IF(ISERROR(VLOOKUP(CONCATENATE(INDIRECT(ADDRESS(3,COLUMN())),A57),DATA!C2:E1044,2,FALSE)),0,VLOOKUP(CONCATENATE(INDIRECT(ADDRESS(3,COLUMN())),A57),DATA!C2:E1044,2,FALSE))</f>
        <v>0</v>
      </c>
      <c r="AG57" s="50">
        <f ca="1">IF(ISERROR(VLOOKUP(CONCATENATE(INDIRECT(ADDRESS(3,COLUMN())),A57),DATA!C2:E1044,2,FALSE)),0,VLOOKUP(CONCATENATE(INDIRECT(ADDRESS(3,COLUMN())),A57),DATA!C2:E1044,2,FALSE))</f>
        <v>0</v>
      </c>
      <c r="AH57" s="50">
        <f ca="1">IF(ISERROR(VLOOKUP(CONCATENATE(INDIRECT(ADDRESS(3,COLUMN())),A57),DATA!C2:E1044,2,FALSE)),0,VLOOKUP(CONCATENATE(INDIRECT(ADDRESS(3,COLUMN())),A57),DATA!C2:E1044,2,FALSE))</f>
        <v>0</v>
      </c>
      <c r="AI57" s="50">
        <f ca="1">IF(ISERROR(VLOOKUP(CONCATENATE(INDIRECT(ADDRESS(3,COLUMN())),A57),DATA!C2:E1044,2,FALSE)),0,VLOOKUP(CONCATENATE(INDIRECT(ADDRESS(3,COLUMN())),A57),DATA!C2:E1044,2,FALSE))</f>
        <v>0</v>
      </c>
      <c r="AJ57" s="50">
        <f ca="1">IF(ISERROR(VLOOKUP(CONCATENATE(INDIRECT(ADDRESS(3,COLUMN())),A57),DATA!C2:E1044,2,FALSE)),0,VLOOKUP(CONCATENATE(INDIRECT(ADDRESS(3,COLUMN())),A57),DATA!C2:E1044,2,FALSE))</f>
        <v>0</v>
      </c>
      <c r="AK57" s="50">
        <f ca="1">IF(ISERROR(VLOOKUP(CONCATENATE(INDIRECT(ADDRESS(3,COLUMN())),A57),DATA!C2:E1044,2,FALSE)),0,VLOOKUP(CONCATENATE(INDIRECT(ADDRESS(3,COLUMN())),A57),DATA!C2:E1044,2,FALSE))</f>
        <v>0</v>
      </c>
      <c r="AL57" s="50">
        <f ca="1">IF(ISERROR(VLOOKUP(CONCATENATE(INDIRECT(ADDRESS(3,COLUMN())),A57),DATA!C2:E1044,2,FALSE)),0,VLOOKUP(CONCATENATE(INDIRECT(ADDRESS(3,COLUMN())),A57),DATA!C2:E1044,2,FALSE))</f>
        <v>0</v>
      </c>
      <c r="AM57" s="50">
        <f ca="1">IF(ISERROR(VLOOKUP(CONCATENATE(INDIRECT(ADDRESS(3,COLUMN())),A57),DATA!C2:E1044,2,FALSE)),0,VLOOKUP(CONCATENATE(INDIRECT(ADDRESS(3,COLUMN())),A57),DATA!C2:E1044,2,FALSE))</f>
        <v>0</v>
      </c>
      <c r="AN57" s="50">
        <f ca="1">SUM(B57:INDIRECT(CONCATENATE(SUBSTITUTE(ADDRESS(1,COLUMN()-1,4),"1",""),"$57")))</f>
        <v>2</v>
      </c>
    </row>
    <row r="58" spans="1:40" x14ac:dyDescent="0.25">
      <c r="A58" s="49" t="s">
        <v>106</v>
      </c>
      <c r="B58" s="49">
        <f ca="1">IF(ISERROR(VLOOKUP(CONCATENATE(INDIRECT(ADDRESS(3,COLUMN())),A58),DATA!C2:E1044,2,FALSE)),0,VLOOKUP(CONCATENATE(INDIRECT(ADDRESS(3,COLUMN())),A58),DATA!C2:E1044,2,FALSE))</f>
        <v>10.982849999999999</v>
      </c>
      <c r="C58" s="49">
        <f ca="1">IF(ISERROR(VLOOKUP(CONCATENATE(INDIRECT(ADDRESS(3,COLUMN())),A58),DATA!C2:E1044,2,FALSE)),0,VLOOKUP(CONCATENATE(INDIRECT(ADDRESS(3,COLUMN())),A58),DATA!C2:E1044,2,FALSE))</f>
        <v>1</v>
      </c>
      <c r="D58" s="49">
        <f ca="1">IF(ISERROR(VLOOKUP(CONCATENATE(INDIRECT(ADDRESS(3,COLUMN())),A58),DATA!C2:E1044,2,FALSE)),0,VLOOKUP(CONCATENATE(INDIRECT(ADDRESS(3,COLUMN())),A58),DATA!C2:E1044,2,FALSE))</f>
        <v>6.5</v>
      </c>
      <c r="E58" s="49">
        <f ca="1">IF(ISERROR(VLOOKUP(CONCATENATE(INDIRECT(ADDRESS(3,COLUMN())),A58),DATA!C2:E1044,2,FALSE)),0,VLOOKUP(CONCATENATE(INDIRECT(ADDRESS(3,COLUMN())),A58),DATA!C2:E1044,2,FALSE))</f>
        <v>0.125</v>
      </c>
      <c r="F58" s="49">
        <f ca="1">IF(ISERROR(VLOOKUP(CONCATENATE(INDIRECT(ADDRESS(3,COLUMN())),A58),DATA!C2:E1044,2,FALSE)),0,VLOOKUP(CONCATENATE(INDIRECT(ADDRESS(3,COLUMN())),A58),DATA!C2:E1044,2,FALSE))</f>
        <v>0</v>
      </c>
      <c r="G58" s="49">
        <f ca="1">IF(ISERROR(VLOOKUP(CONCATENATE(INDIRECT(ADDRESS(3,COLUMN())),A58),DATA!C2:E1044,2,FALSE)),0,VLOOKUP(CONCATENATE(INDIRECT(ADDRESS(3,COLUMN())),A58),DATA!C2:E1044,2,FALSE))</f>
        <v>4.6428500000000001</v>
      </c>
      <c r="H58" s="49">
        <f ca="1">IF(ISERROR(VLOOKUP(CONCATENATE(INDIRECT(ADDRESS(3,COLUMN())),A58),DATA!C2:E1044,2,FALSE)),0,VLOOKUP(CONCATENATE(INDIRECT(ADDRESS(3,COLUMN())),A58),DATA!C2:E1044,2,FALSE))</f>
        <v>7.8</v>
      </c>
      <c r="I58" s="49">
        <f ca="1">IF(ISERROR(VLOOKUP(CONCATENATE(INDIRECT(ADDRESS(3,COLUMN())),A58),DATA!C2:E1044,2,FALSE)),0,VLOOKUP(CONCATENATE(INDIRECT(ADDRESS(3,COLUMN())),A58),DATA!C2:E1044,2,FALSE))</f>
        <v>0</v>
      </c>
      <c r="J58" s="49">
        <f ca="1">IF(ISERROR(VLOOKUP(CONCATENATE(INDIRECT(ADDRESS(3,COLUMN())),A58),DATA!C2:E1044,2,FALSE)),0,VLOOKUP(CONCATENATE(INDIRECT(ADDRESS(3,COLUMN())),A58),DATA!C2:E1044,2,FALSE))</f>
        <v>1</v>
      </c>
      <c r="K58" s="49">
        <f ca="1">IF(ISERROR(VLOOKUP(CONCATENATE(INDIRECT(ADDRESS(3,COLUMN())),A58),DATA!C2:E1044,2,FALSE)),0,VLOOKUP(CONCATENATE(INDIRECT(ADDRESS(3,COLUMN())),A58),DATA!C2:E1044,2,FALSE))</f>
        <v>0</v>
      </c>
      <c r="L58" s="49">
        <f ca="1">IF(ISERROR(VLOOKUP(CONCATENATE(INDIRECT(ADDRESS(3,COLUMN())),A58),DATA!C2:E1044,2,FALSE)),0,VLOOKUP(CONCATENATE(INDIRECT(ADDRESS(3,COLUMN())),A58),DATA!C2:E1044,2,FALSE))</f>
        <v>0</v>
      </c>
      <c r="M58" s="49">
        <f ca="1">IF(ISERROR(VLOOKUP(CONCATENATE(INDIRECT(ADDRESS(3,COLUMN())),A58),DATA!C2:E1044,2,FALSE)),0,VLOOKUP(CONCATENATE(INDIRECT(ADDRESS(3,COLUMN())),A58),DATA!C2:E1044,2,FALSE))</f>
        <v>1</v>
      </c>
      <c r="N58" s="49">
        <f ca="1">IF(ISERROR(VLOOKUP(CONCATENATE(INDIRECT(ADDRESS(3,COLUMN())),A58),DATA!C2:E1044,2,FALSE)),0,VLOOKUP(CONCATENATE(INDIRECT(ADDRESS(3,COLUMN())),A58),DATA!C2:E1044,2,FALSE))</f>
        <v>0</v>
      </c>
      <c r="O58" s="49">
        <f ca="1">IF(ISERROR(VLOOKUP(CONCATENATE(INDIRECT(ADDRESS(3,COLUMN())),A58),DATA!C2:E1044,2,FALSE)),0,VLOOKUP(CONCATENATE(INDIRECT(ADDRESS(3,COLUMN())),A58),DATA!C2:E1044,2,FALSE))</f>
        <v>0</v>
      </c>
      <c r="P58" s="49">
        <f ca="1">IF(ISERROR(VLOOKUP(CONCATENATE(INDIRECT(ADDRESS(3,COLUMN())),A58),DATA!C2:E1044,2,FALSE)),0,VLOOKUP(CONCATENATE(INDIRECT(ADDRESS(3,COLUMN())),A58),DATA!C2:E1044,2,FALSE))</f>
        <v>1</v>
      </c>
      <c r="Q58" s="49">
        <f ca="1">IF(ISERROR(VLOOKUP(CONCATENATE(INDIRECT(ADDRESS(3,COLUMN())),A58),DATA!C2:E1044,2,FALSE)),0,VLOOKUP(CONCATENATE(INDIRECT(ADDRESS(3,COLUMN())),A58),DATA!C2:E1044,2,FALSE))</f>
        <v>1.3333299999999999</v>
      </c>
      <c r="R58" s="49">
        <f ca="1">IF(ISERROR(VLOOKUP(CONCATENATE(INDIRECT(ADDRESS(3,COLUMN())),A58),DATA!C2:E1044,2,FALSE)),0,VLOOKUP(CONCATENATE(INDIRECT(ADDRESS(3,COLUMN())),A58),DATA!C2:E1044,2,FALSE))</f>
        <v>0</v>
      </c>
      <c r="S58" s="49">
        <f ca="1">IF(ISERROR(VLOOKUP(CONCATENATE(INDIRECT(ADDRESS(3,COLUMN())),A58),DATA!C2:E1044,2,FALSE)),0,VLOOKUP(CONCATENATE(INDIRECT(ADDRESS(3,COLUMN())),A58),DATA!C2:E1044,2,FALSE))</f>
        <v>4</v>
      </c>
      <c r="T58" s="49">
        <f ca="1">IF(ISERROR(VLOOKUP(CONCATENATE(INDIRECT(ADDRESS(3,COLUMN())),A58),DATA!C2:E1044,2,FALSE)),0,VLOOKUP(CONCATENATE(INDIRECT(ADDRESS(3,COLUMN())),A58),DATA!C2:E1044,2,FALSE))</f>
        <v>0</v>
      </c>
      <c r="U58" s="49">
        <f ca="1">IF(ISERROR(VLOOKUP(CONCATENATE(INDIRECT(ADDRESS(3,COLUMN())),A58),DATA!C2:E1044,2,FALSE)),0,VLOOKUP(CONCATENATE(INDIRECT(ADDRESS(3,COLUMN())),A58),DATA!C2:E1044,2,FALSE))</f>
        <v>0.8</v>
      </c>
      <c r="V58" s="49">
        <f ca="1">IF(ISERROR(VLOOKUP(CONCATENATE(INDIRECT(ADDRESS(3,COLUMN())),A58),DATA!C2:E1044,2,FALSE)),0,VLOOKUP(CONCATENATE(INDIRECT(ADDRESS(3,COLUMN())),A58),DATA!C2:E1044,2,FALSE))</f>
        <v>0</v>
      </c>
      <c r="W58" s="49">
        <f ca="1">IF(ISERROR(VLOOKUP(CONCATENATE(INDIRECT(ADDRESS(3,COLUMN())),A58),DATA!C2:E1044,2,FALSE)),0,VLOOKUP(CONCATENATE(INDIRECT(ADDRESS(3,COLUMN())),A58),DATA!C2:E1044,2,FALSE))</f>
        <v>0</v>
      </c>
      <c r="X58" s="49">
        <f ca="1">IF(ISERROR(VLOOKUP(CONCATENATE(INDIRECT(ADDRESS(3,COLUMN())),A58),DATA!C2:E1044,2,FALSE)),0,VLOOKUP(CONCATENATE(INDIRECT(ADDRESS(3,COLUMN())),A58),DATA!C2:E1044,2,FALSE))</f>
        <v>0</v>
      </c>
      <c r="Y58" s="49">
        <f ca="1">IF(ISERROR(VLOOKUP(CONCATENATE(INDIRECT(ADDRESS(3,COLUMN())),A58),DATA!C2:E1044,2,FALSE)),0,VLOOKUP(CONCATENATE(INDIRECT(ADDRESS(3,COLUMN())),A58),DATA!C2:E1044,2,FALSE))</f>
        <v>0</v>
      </c>
      <c r="Z58" s="49">
        <f ca="1">IF(ISERROR(VLOOKUP(CONCATENATE(INDIRECT(ADDRESS(3,COLUMN())),A58),DATA!C2:E1044,2,FALSE)),0,VLOOKUP(CONCATENATE(INDIRECT(ADDRESS(3,COLUMN())),A58),DATA!C2:E1044,2,FALSE))</f>
        <v>0</v>
      </c>
      <c r="AA58" s="49">
        <f ca="1">IF(ISERROR(VLOOKUP(CONCATENATE(INDIRECT(ADDRESS(3,COLUMN())),A58),DATA!C2:E1044,2,FALSE)),0,VLOOKUP(CONCATENATE(INDIRECT(ADDRESS(3,COLUMN())),A58),DATA!C2:E1044,2,FALSE))</f>
        <v>0</v>
      </c>
      <c r="AB58" s="49">
        <f ca="1">IF(ISERROR(VLOOKUP(CONCATENATE(INDIRECT(ADDRESS(3,COLUMN())),A58),DATA!C2:E1044,2,FALSE)),0,VLOOKUP(CONCATENATE(INDIRECT(ADDRESS(3,COLUMN())),A58),DATA!C2:E1044,2,FALSE))</f>
        <v>0</v>
      </c>
      <c r="AC58" s="49">
        <f ca="1">IF(ISERROR(VLOOKUP(CONCATENATE(INDIRECT(ADDRESS(3,COLUMN())),A58),DATA!C2:E1044,2,FALSE)),0,VLOOKUP(CONCATENATE(INDIRECT(ADDRESS(3,COLUMN())),A58),DATA!C2:E1044,2,FALSE))</f>
        <v>0</v>
      </c>
      <c r="AD58" s="49">
        <f ca="1">IF(ISERROR(VLOOKUP(CONCATENATE(INDIRECT(ADDRESS(3,COLUMN())),A58),DATA!C2:E1044,2,FALSE)),0,VLOOKUP(CONCATENATE(INDIRECT(ADDRESS(3,COLUMN())),A58),DATA!C2:E1044,2,FALSE))</f>
        <v>0</v>
      </c>
      <c r="AE58" s="49">
        <f ca="1">IF(ISERROR(VLOOKUP(CONCATENATE(INDIRECT(ADDRESS(3,COLUMN())),A58),DATA!C2:E1044,2,FALSE)),0,VLOOKUP(CONCATENATE(INDIRECT(ADDRESS(3,COLUMN())),A58),DATA!C2:E1044,2,FALSE))</f>
        <v>0</v>
      </c>
      <c r="AF58" s="49">
        <f ca="1">IF(ISERROR(VLOOKUP(CONCATENATE(INDIRECT(ADDRESS(3,COLUMN())),A58),DATA!C2:E1044,2,FALSE)),0,VLOOKUP(CONCATENATE(INDIRECT(ADDRESS(3,COLUMN())),A58),DATA!C2:E1044,2,FALSE))</f>
        <v>0</v>
      </c>
      <c r="AG58" s="49">
        <f ca="1">IF(ISERROR(VLOOKUP(CONCATENATE(INDIRECT(ADDRESS(3,COLUMN())),A58),DATA!C2:E1044,2,FALSE)),0,VLOOKUP(CONCATENATE(INDIRECT(ADDRESS(3,COLUMN())),A58),DATA!C2:E1044,2,FALSE))</f>
        <v>0</v>
      </c>
      <c r="AH58" s="49">
        <f ca="1">IF(ISERROR(VLOOKUP(CONCATENATE(INDIRECT(ADDRESS(3,COLUMN())),A58),DATA!C2:E1044,2,FALSE)),0,VLOOKUP(CONCATENATE(INDIRECT(ADDRESS(3,COLUMN())),A58),DATA!C2:E1044,2,FALSE))</f>
        <v>0</v>
      </c>
      <c r="AI58" s="49">
        <f ca="1">IF(ISERROR(VLOOKUP(CONCATENATE(INDIRECT(ADDRESS(3,COLUMN())),A58),DATA!C2:E1044,2,FALSE)),0,VLOOKUP(CONCATENATE(INDIRECT(ADDRESS(3,COLUMN())),A58),DATA!C2:E1044,2,FALSE))</f>
        <v>0</v>
      </c>
      <c r="AJ58" s="49">
        <f ca="1">IF(ISERROR(VLOOKUP(CONCATENATE(INDIRECT(ADDRESS(3,COLUMN())),A58),DATA!C2:E1044,2,FALSE)),0,VLOOKUP(CONCATENATE(INDIRECT(ADDRESS(3,COLUMN())),A58),DATA!C2:E1044,2,FALSE))</f>
        <v>0</v>
      </c>
      <c r="AK58" s="49">
        <f ca="1">IF(ISERROR(VLOOKUP(CONCATENATE(INDIRECT(ADDRESS(3,COLUMN())),A58),DATA!C2:E1044,2,FALSE)),0,VLOOKUP(CONCATENATE(INDIRECT(ADDRESS(3,COLUMN())),A58),DATA!C2:E1044,2,FALSE))</f>
        <v>0</v>
      </c>
      <c r="AL58" s="49">
        <f ca="1">IF(ISERROR(VLOOKUP(CONCATENATE(INDIRECT(ADDRESS(3,COLUMN())),A58),DATA!C2:E1044,2,FALSE)),0,VLOOKUP(CONCATENATE(INDIRECT(ADDRESS(3,COLUMN())),A58),DATA!C2:E1044,2,FALSE))</f>
        <v>0</v>
      </c>
      <c r="AM58" s="49">
        <f ca="1">IF(ISERROR(VLOOKUP(CONCATENATE(INDIRECT(ADDRESS(3,COLUMN())),A58),DATA!C2:E1044,2,FALSE)),0,VLOOKUP(CONCATENATE(INDIRECT(ADDRESS(3,COLUMN())),A58),DATA!C2:E1044,2,FALSE))</f>
        <v>0</v>
      </c>
      <c r="AN58" s="49">
        <f ca="1">SUM(B58:INDIRECT(CONCATENATE(SUBSTITUTE(ADDRESS(1,COLUMN()-1,4),"1",""),"$58")))</f>
        <v>40.184029999999993</v>
      </c>
    </row>
    <row r="59" spans="1:40" x14ac:dyDescent="0.25">
      <c r="A59" s="50" t="s">
        <v>110</v>
      </c>
      <c r="B59" s="50">
        <f ca="1">IF(ISERROR(VLOOKUP(CONCATENATE(INDIRECT(ADDRESS(3,COLUMN())),A59),DATA!C2:E1044,2,FALSE)),0,VLOOKUP(CONCATENATE(INDIRECT(ADDRESS(3,COLUMN())),A59),DATA!C2:E1044,2,FALSE))</f>
        <v>0</v>
      </c>
      <c r="C59" s="50">
        <f ca="1">IF(ISERROR(VLOOKUP(CONCATENATE(INDIRECT(ADDRESS(3,COLUMN())),A59),DATA!C2:E1044,2,FALSE)),0,VLOOKUP(CONCATENATE(INDIRECT(ADDRESS(3,COLUMN())),A59),DATA!C2:E1044,2,FALSE))</f>
        <v>0</v>
      </c>
      <c r="D59" s="50">
        <f ca="1">IF(ISERROR(VLOOKUP(CONCATENATE(INDIRECT(ADDRESS(3,COLUMN())),A59),DATA!C2:E1044,2,FALSE)),0,VLOOKUP(CONCATENATE(INDIRECT(ADDRESS(3,COLUMN())),A59),DATA!C2:E1044,2,FALSE))</f>
        <v>0</v>
      </c>
      <c r="E59" s="50">
        <f ca="1">IF(ISERROR(VLOOKUP(CONCATENATE(INDIRECT(ADDRESS(3,COLUMN())),A59),DATA!C2:E1044,2,FALSE)),0,VLOOKUP(CONCATENATE(INDIRECT(ADDRESS(3,COLUMN())),A59),DATA!C2:E1044,2,FALSE))</f>
        <v>0</v>
      </c>
      <c r="F59" s="50">
        <f ca="1">IF(ISERROR(VLOOKUP(CONCATENATE(INDIRECT(ADDRESS(3,COLUMN())),A59),DATA!C2:E1044,2,FALSE)),0,VLOOKUP(CONCATENATE(INDIRECT(ADDRESS(3,COLUMN())),A59),DATA!C2:E1044,2,FALSE))</f>
        <v>0</v>
      </c>
      <c r="G59" s="50">
        <f ca="1">IF(ISERROR(VLOOKUP(CONCATENATE(INDIRECT(ADDRESS(3,COLUMN())),A59),DATA!C2:E1044,2,FALSE)),0,VLOOKUP(CONCATENATE(INDIRECT(ADDRESS(3,COLUMN())),A59),DATA!C2:E1044,2,FALSE))</f>
        <v>0</v>
      </c>
      <c r="H59" s="50">
        <f ca="1">IF(ISERROR(VLOOKUP(CONCATENATE(INDIRECT(ADDRESS(3,COLUMN())),A59),DATA!C2:E1044,2,FALSE)),0,VLOOKUP(CONCATENATE(INDIRECT(ADDRESS(3,COLUMN())),A59),DATA!C2:E1044,2,FALSE))</f>
        <v>0</v>
      </c>
      <c r="I59" s="50">
        <f ca="1">IF(ISERROR(VLOOKUP(CONCATENATE(INDIRECT(ADDRESS(3,COLUMN())),A59),DATA!C2:E1044,2,FALSE)),0,VLOOKUP(CONCATENATE(INDIRECT(ADDRESS(3,COLUMN())),A59),DATA!C2:E1044,2,FALSE))</f>
        <v>0</v>
      </c>
      <c r="J59" s="50">
        <f ca="1">IF(ISERROR(VLOOKUP(CONCATENATE(INDIRECT(ADDRESS(3,COLUMN())),A59),DATA!C2:E1044,2,FALSE)),0,VLOOKUP(CONCATENATE(INDIRECT(ADDRESS(3,COLUMN())),A59),DATA!C2:E1044,2,FALSE))</f>
        <v>0</v>
      </c>
      <c r="K59" s="50">
        <f ca="1">IF(ISERROR(VLOOKUP(CONCATENATE(INDIRECT(ADDRESS(3,COLUMN())),A59),DATA!C2:E1044,2,FALSE)),0,VLOOKUP(CONCATENATE(INDIRECT(ADDRESS(3,COLUMN())),A59),DATA!C2:E1044,2,FALSE))</f>
        <v>0</v>
      </c>
      <c r="L59" s="50">
        <f ca="1">IF(ISERROR(VLOOKUP(CONCATENATE(INDIRECT(ADDRESS(3,COLUMN())),A59),DATA!C2:E1044,2,FALSE)),0,VLOOKUP(CONCATENATE(INDIRECT(ADDRESS(3,COLUMN())),A59),DATA!C2:E1044,2,FALSE))</f>
        <v>0</v>
      </c>
      <c r="M59" s="50">
        <f ca="1">IF(ISERROR(VLOOKUP(CONCATENATE(INDIRECT(ADDRESS(3,COLUMN())),A59),DATA!C2:E1044,2,FALSE)),0,VLOOKUP(CONCATENATE(INDIRECT(ADDRESS(3,COLUMN())),A59),DATA!C2:E1044,2,FALSE))</f>
        <v>0</v>
      </c>
      <c r="N59" s="50">
        <f ca="1">IF(ISERROR(VLOOKUP(CONCATENATE(INDIRECT(ADDRESS(3,COLUMN())),A59),DATA!C2:E1044,2,FALSE)),0,VLOOKUP(CONCATENATE(INDIRECT(ADDRESS(3,COLUMN())),A59),DATA!C2:E1044,2,FALSE))</f>
        <v>0</v>
      </c>
      <c r="O59" s="50">
        <f ca="1">IF(ISERROR(VLOOKUP(CONCATENATE(INDIRECT(ADDRESS(3,COLUMN())),A59),DATA!C2:E1044,2,FALSE)),0,VLOOKUP(CONCATENATE(INDIRECT(ADDRESS(3,COLUMN())),A59),DATA!C2:E1044,2,FALSE))</f>
        <v>0</v>
      </c>
      <c r="P59" s="50">
        <f ca="1">IF(ISERROR(VLOOKUP(CONCATENATE(INDIRECT(ADDRESS(3,COLUMN())),A59),DATA!C2:E1044,2,FALSE)),0,VLOOKUP(CONCATENATE(INDIRECT(ADDRESS(3,COLUMN())),A59),DATA!C2:E1044,2,FALSE))</f>
        <v>0</v>
      </c>
      <c r="Q59" s="50">
        <f ca="1">IF(ISERROR(VLOOKUP(CONCATENATE(INDIRECT(ADDRESS(3,COLUMN())),A59),DATA!C2:E1044,2,FALSE)),0,VLOOKUP(CONCATENATE(INDIRECT(ADDRESS(3,COLUMN())),A59),DATA!C2:E1044,2,FALSE))</f>
        <v>0</v>
      </c>
      <c r="R59" s="50">
        <f ca="1">IF(ISERROR(VLOOKUP(CONCATENATE(INDIRECT(ADDRESS(3,COLUMN())),A59),DATA!C2:E1044,2,FALSE)),0,VLOOKUP(CONCATENATE(INDIRECT(ADDRESS(3,COLUMN())),A59),DATA!C2:E1044,2,FALSE))</f>
        <v>0</v>
      </c>
      <c r="S59" s="50">
        <f ca="1">IF(ISERROR(VLOOKUP(CONCATENATE(INDIRECT(ADDRESS(3,COLUMN())),A59),DATA!C2:E1044,2,FALSE)),0,VLOOKUP(CONCATENATE(INDIRECT(ADDRESS(3,COLUMN())),A59),DATA!C2:E1044,2,FALSE))</f>
        <v>0</v>
      </c>
      <c r="T59" s="50">
        <f ca="1">IF(ISERROR(VLOOKUP(CONCATENATE(INDIRECT(ADDRESS(3,COLUMN())),A59),DATA!C2:E1044,2,FALSE)),0,VLOOKUP(CONCATENATE(INDIRECT(ADDRESS(3,COLUMN())),A59),DATA!C2:E1044,2,FALSE))</f>
        <v>0</v>
      </c>
      <c r="U59" s="50">
        <f ca="1">IF(ISERROR(VLOOKUP(CONCATENATE(INDIRECT(ADDRESS(3,COLUMN())),A59),DATA!C2:E1044,2,FALSE)),0,VLOOKUP(CONCATENATE(INDIRECT(ADDRESS(3,COLUMN())),A59),DATA!C2:E1044,2,FALSE))</f>
        <v>0</v>
      </c>
      <c r="V59" s="50">
        <f ca="1">IF(ISERROR(VLOOKUP(CONCATENATE(INDIRECT(ADDRESS(3,COLUMN())),A59),DATA!C2:E1044,2,FALSE)),0,VLOOKUP(CONCATENATE(INDIRECT(ADDRESS(3,COLUMN())),A59),DATA!C2:E1044,2,FALSE))</f>
        <v>0</v>
      </c>
      <c r="W59" s="50">
        <f ca="1">IF(ISERROR(VLOOKUP(CONCATENATE(INDIRECT(ADDRESS(3,COLUMN())),A59),DATA!C2:E1044,2,FALSE)),0,VLOOKUP(CONCATENATE(INDIRECT(ADDRESS(3,COLUMN())),A59),DATA!C2:E1044,2,FALSE))</f>
        <v>0</v>
      </c>
      <c r="X59" s="50">
        <f ca="1">IF(ISERROR(VLOOKUP(CONCATENATE(INDIRECT(ADDRESS(3,COLUMN())),A59),DATA!C2:E1044,2,FALSE)),0,VLOOKUP(CONCATENATE(INDIRECT(ADDRESS(3,COLUMN())),A59),DATA!C2:E1044,2,FALSE))</f>
        <v>0</v>
      </c>
      <c r="Y59" s="50">
        <f ca="1">IF(ISERROR(VLOOKUP(CONCATENATE(INDIRECT(ADDRESS(3,COLUMN())),A59),DATA!C2:E1044,2,FALSE)),0,VLOOKUP(CONCATENATE(INDIRECT(ADDRESS(3,COLUMN())),A59),DATA!C2:E1044,2,FALSE))</f>
        <v>0</v>
      </c>
      <c r="Z59" s="50">
        <f ca="1">IF(ISERROR(VLOOKUP(CONCATENATE(INDIRECT(ADDRESS(3,COLUMN())),A59),DATA!C2:E1044,2,FALSE)),0,VLOOKUP(CONCATENATE(INDIRECT(ADDRESS(3,COLUMN())),A59),DATA!C2:E1044,2,FALSE))</f>
        <v>0</v>
      </c>
      <c r="AA59" s="50">
        <f ca="1">IF(ISERROR(VLOOKUP(CONCATENATE(INDIRECT(ADDRESS(3,COLUMN())),A59),DATA!C2:E1044,2,FALSE)),0,VLOOKUP(CONCATENATE(INDIRECT(ADDRESS(3,COLUMN())),A59),DATA!C2:E1044,2,FALSE))</f>
        <v>0</v>
      </c>
      <c r="AB59" s="50">
        <f ca="1">IF(ISERROR(VLOOKUP(CONCATENATE(INDIRECT(ADDRESS(3,COLUMN())),A59),DATA!C2:E1044,2,FALSE)),0,VLOOKUP(CONCATENATE(INDIRECT(ADDRESS(3,COLUMN())),A59),DATA!C2:E1044,2,FALSE))</f>
        <v>0</v>
      </c>
      <c r="AC59" s="50">
        <f ca="1">IF(ISERROR(VLOOKUP(CONCATENATE(INDIRECT(ADDRESS(3,COLUMN())),A59),DATA!C2:E1044,2,FALSE)),0,VLOOKUP(CONCATENATE(INDIRECT(ADDRESS(3,COLUMN())),A59),DATA!C2:E1044,2,FALSE))</f>
        <v>0</v>
      </c>
      <c r="AD59" s="50">
        <f ca="1">IF(ISERROR(VLOOKUP(CONCATENATE(INDIRECT(ADDRESS(3,COLUMN())),A59),DATA!C2:E1044,2,FALSE)),0,VLOOKUP(CONCATENATE(INDIRECT(ADDRESS(3,COLUMN())),A59),DATA!C2:E1044,2,FALSE))</f>
        <v>0</v>
      </c>
      <c r="AE59" s="50">
        <f ca="1">IF(ISERROR(VLOOKUP(CONCATENATE(INDIRECT(ADDRESS(3,COLUMN())),A59),DATA!C2:E1044,2,FALSE)),0,VLOOKUP(CONCATENATE(INDIRECT(ADDRESS(3,COLUMN())),A59),DATA!C2:E1044,2,FALSE))</f>
        <v>0</v>
      </c>
      <c r="AF59" s="50">
        <f ca="1">IF(ISERROR(VLOOKUP(CONCATENATE(INDIRECT(ADDRESS(3,COLUMN())),A59),DATA!C2:E1044,2,FALSE)),0,VLOOKUP(CONCATENATE(INDIRECT(ADDRESS(3,COLUMN())),A59),DATA!C2:E1044,2,FALSE))</f>
        <v>0</v>
      </c>
      <c r="AG59" s="50">
        <f ca="1">IF(ISERROR(VLOOKUP(CONCATENATE(INDIRECT(ADDRESS(3,COLUMN())),A59),DATA!C2:E1044,2,FALSE)),0,VLOOKUP(CONCATENATE(INDIRECT(ADDRESS(3,COLUMN())),A59),DATA!C2:E1044,2,FALSE))</f>
        <v>0</v>
      </c>
      <c r="AH59" s="50">
        <f ca="1">IF(ISERROR(VLOOKUP(CONCATENATE(INDIRECT(ADDRESS(3,COLUMN())),A59),DATA!C2:E1044,2,FALSE)),0,VLOOKUP(CONCATENATE(INDIRECT(ADDRESS(3,COLUMN())),A59),DATA!C2:E1044,2,FALSE))</f>
        <v>0</v>
      </c>
      <c r="AI59" s="50">
        <f ca="1">IF(ISERROR(VLOOKUP(CONCATENATE(INDIRECT(ADDRESS(3,COLUMN())),A59),DATA!C2:E1044,2,FALSE)),0,VLOOKUP(CONCATENATE(INDIRECT(ADDRESS(3,COLUMN())),A59),DATA!C2:E1044,2,FALSE))</f>
        <v>0</v>
      </c>
      <c r="AJ59" s="50">
        <f ca="1">IF(ISERROR(VLOOKUP(CONCATENATE(INDIRECT(ADDRESS(3,COLUMN())),A59),DATA!C2:E1044,2,FALSE)),0,VLOOKUP(CONCATENATE(INDIRECT(ADDRESS(3,COLUMN())),A59),DATA!C2:E1044,2,FALSE))</f>
        <v>0</v>
      </c>
      <c r="AK59" s="50">
        <f ca="1">IF(ISERROR(VLOOKUP(CONCATENATE(INDIRECT(ADDRESS(3,COLUMN())),A59),DATA!C2:E1044,2,FALSE)),0,VLOOKUP(CONCATENATE(INDIRECT(ADDRESS(3,COLUMN())),A59),DATA!C2:E1044,2,FALSE))</f>
        <v>0</v>
      </c>
      <c r="AL59" s="50">
        <f ca="1">IF(ISERROR(VLOOKUP(CONCATENATE(INDIRECT(ADDRESS(3,COLUMN())),A59),DATA!C2:E1044,2,FALSE)),0,VLOOKUP(CONCATENATE(INDIRECT(ADDRESS(3,COLUMN())),A59),DATA!C2:E1044,2,FALSE))</f>
        <v>0</v>
      </c>
      <c r="AM59" s="50">
        <f ca="1">IF(ISERROR(VLOOKUP(CONCATENATE(INDIRECT(ADDRESS(3,COLUMN())),A59),DATA!C2:E1044,2,FALSE)),0,VLOOKUP(CONCATENATE(INDIRECT(ADDRESS(3,COLUMN())),A59),DATA!C2:E1044,2,FALSE))</f>
        <v>0</v>
      </c>
      <c r="AN59" s="50">
        <f ca="1">SUM(B59:INDIRECT(CONCATENATE(SUBSTITUTE(ADDRESS(1,COLUMN()-1,4),"1",""),"$59")))</f>
        <v>0</v>
      </c>
    </row>
    <row r="60" spans="1:40" x14ac:dyDescent="0.25">
      <c r="A60" s="49" t="s">
        <v>111</v>
      </c>
      <c r="B60" s="49">
        <f ca="1">IF(ISERROR(VLOOKUP(CONCATENATE(INDIRECT(ADDRESS(3,COLUMN())),A60),DATA!C2:E1044,2,FALSE)),0,VLOOKUP(CONCATENATE(INDIRECT(ADDRESS(3,COLUMN())),A60),DATA!C2:E1044,2,FALSE))</f>
        <v>1</v>
      </c>
      <c r="C60" s="49">
        <f ca="1">IF(ISERROR(VLOOKUP(CONCATENATE(INDIRECT(ADDRESS(3,COLUMN())),A60),DATA!C2:E1044,2,FALSE)),0,VLOOKUP(CONCATENATE(INDIRECT(ADDRESS(3,COLUMN())),A60),DATA!C2:E1044,2,FALSE))</f>
        <v>0</v>
      </c>
      <c r="D60" s="49">
        <f ca="1">IF(ISERROR(VLOOKUP(CONCATENATE(INDIRECT(ADDRESS(3,COLUMN())),A60),DATA!C2:E1044,2,FALSE)),0,VLOOKUP(CONCATENATE(INDIRECT(ADDRESS(3,COLUMN())),A60),DATA!C2:E1044,2,FALSE))</f>
        <v>0</v>
      </c>
      <c r="E60" s="49">
        <f ca="1">IF(ISERROR(VLOOKUP(CONCATENATE(INDIRECT(ADDRESS(3,COLUMN())),A60),DATA!C2:E1044,2,FALSE)),0,VLOOKUP(CONCATENATE(INDIRECT(ADDRESS(3,COLUMN())),A60),DATA!C2:E1044,2,FALSE))</f>
        <v>0</v>
      </c>
      <c r="F60" s="49">
        <f ca="1">IF(ISERROR(VLOOKUP(CONCATENATE(INDIRECT(ADDRESS(3,COLUMN())),A60),DATA!C2:E1044,2,FALSE)),0,VLOOKUP(CONCATENATE(INDIRECT(ADDRESS(3,COLUMN())),A60),DATA!C2:E1044,2,FALSE))</f>
        <v>0</v>
      </c>
      <c r="G60" s="49">
        <f ca="1">IF(ISERROR(VLOOKUP(CONCATENATE(INDIRECT(ADDRESS(3,COLUMN())),A60),DATA!C2:E1044,2,FALSE)),0,VLOOKUP(CONCATENATE(INDIRECT(ADDRESS(3,COLUMN())),A60),DATA!C2:E1044,2,FALSE))</f>
        <v>0</v>
      </c>
      <c r="H60" s="49">
        <f ca="1">IF(ISERROR(VLOOKUP(CONCATENATE(INDIRECT(ADDRESS(3,COLUMN())),A60),DATA!C2:E1044,2,FALSE)),0,VLOOKUP(CONCATENATE(INDIRECT(ADDRESS(3,COLUMN())),A60),DATA!C2:E1044,2,FALSE))</f>
        <v>0</v>
      </c>
      <c r="I60" s="49">
        <f ca="1">IF(ISERROR(VLOOKUP(CONCATENATE(INDIRECT(ADDRESS(3,COLUMN())),A60),DATA!C2:E1044,2,FALSE)),0,VLOOKUP(CONCATENATE(INDIRECT(ADDRESS(3,COLUMN())),A60),DATA!C2:E1044,2,FALSE))</f>
        <v>0</v>
      </c>
      <c r="J60" s="49">
        <f ca="1">IF(ISERROR(VLOOKUP(CONCATENATE(INDIRECT(ADDRESS(3,COLUMN())),A60),DATA!C2:E1044,2,FALSE)),0,VLOOKUP(CONCATENATE(INDIRECT(ADDRESS(3,COLUMN())),A60),DATA!C2:E1044,2,FALSE))</f>
        <v>0</v>
      </c>
      <c r="K60" s="49">
        <f ca="1">IF(ISERROR(VLOOKUP(CONCATENATE(INDIRECT(ADDRESS(3,COLUMN())),A60),DATA!C2:E1044,2,FALSE)),0,VLOOKUP(CONCATENATE(INDIRECT(ADDRESS(3,COLUMN())),A60),DATA!C2:E1044,2,FALSE))</f>
        <v>0</v>
      </c>
      <c r="L60" s="49">
        <f ca="1">IF(ISERROR(VLOOKUP(CONCATENATE(INDIRECT(ADDRESS(3,COLUMN())),A60),DATA!C2:E1044,2,FALSE)),0,VLOOKUP(CONCATENATE(INDIRECT(ADDRESS(3,COLUMN())),A60),DATA!C2:E1044,2,FALSE))</f>
        <v>0</v>
      </c>
      <c r="M60" s="49">
        <f ca="1">IF(ISERROR(VLOOKUP(CONCATENATE(INDIRECT(ADDRESS(3,COLUMN())),A60),DATA!C2:E1044,2,FALSE)),0,VLOOKUP(CONCATENATE(INDIRECT(ADDRESS(3,COLUMN())),A60),DATA!C2:E1044,2,FALSE))</f>
        <v>0</v>
      </c>
      <c r="N60" s="49">
        <f ca="1">IF(ISERROR(VLOOKUP(CONCATENATE(INDIRECT(ADDRESS(3,COLUMN())),A60),DATA!C2:E1044,2,FALSE)),0,VLOOKUP(CONCATENATE(INDIRECT(ADDRESS(3,COLUMN())),A60),DATA!C2:E1044,2,FALSE))</f>
        <v>0</v>
      </c>
      <c r="O60" s="49">
        <f ca="1">IF(ISERROR(VLOOKUP(CONCATENATE(INDIRECT(ADDRESS(3,COLUMN())),A60),DATA!C2:E1044,2,FALSE)),0,VLOOKUP(CONCATENATE(INDIRECT(ADDRESS(3,COLUMN())),A60),DATA!C2:E1044,2,FALSE))</f>
        <v>0</v>
      </c>
      <c r="P60" s="49">
        <f ca="1">IF(ISERROR(VLOOKUP(CONCATENATE(INDIRECT(ADDRESS(3,COLUMN())),A60),DATA!C2:E1044,2,FALSE)),0,VLOOKUP(CONCATENATE(INDIRECT(ADDRESS(3,COLUMN())),A60),DATA!C2:E1044,2,FALSE))</f>
        <v>0</v>
      </c>
      <c r="Q60" s="49">
        <f ca="1">IF(ISERROR(VLOOKUP(CONCATENATE(INDIRECT(ADDRESS(3,COLUMN())),A60),DATA!C2:E1044,2,FALSE)),0,VLOOKUP(CONCATENATE(INDIRECT(ADDRESS(3,COLUMN())),A60),DATA!C2:E1044,2,FALSE))</f>
        <v>0</v>
      </c>
      <c r="R60" s="49">
        <f ca="1">IF(ISERROR(VLOOKUP(CONCATENATE(INDIRECT(ADDRESS(3,COLUMN())),A60),DATA!C2:E1044,2,FALSE)),0,VLOOKUP(CONCATENATE(INDIRECT(ADDRESS(3,COLUMN())),A60),DATA!C2:E1044,2,FALSE))</f>
        <v>0</v>
      </c>
      <c r="S60" s="49">
        <f ca="1">IF(ISERROR(VLOOKUP(CONCATENATE(INDIRECT(ADDRESS(3,COLUMN())),A60),DATA!C2:E1044,2,FALSE)),0,VLOOKUP(CONCATENATE(INDIRECT(ADDRESS(3,COLUMN())),A60),DATA!C2:E1044,2,FALSE))</f>
        <v>0</v>
      </c>
      <c r="T60" s="49">
        <f ca="1">IF(ISERROR(VLOOKUP(CONCATENATE(INDIRECT(ADDRESS(3,COLUMN())),A60),DATA!C2:E1044,2,FALSE)),0,VLOOKUP(CONCATENATE(INDIRECT(ADDRESS(3,COLUMN())),A60),DATA!C2:E1044,2,FALSE))</f>
        <v>0</v>
      </c>
      <c r="U60" s="49">
        <f ca="1">IF(ISERROR(VLOOKUP(CONCATENATE(INDIRECT(ADDRESS(3,COLUMN())),A60),DATA!C2:E1044,2,FALSE)),0,VLOOKUP(CONCATENATE(INDIRECT(ADDRESS(3,COLUMN())),A60),DATA!C2:E1044,2,FALSE))</f>
        <v>0</v>
      </c>
      <c r="V60" s="49">
        <f ca="1">IF(ISERROR(VLOOKUP(CONCATENATE(INDIRECT(ADDRESS(3,COLUMN())),A60),DATA!C2:E1044,2,FALSE)),0,VLOOKUP(CONCATENATE(INDIRECT(ADDRESS(3,COLUMN())),A60),DATA!C2:E1044,2,FALSE))</f>
        <v>0</v>
      </c>
      <c r="W60" s="49">
        <f ca="1">IF(ISERROR(VLOOKUP(CONCATENATE(INDIRECT(ADDRESS(3,COLUMN())),A60),DATA!C2:E1044,2,FALSE)),0,VLOOKUP(CONCATENATE(INDIRECT(ADDRESS(3,COLUMN())),A60),DATA!C2:E1044,2,FALSE))</f>
        <v>0</v>
      </c>
      <c r="X60" s="49">
        <f ca="1">IF(ISERROR(VLOOKUP(CONCATENATE(INDIRECT(ADDRESS(3,COLUMN())),A60),DATA!C2:E1044,2,FALSE)),0,VLOOKUP(CONCATENATE(INDIRECT(ADDRESS(3,COLUMN())),A60),DATA!C2:E1044,2,FALSE))</f>
        <v>0</v>
      </c>
      <c r="Y60" s="49">
        <f ca="1">IF(ISERROR(VLOOKUP(CONCATENATE(INDIRECT(ADDRESS(3,COLUMN())),A60),DATA!C2:E1044,2,FALSE)),0,VLOOKUP(CONCATENATE(INDIRECT(ADDRESS(3,COLUMN())),A60),DATA!C2:E1044,2,FALSE))</f>
        <v>0</v>
      </c>
      <c r="Z60" s="49">
        <f ca="1">IF(ISERROR(VLOOKUP(CONCATENATE(INDIRECT(ADDRESS(3,COLUMN())),A60),DATA!C2:E1044,2,FALSE)),0,VLOOKUP(CONCATENATE(INDIRECT(ADDRESS(3,COLUMN())),A60),DATA!C2:E1044,2,FALSE))</f>
        <v>0</v>
      </c>
      <c r="AA60" s="49">
        <f ca="1">IF(ISERROR(VLOOKUP(CONCATENATE(INDIRECT(ADDRESS(3,COLUMN())),A60),DATA!C2:E1044,2,FALSE)),0,VLOOKUP(CONCATENATE(INDIRECT(ADDRESS(3,COLUMN())),A60),DATA!C2:E1044,2,FALSE))</f>
        <v>0</v>
      </c>
      <c r="AB60" s="49">
        <f ca="1">IF(ISERROR(VLOOKUP(CONCATENATE(INDIRECT(ADDRESS(3,COLUMN())),A60),DATA!C2:E1044,2,FALSE)),0,VLOOKUP(CONCATENATE(INDIRECT(ADDRESS(3,COLUMN())),A60),DATA!C2:E1044,2,FALSE))</f>
        <v>0</v>
      </c>
      <c r="AC60" s="49">
        <f ca="1">IF(ISERROR(VLOOKUP(CONCATENATE(INDIRECT(ADDRESS(3,COLUMN())),A60),DATA!C2:E1044,2,FALSE)),0,VLOOKUP(CONCATENATE(INDIRECT(ADDRESS(3,COLUMN())),A60),DATA!C2:E1044,2,FALSE))</f>
        <v>0</v>
      </c>
      <c r="AD60" s="49">
        <f ca="1">IF(ISERROR(VLOOKUP(CONCATENATE(INDIRECT(ADDRESS(3,COLUMN())),A60),DATA!C2:E1044,2,FALSE)),0,VLOOKUP(CONCATENATE(INDIRECT(ADDRESS(3,COLUMN())),A60),DATA!C2:E1044,2,FALSE))</f>
        <v>0</v>
      </c>
      <c r="AE60" s="49">
        <f ca="1">IF(ISERROR(VLOOKUP(CONCATENATE(INDIRECT(ADDRESS(3,COLUMN())),A60),DATA!C2:E1044,2,FALSE)),0,VLOOKUP(CONCATENATE(INDIRECT(ADDRESS(3,COLUMN())),A60),DATA!C2:E1044,2,FALSE))</f>
        <v>0</v>
      </c>
      <c r="AF60" s="49">
        <f ca="1">IF(ISERROR(VLOOKUP(CONCATENATE(INDIRECT(ADDRESS(3,COLUMN())),A60),DATA!C2:E1044,2,FALSE)),0,VLOOKUP(CONCATENATE(INDIRECT(ADDRESS(3,COLUMN())),A60),DATA!C2:E1044,2,FALSE))</f>
        <v>0</v>
      </c>
      <c r="AG60" s="49">
        <f ca="1">IF(ISERROR(VLOOKUP(CONCATENATE(INDIRECT(ADDRESS(3,COLUMN())),A60),DATA!C2:E1044,2,FALSE)),0,VLOOKUP(CONCATENATE(INDIRECT(ADDRESS(3,COLUMN())),A60),DATA!C2:E1044,2,FALSE))</f>
        <v>0</v>
      </c>
      <c r="AH60" s="49">
        <f ca="1">IF(ISERROR(VLOOKUP(CONCATENATE(INDIRECT(ADDRESS(3,COLUMN())),A60),DATA!C2:E1044,2,FALSE)),0,VLOOKUP(CONCATENATE(INDIRECT(ADDRESS(3,COLUMN())),A60),DATA!C2:E1044,2,FALSE))</f>
        <v>0</v>
      </c>
      <c r="AI60" s="49">
        <f ca="1">IF(ISERROR(VLOOKUP(CONCATENATE(INDIRECT(ADDRESS(3,COLUMN())),A60),DATA!C2:E1044,2,FALSE)),0,VLOOKUP(CONCATENATE(INDIRECT(ADDRESS(3,COLUMN())),A60),DATA!C2:E1044,2,FALSE))</f>
        <v>0</v>
      </c>
      <c r="AJ60" s="49">
        <f ca="1">IF(ISERROR(VLOOKUP(CONCATENATE(INDIRECT(ADDRESS(3,COLUMN())),A60),DATA!C2:E1044,2,FALSE)),0,VLOOKUP(CONCATENATE(INDIRECT(ADDRESS(3,COLUMN())),A60),DATA!C2:E1044,2,FALSE))</f>
        <v>0</v>
      </c>
      <c r="AK60" s="49">
        <f ca="1">IF(ISERROR(VLOOKUP(CONCATENATE(INDIRECT(ADDRESS(3,COLUMN())),A60),DATA!C2:E1044,2,FALSE)),0,VLOOKUP(CONCATENATE(INDIRECT(ADDRESS(3,COLUMN())),A60),DATA!C2:E1044,2,FALSE))</f>
        <v>0</v>
      </c>
      <c r="AL60" s="49">
        <f ca="1">IF(ISERROR(VLOOKUP(CONCATENATE(INDIRECT(ADDRESS(3,COLUMN())),A60),DATA!C2:E1044,2,FALSE)),0,VLOOKUP(CONCATENATE(INDIRECT(ADDRESS(3,COLUMN())),A60),DATA!C2:E1044,2,FALSE))</f>
        <v>0</v>
      </c>
      <c r="AM60" s="49">
        <f ca="1">IF(ISERROR(VLOOKUP(CONCATENATE(INDIRECT(ADDRESS(3,COLUMN())),A60),DATA!C2:E1044,2,FALSE)),0,VLOOKUP(CONCATENATE(INDIRECT(ADDRESS(3,COLUMN())),A60),DATA!C2:E1044,2,FALSE))</f>
        <v>0</v>
      </c>
      <c r="AN60" s="49">
        <f ca="1">SUM(B60:INDIRECT(CONCATENATE(SUBSTITUTE(ADDRESS(1,COLUMN()-1,4),"1",""),"$60")))</f>
        <v>1</v>
      </c>
    </row>
    <row r="61" spans="1:40" x14ac:dyDescent="0.25">
      <c r="A61" s="50" t="s">
        <v>112</v>
      </c>
      <c r="B61" s="50">
        <f ca="1">IF(ISERROR(VLOOKUP(CONCATENATE(INDIRECT(ADDRESS(3,COLUMN())),A61),DATA!C2:E1044,2,FALSE)),0,VLOOKUP(CONCATENATE(INDIRECT(ADDRESS(3,COLUMN())),A61),DATA!C2:E1044,2,FALSE))</f>
        <v>0</v>
      </c>
      <c r="C61" s="50">
        <f ca="1">IF(ISERROR(VLOOKUP(CONCATENATE(INDIRECT(ADDRESS(3,COLUMN())),A61),DATA!C2:E1044,2,FALSE)),0,VLOOKUP(CONCATENATE(INDIRECT(ADDRESS(3,COLUMN())),A61),DATA!C2:E1044,2,FALSE))</f>
        <v>0</v>
      </c>
      <c r="D61" s="50">
        <f ca="1">IF(ISERROR(VLOOKUP(CONCATENATE(INDIRECT(ADDRESS(3,COLUMN())),A61),DATA!C2:E1044,2,FALSE)),0,VLOOKUP(CONCATENATE(INDIRECT(ADDRESS(3,COLUMN())),A61),DATA!C2:E1044,2,FALSE))</f>
        <v>0</v>
      </c>
      <c r="E61" s="50">
        <f ca="1">IF(ISERROR(VLOOKUP(CONCATENATE(INDIRECT(ADDRESS(3,COLUMN())),A61),DATA!C2:E1044,2,FALSE)),0,VLOOKUP(CONCATENATE(INDIRECT(ADDRESS(3,COLUMN())),A61),DATA!C2:E1044,2,FALSE))</f>
        <v>0</v>
      </c>
      <c r="F61" s="50">
        <f ca="1">IF(ISERROR(VLOOKUP(CONCATENATE(INDIRECT(ADDRESS(3,COLUMN())),A61),DATA!C2:E1044,2,FALSE)),0,VLOOKUP(CONCATENATE(INDIRECT(ADDRESS(3,COLUMN())),A61),DATA!C2:E1044,2,FALSE))</f>
        <v>0</v>
      </c>
      <c r="G61" s="50">
        <f ca="1">IF(ISERROR(VLOOKUP(CONCATENATE(INDIRECT(ADDRESS(3,COLUMN())),A61),DATA!C2:E1044,2,FALSE)),0,VLOOKUP(CONCATENATE(INDIRECT(ADDRESS(3,COLUMN())),A61),DATA!C2:E1044,2,FALSE))</f>
        <v>0</v>
      </c>
      <c r="H61" s="50">
        <f ca="1">IF(ISERROR(VLOOKUP(CONCATENATE(INDIRECT(ADDRESS(3,COLUMN())),A61),DATA!C2:E1044,2,FALSE)),0,VLOOKUP(CONCATENATE(INDIRECT(ADDRESS(3,COLUMN())),A61),DATA!C2:E1044,2,FALSE))</f>
        <v>0</v>
      </c>
      <c r="I61" s="50">
        <f ca="1">IF(ISERROR(VLOOKUP(CONCATENATE(INDIRECT(ADDRESS(3,COLUMN())),A61),DATA!C2:E1044,2,FALSE)),0,VLOOKUP(CONCATENATE(INDIRECT(ADDRESS(3,COLUMN())),A61),DATA!C2:E1044,2,FALSE))</f>
        <v>0</v>
      </c>
      <c r="J61" s="50">
        <f ca="1">IF(ISERROR(VLOOKUP(CONCATENATE(INDIRECT(ADDRESS(3,COLUMN())),A61),DATA!C2:E1044,2,FALSE)),0,VLOOKUP(CONCATENATE(INDIRECT(ADDRESS(3,COLUMN())),A61),DATA!C2:E1044,2,FALSE))</f>
        <v>0</v>
      </c>
      <c r="K61" s="50">
        <f ca="1">IF(ISERROR(VLOOKUP(CONCATENATE(INDIRECT(ADDRESS(3,COLUMN())),A61),DATA!C2:E1044,2,FALSE)),0,VLOOKUP(CONCATENATE(INDIRECT(ADDRESS(3,COLUMN())),A61),DATA!C2:E1044,2,FALSE))</f>
        <v>0</v>
      </c>
      <c r="L61" s="50">
        <f ca="1">IF(ISERROR(VLOOKUP(CONCATENATE(INDIRECT(ADDRESS(3,COLUMN())),A61),DATA!C2:E1044,2,FALSE)),0,VLOOKUP(CONCATENATE(INDIRECT(ADDRESS(3,COLUMN())),A61),DATA!C2:E1044,2,FALSE))</f>
        <v>0</v>
      </c>
      <c r="M61" s="50">
        <f ca="1">IF(ISERROR(VLOOKUP(CONCATENATE(INDIRECT(ADDRESS(3,COLUMN())),A61),DATA!C2:E1044,2,FALSE)),0,VLOOKUP(CONCATENATE(INDIRECT(ADDRESS(3,COLUMN())),A61),DATA!C2:E1044,2,FALSE))</f>
        <v>0</v>
      </c>
      <c r="N61" s="50">
        <f ca="1">IF(ISERROR(VLOOKUP(CONCATENATE(INDIRECT(ADDRESS(3,COLUMN())),A61),DATA!C2:E1044,2,FALSE)),0,VLOOKUP(CONCATENATE(INDIRECT(ADDRESS(3,COLUMN())),A61),DATA!C2:E1044,2,FALSE))</f>
        <v>0</v>
      </c>
      <c r="O61" s="50">
        <f ca="1">IF(ISERROR(VLOOKUP(CONCATENATE(INDIRECT(ADDRESS(3,COLUMN())),A61),DATA!C2:E1044,2,FALSE)),0,VLOOKUP(CONCATENATE(INDIRECT(ADDRESS(3,COLUMN())),A61),DATA!C2:E1044,2,FALSE))</f>
        <v>0</v>
      </c>
      <c r="P61" s="50">
        <f ca="1">IF(ISERROR(VLOOKUP(CONCATENATE(INDIRECT(ADDRESS(3,COLUMN())),A61),DATA!C2:E1044,2,FALSE)),0,VLOOKUP(CONCATENATE(INDIRECT(ADDRESS(3,COLUMN())),A61),DATA!C2:E1044,2,FALSE))</f>
        <v>0</v>
      </c>
      <c r="Q61" s="50">
        <f ca="1">IF(ISERROR(VLOOKUP(CONCATENATE(INDIRECT(ADDRESS(3,COLUMN())),A61),DATA!C2:E1044,2,FALSE)),0,VLOOKUP(CONCATENATE(INDIRECT(ADDRESS(3,COLUMN())),A61),DATA!C2:E1044,2,FALSE))</f>
        <v>0</v>
      </c>
      <c r="R61" s="50">
        <f ca="1">IF(ISERROR(VLOOKUP(CONCATENATE(INDIRECT(ADDRESS(3,COLUMN())),A61),DATA!C2:E1044,2,FALSE)),0,VLOOKUP(CONCATENATE(INDIRECT(ADDRESS(3,COLUMN())),A61),DATA!C2:E1044,2,FALSE))</f>
        <v>0</v>
      </c>
      <c r="S61" s="50">
        <f ca="1">IF(ISERROR(VLOOKUP(CONCATENATE(INDIRECT(ADDRESS(3,COLUMN())),A61),DATA!C2:E1044,2,FALSE)),0,VLOOKUP(CONCATENATE(INDIRECT(ADDRESS(3,COLUMN())),A61),DATA!C2:E1044,2,FALSE))</f>
        <v>0</v>
      </c>
      <c r="T61" s="50">
        <f ca="1">IF(ISERROR(VLOOKUP(CONCATENATE(INDIRECT(ADDRESS(3,COLUMN())),A61),DATA!C2:E1044,2,FALSE)),0,VLOOKUP(CONCATENATE(INDIRECT(ADDRESS(3,COLUMN())),A61),DATA!C2:E1044,2,FALSE))</f>
        <v>0</v>
      </c>
      <c r="U61" s="50">
        <f ca="1">IF(ISERROR(VLOOKUP(CONCATENATE(INDIRECT(ADDRESS(3,COLUMN())),A61),DATA!C2:E1044,2,FALSE)),0,VLOOKUP(CONCATENATE(INDIRECT(ADDRESS(3,COLUMN())),A61),DATA!C2:E1044,2,FALSE))</f>
        <v>0</v>
      </c>
      <c r="V61" s="50">
        <f ca="1">IF(ISERROR(VLOOKUP(CONCATENATE(INDIRECT(ADDRESS(3,COLUMN())),A61),DATA!C2:E1044,2,FALSE)),0,VLOOKUP(CONCATENATE(INDIRECT(ADDRESS(3,COLUMN())),A61),DATA!C2:E1044,2,FALSE))</f>
        <v>0</v>
      </c>
      <c r="W61" s="50">
        <f ca="1">IF(ISERROR(VLOOKUP(CONCATENATE(INDIRECT(ADDRESS(3,COLUMN())),A61),DATA!C2:E1044,2,FALSE)),0,VLOOKUP(CONCATENATE(INDIRECT(ADDRESS(3,COLUMN())),A61),DATA!C2:E1044,2,FALSE))</f>
        <v>0</v>
      </c>
      <c r="X61" s="50">
        <f ca="1">IF(ISERROR(VLOOKUP(CONCATENATE(INDIRECT(ADDRESS(3,COLUMN())),A61),DATA!C2:E1044,2,FALSE)),0,VLOOKUP(CONCATENATE(INDIRECT(ADDRESS(3,COLUMN())),A61),DATA!C2:E1044,2,FALSE))</f>
        <v>0</v>
      </c>
      <c r="Y61" s="50">
        <f ca="1">IF(ISERROR(VLOOKUP(CONCATENATE(INDIRECT(ADDRESS(3,COLUMN())),A61),DATA!C2:E1044,2,FALSE)),0,VLOOKUP(CONCATENATE(INDIRECT(ADDRESS(3,COLUMN())),A61),DATA!C2:E1044,2,FALSE))</f>
        <v>0</v>
      </c>
      <c r="Z61" s="50">
        <f ca="1">IF(ISERROR(VLOOKUP(CONCATENATE(INDIRECT(ADDRESS(3,COLUMN())),A61),DATA!C2:E1044,2,FALSE)),0,VLOOKUP(CONCATENATE(INDIRECT(ADDRESS(3,COLUMN())),A61),DATA!C2:E1044,2,FALSE))</f>
        <v>0</v>
      </c>
      <c r="AA61" s="50">
        <f ca="1">IF(ISERROR(VLOOKUP(CONCATENATE(INDIRECT(ADDRESS(3,COLUMN())),A61),DATA!C2:E1044,2,FALSE)),0,VLOOKUP(CONCATENATE(INDIRECT(ADDRESS(3,COLUMN())),A61),DATA!C2:E1044,2,FALSE))</f>
        <v>0</v>
      </c>
      <c r="AB61" s="50">
        <f ca="1">IF(ISERROR(VLOOKUP(CONCATENATE(INDIRECT(ADDRESS(3,COLUMN())),A61),DATA!C2:E1044,2,FALSE)),0,VLOOKUP(CONCATENATE(INDIRECT(ADDRESS(3,COLUMN())),A61),DATA!C2:E1044,2,FALSE))</f>
        <v>0</v>
      </c>
      <c r="AC61" s="50">
        <f ca="1">IF(ISERROR(VLOOKUP(CONCATENATE(INDIRECT(ADDRESS(3,COLUMN())),A61),DATA!C2:E1044,2,FALSE)),0,VLOOKUP(CONCATENATE(INDIRECT(ADDRESS(3,COLUMN())),A61),DATA!C2:E1044,2,FALSE))</f>
        <v>0</v>
      </c>
      <c r="AD61" s="50">
        <f ca="1">IF(ISERROR(VLOOKUP(CONCATENATE(INDIRECT(ADDRESS(3,COLUMN())),A61),DATA!C2:E1044,2,FALSE)),0,VLOOKUP(CONCATENATE(INDIRECT(ADDRESS(3,COLUMN())),A61),DATA!C2:E1044,2,FALSE))</f>
        <v>0</v>
      </c>
      <c r="AE61" s="50">
        <f ca="1">IF(ISERROR(VLOOKUP(CONCATENATE(INDIRECT(ADDRESS(3,COLUMN())),A61),DATA!C2:E1044,2,FALSE)),0,VLOOKUP(CONCATENATE(INDIRECT(ADDRESS(3,COLUMN())),A61),DATA!C2:E1044,2,FALSE))</f>
        <v>0</v>
      </c>
      <c r="AF61" s="50">
        <f ca="1">IF(ISERROR(VLOOKUP(CONCATENATE(INDIRECT(ADDRESS(3,COLUMN())),A61),DATA!C2:E1044,2,FALSE)),0,VLOOKUP(CONCATENATE(INDIRECT(ADDRESS(3,COLUMN())),A61),DATA!C2:E1044,2,FALSE))</f>
        <v>0</v>
      </c>
      <c r="AG61" s="50">
        <f ca="1">IF(ISERROR(VLOOKUP(CONCATENATE(INDIRECT(ADDRESS(3,COLUMN())),A61),DATA!C2:E1044,2,FALSE)),0,VLOOKUP(CONCATENATE(INDIRECT(ADDRESS(3,COLUMN())),A61),DATA!C2:E1044,2,FALSE))</f>
        <v>0</v>
      </c>
      <c r="AH61" s="50">
        <f ca="1">IF(ISERROR(VLOOKUP(CONCATENATE(INDIRECT(ADDRESS(3,COLUMN())),A61),DATA!C2:E1044,2,FALSE)),0,VLOOKUP(CONCATENATE(INDIRECT(ADDRESS(3,COLUMN())),A61),DATA!C2:E1044,2,FALSE))</f>
        <v>0</v>
      </c>
      <c r="AI61" s="50">
        <f ca="1">IF(ISERROR(VLOOKUP(CONCATENATE(INDIRECT(ADDRESS(3,COLUMN())),A61),DATA!C2:E1044,2,FALSE)),0,VLOOKUP(CONCATENATE(INDIRECT(ADDRESS(3,COLUMN())),A61),DATA!C2:E1044,2,FALSE))</f>
        <v>0</v>
      </c>
      <c r="AJ61" s="50">
        <f ca="1">IF(ISERROR(VLOOKUP(CONCATENATE(INDIRECT(ADDRESS(3,COLUMN())),A61),DATA!C2:E1044,2,FALSE)),0,VLOOKUP(CONCATENATE(INDIRECT(ADDRESS(3,COLUMN())),A61),DATA!C2:E1044,2,FALSE))</f>
        <v>0</v>
      </c>
      <c r="AK61" s="50">
        <f ca="1">IF(ISERROR(VLOOKUP(CONCATENATE(INDIRECT(ADDRESS(3,COLUMN())),A61),DATA!C2:E1044,2,FALSE)),0,VLOOKUP(CONCATENATE(INDIRECT(ADDRESS(3,COLUMN())),A61),DATA!C2:E1044,2,FALSE))</f>
        <v>0</v>
      </c>
      <c r="AL61" s="50">
        <f ca="1">IF(ISERROR(VLOOKUP(CONCATENATE(INDIRECT(ADDRESS(3,COLUMN())),A61),DATA!C2:E1044,2,FALSE)),0,VLOOKUP(CONCATENATE(INDIRECT(ADDRESS(3,COLUMN())),A61),DATA!C2:E1044,2,FALSE))</f>
        <v>0</v>
      </c>
      <c r="AM61" s="50">
        <f ca="1">IF(ISERROR(VLOOKUP(CONCATENATE(INDIRECT(ADDRESS(3,COLUMN())),A61),DATA!C2:E1044,2,FALSE)),0,VLOOKUP(CONCATENATE(INDIRECT(ADDRESS(3,COLUMN())),A61),DATA!C2:E1044,2,FALSE))</f>
        <v>0</v>
      </c>
      <c r="AN61" s="50">
        <f ca="1">SUM(B61:INDIRECT(CONCATENATE(SUBSTITUTE(ADDRESS(1,COLUMN()-1,4),"1",""),"$61")))</f>
        <v>0</v>
      </c>
    </row>
    <row r="62" spans="1:40" x14ac:dyDescent="0.25">
      <c r="A62" s="49" t="s">
        <v>113</v>
      </c>
      <c r="B62" s="49">
        <f ca="1">IF(ISERROR(VLOOKUP(CONCATENATE(INDIRECT(ADDRESS(3,COLUMN())),A62),DATA!C2:E1044,2,FALSE)),0,VLOOKUP(CONCATENATE(INDIRECT(ADDRESS(3,COLUMN())),A62),DATA!C2:E1044,2,FALSE))</f>
        <v>0</v>
      </c>
      <c r="C62" s="49">
        <f ca="1">IF(ISERROR(VLOOKUP(CONCATENATE(INDIRECT(ADDRESS(3,COLUMN())),A62),DATA!C2:E1044,2,FALSE)),0,VLOOKUP(CONCATENATE(INDIRECT(ADDRESS(3,COLUMN())),A62),DATA!C2:E1044,2,FALSE))</f>
        <v>0</v>
      </c>
      <c r="D62" s="49">
        <f ca="1">IF(ISERROR(VLOOKUP(CONCATENATE(INDIRECT(ADDRESS(3,COLUMN())),A62),DATA!C2:E1044,2,FALSE)),0,VLOOKUP(CONCATENATE(INDIRECT(ADDRESS(3,COLUMN())),A62),DATA!C2:E1044,2,FALSE))</f>
        <v>0</v>
      </c>
      <c r="E62" s="49">
        <f ca="1">IF(ISERROR(VLOOKUP(CONCATENATE(INDIRECT(ADDRESS(3,COLUMN())),A62),DATA!C2:E1044,2,FALSE)),0,VLOOKUP(CONCATENATE(INDIRECT(ADDRESS(3,COLUMN())),A62),DATA!C2:E1044,2,FALSE))</f>
        <v>0</v>
      </c>
      <c r="F62" s="49">
        <f ca="1">IF(ISERROR(VLOOKUP(CONCATENATE(INDIRECT(ADDRESS(3,COLUMN())),A62),DATA!C2:E1044,2,FALSE)),0,VLOOKUP(CONCATENATE(INDIRECT(ADDRESS(3,COLUMN())),A62),DATA!C2:E1044,2,FALSE))</f>
        <v>0</v>
      </c>
      <c r="G62" s="49">
        <f ca="1">IF(ISERROR(VLOOKUP(CONCATENATE(INDIRECT(ADDRESS(3,COLUMN())),A62),DATA!C2:E1044,2,FALSE)),0,VLOOKUP(CONCATENATE(INDIRECT(ADDRESS(3,COLUMN())),A62),DATA!C2:E1044,2,FALSE))</f>
        <v>0.5</v>
      </c>
      <c r="H62" s="49">
        <f ca="1">IF(ISERROR(VLOOKUP(CONCATENATE(INDIRECT(ADDRESS(3,COLUMN())),A62),DATA!C2:E1044,2,FALSE)),0,VLOOKUP(CONCATENATE(INDIRECT(ADDRESS(3,COLUMN())),A62),DATA!C2:E1044,2,FALSE))</f>
        <v>0</v>
      </c>
      <c r="I62" s="49">
        <f ca="1">IF(ISERROR(VLOOKUP(CONCATENATE(INDIRECT(ADDRESS(3,COLUMN())),A62),DATA!C2:E1044,2,FALSE)),0,VLOOKUP(CONCATENATE(INDIRECT(ADDRESS(3,COLUMN())),A62),DATA!C2:E1044,2,FALSE))</f>
        <v>0</v>
      </c>
      <c r="J62" s="49">
        <f ca="1">IF(ISERROR(VLOOKUP(CONCATENATE(INDIRECT(ADDRESS(3,COLUMN())),A62),DATA!C2:E1044,2,FALSE)),0,VLOOKUP(CONCATENATE(INDIRECT(ADDRESS(3,COLUMN())),A62),DATA!C2:E1044,2,FALSE))</f>
        <v>0</v>
      </c>
      <c r="K62" s="49">
        <f ca="1">IF(ISERROR(VLOOKUP(CONCATENATE(INDIRECT(ADDRESS(3,COLUMN())),A62),DATA!C2:E1044,2,FALSE)),0,VLOOKUP(CONCATENATE(INDIRECT(ADDRESS(3,COLUMN())),A62),DATA!C2:E1044,2,FALSE))</f>
        <v>0</v>
      </c>
      <c r="L62" s="49">
        <f ca="1">IF(ISERROR(VLOOKUP(CONCATENATE(INDIRECT(ADDRESS(3,COLUMN())),A62),DATA!C2:E1044,2,FALSE)),0,VLOOKUP(CONCATENATE(INDIRECT(ADDRESS(3,COLUMN())),A62),DATA!C2:E1044,2,FALSE))</f>
        <v>0</v>
      </c>
      <c r="M62" s="49">
        <f ca="1">IF(ISERROR(VLOOKUP(CONCATENATE(INDIRECT(ADDRESS(3,COLUMN())),A62),DATA!C2:E1044,2,FALSE)),0,VLOOKUP(CONCATENATE(INDIRECT(ADDRESS(3,COLUMN())),A62),DATA!C2:E1044,2,FALSE))</f>
        <v>0</v>
      </c>
      <c r="N62" s="49">
        <f ca="1">IF(ISERROR(VLOOKUP(CONCATENATE(INDIRECT(ADDRESS(3,COLUMN())),A62),DATA!C2:E1044,2,FALSE)),0,VLOOKUP(CONCATENATE(INDIRECT(ADDRESS(3,COLUMN())),A62),DATA!C2:E1044,2,FALSE))</f>
        <v>0</v>
      </c>
      <c r="O62" s="49">
        <f ca="1">IF(ISERROR(VLOOKUP(CONCATENATE(INDIRECT(ADDRESS(3,COLUMN())),A62),DATA!C2:E1044,2,FALSE)),0,VLOOKUP(CONCATENATE(INDIRECT(ADDRESS(3,COLUMN())),A62),DATA!C2:E1044,2,FALSE))</f>
        <v>0</v>
      </c>
      <c r="P62" s="49">
        <f ca="1">IF(ISERROR(VLOOKUP(CONCATENATE(INDIRECT(ADDRESS(3,COLUMN())),A62),DATA!C2:E1044,2,FALSE)),0,VLOOKUP(CONCATENATE(INDIRECT(ADDRESS(3,COLUMN())),A62),DATA!C2:E1044,2,FALSE))</f>
        <v>0</v>
      </c>
      <c r="Q62" s="49">
        <f ca="1">IF(ISERROR(VLOOKUP(CONCATENATE(INDIRECT(ADDRESS(3,COLUMN())),A62),DATA!C2:E1044,2,FALSE)),0,VLOOKUP(CONCATENATE(INDIRECT(ADDRESS(3,COLUMN())),A62),DATA!C2:E1044,2,FALSE))</f>
        <v>0</v>
      </c>
      <c r="R62" s="49">
        <f ca="1">IF(ISERROR(VLOOKUP(CONCATENATE(INDIRECT(ADDRESS(3,COLUMN())),A62),DATA!C2:E1044,2,FALSE)),0,VLOOKUP(CONCATENATE(INDIRECT(ADDRESS(3,COLUMN())),A62),DATA!C2:E1044,2,FALSE))</f>
        <v>0</v>
      </c>
      <c r="S62" s="49">
        <f ca="1">IF(ISERROR(VLOOKUP(CONCATENATE(INDIRECT(ADDRESS(3,COLUMN())),A62),DATA!C2:E1044,2,FALSE)),0,VLOOKUP(CONCATENATE(INDIRECT(ADDRESS(3,COLUMN())),A62),DATA!C2:E1044,2,FALSE))</f>
        <v>0</v>
      </c>
      <c r="T62" s="49">
        <f ca="1">IF(ISERROR(VLOOKUP(CONCATENATE(INDIRECT(ADDRESS(3,COLUMN())),A62),DATA!C2:E1044,2,FALSE)),0,VLOOKUP(CONCATENATE(INDIRECT(ADDRESS(3,COLUMN())),A62),DATA!C2:E1044,2,FALSE))</f>
        <v>0</v>
      </c>
      <c r="U62" s="49">
        <f ca="1">IF(ISERROR(VLOOKUP(CONCATENATE(INDIRECT(ADDRESS(3,COLUMN())),A62),DATA!C2:E1044,2,FALSE)),0,VLOOKUP(CONCATENATE(INDIRECT(ADDRESS(3,COLUMN())),A62),DATA!C2:E1044,2,FALSE))</f>
        <v>0</v>
      </c>
      <c r="V62" s="49">
        <f ca="1">IF(ISERROR(VLOOKUP(CONCATENATE(INDIRECT(ADDRESS(3,COLUMN())),A62),DATA!C2:E1044,2,FALSE)),0,VLOOKUP(CONCATENATE(INDIRECT(ADDRESS(3,COLUMN())),A62),DATA!C2:E1044,2,FALSE))</f>
        <v>0</v>
      </c>
      <c r="W62" s="49">
        <f ca="1">IF(ISERROR(VLOOKUP(CONCATENATE(INDIRECT(ADDRESS(3,COLUMN())),A62),DATA!C2:E1044,2,FALSE)),0,VLOOKUP(CONCATENATE(INDIRECT(ADDRESS(3,COLUMN())),A62),DATA!C2:E1044,2,FALSE))</f>
        <v>0</v>
      </c>
      <c r="X62" s="49">
        <f ca="1">IF(ISERROR(VLOOKUP(CONCATENATE(INDIRECT(ADDRESS(3,COLUMN())),A62),DATA!C2:E1044,2,FALSE)),0,VLOOKUP(CONCATENATE(INDIRECT(ADDRESS(3,COLUMN())),A62),DATA!C2:E1044,2,FALSE))</f>
        <v>0</v>
      </c>
      <c r="Y62" s="49">
        <f ca="1">IF(ISERROR(VLOOKUP(CONCATENATE(INDIRECT(ADDRESS(3,COLUMN())),A62),DATA!C2:E1044,2,FALSE)),0,VLOOKUP(CONCATENATE(INDIRECT(ADDRESS(3,COLUMN())),A62),DATA!C2:E1044,2,FALSE))</f>
        <v>0</v>
      </c>
      <c r="Z62" s="49">
        <f ca="1">IF(ISERROR(VLOOKUP(CONCATENATE(INDIRECT(ADDRESS(3,COLUMN())),A62),DATA!C2:E1044,2,FALSE)),0,VLOOKUP(CONCATENATE(INDIRECT(ADDRESS(3,COLUMN())),A62),DATA!C2:E1044,2,FALSE))</f>
        <v>0</v>
      </c>
      <c r="AA62" s="49">
        <f ca="1">IF(ISERROR(VLOOKUP(CONCATENATE(INDIRECT(ADDRESS(3,COLUMN())),A62),DATA!C2:E1044,2,FALSE)),0,VLOOKUP(CONCATENATE(INDIRECT(ADDRESS(3,COLUMN())),A62),DATA!C2:E1044,2,FALSE))</f>
        <v>0</v>
      </c>
      <c r="AB62" s="49">
        <f ca="1">IF(ISERROR(VLOOKUP(CONCATENATE(INDIRECT(ADDRESS(3,COLUMN())),A62),DATA!C2:E1044,2,FALSE)),0,VLOOKUP(CONCATENATE(INDIRECT(ADDRESS(3,COLUMN())),A62),DATA!C2:E1044,2,FALSE))</f>
        <v>0</v>
      </c>
      <c r="AC62" s="49">
        <f ca="1">IF(ISERROR(VLOOKUP(CONCATENATE(INDIRECT(ADDRESS(3,COLUMN())),A62),DATA!C2:E1044,2,FALSE)),0,VLOOKUP(CONCATENATE(INDIRECT(ADDRESS(3,COLUMN())),A62),DATA!C2:E1044,2,FALSE))</f>
        <v>0</v>
      </c>
      <c r="AD62" s="49">
        <f ca="1">IF(ISERROR(VLOOKUP(CONCATENATE(INDIRECT(ADDRESS(3,COLUMN())),A62),DATA!C2:E1044,2,FALSE)),0,VLOOKUP(CONCATENATE(INDIRECT(ADDRESS(3,COLUMN())),A62),DATA!C2:E1044,2,FALSE))</f>
        <v>0</v>
      </c>
      <c r="AE62" s="49">
        <f ca="1">IF(ISERROR(VLOOKUP(CONCATENATE(INDIRECT(ADDRESS(3,COLUMN())),A62),DATA!C2:E1044,2,FALSE)),0,VLOOKUP(CONCATENATE(INDIRECT(ADDRESS(3,COLUMN())),A62),DATA!C2:E1044,2,FALSE))</f>
        <v>0</v>
      </c>
      <c r="AF62" s="49">
        <f ca="1">IF(ISERROR(VLOOKUP(CONCATENATE(INDIRECT(ADDRESS(3,COLUMN())),A62),DATA!C2:E1044,2,FALSE)),0,VLOOKUP(CONCATENATE(INDIRECT(ADDRESS(3,COLUMN())),A62),DATA!C2:E1044,2,FALSE))</f>
        <v>0</v>
      </c>
      <c r="AG62" s="49">
        <f ca="1">IF(ISERROR(VLOOKUP(CONCATENATE(INDIRECT(ADDRESS(3,COLUMN())),A62),DATA!C2:E1044,2,FALSE)),0,VLOOKUP(CONCATENATE(INDIRECT(ADDRESS(3,COLUMN())),A62),DATA!C2:E1044,2,FALSE))</f>
        <v>0</v>
      </c>
      <c r="AH62" s="49">
        <f ca="1">IF(ISERROR(VLOOKUP(CONCATENATE(INDIRECT(ADDRESS(3,COLUMN())),A62),DATA!C2:E1044,2,FALSE)),0,VLOOKUP(CONCATENATE(INDIRECT(ADDRESS(3,COLUMN())),A62),DATA!C2:E1044,2,FALSE))</f>
        <v>0</v>
      </c>
      <c r="AI62" s="49">
        <f ca="1">IF(ISERROR(VLOOKUP(CONCATENATE(INDIRECT(ADDRESS(3,COLUMN())),A62),DATA!C2:E1044,2,FALSE)),0,VLOOKUP(CONCATENATE(INDIRECT(ADDRESS(3,COLUMN())),A62),DATA!C2:E1044,2,FALSE))</f>
        <v>0</v>
      </c>
      <c r="AJ62" s="49">
        <f ca="1">IF(ISERROR(VLOOKUP(CONCATENATE(INDIRECT(ADDRESS(3,COLUMN())),A62),DATA!C2:E1044,2,FALSE)),0,VLOOKUP(CONCATENATE(INDIRECT(ADDRESS(3,COLUMN())),A62),DATA!C2:E1044,2,FALSE))</f>
        <v>0</v>
      </c>
      <c r="AK62" s="49">
        <f ca="1">IF(ISERROR(VLOOKUP(CONCATENATE(INDIRECT(ADDRESS(3,COLUMN())),A62),DATA!C2:E1044,2,FALSE)),0,VLOOKUP(CONCATENATE(INDIRECT(ADDRESS(3,COLUMN())),A62),DATA!C2:E1044,2,FALSE))</f>
        <v>0</v>
      </c>
      <c r="AL62" s="49">
        <f ca="1">IF(ISERROR(VLOOKUP(CONCATENATE(INDIRECT(ADDRESS(3,COLUMN())),A62),DATA!C2:E1044,2,FALSE)),0,VLOOKUP(CONCATENATE(INDIRECT(ADDRESS(3,COLUMN())),A62),DATA!C2:E1044,2,FALSE))</f>
        <v>0</v>
      </c>
      <c r="AM62" s="49">
        <f ca="1">IF(ISERROR(VLOOKUP(CONCATENATE(INDIRECT(ADDRESS(3,COLUMN())),A62),DATA!C2:E1044,2,FALSE)),0,VLOOKUP(CONCATENATE(INDIRECT(ADDRESS(3,COLUMN())),A62),DATA!C2:E1044,2,FALSE))</f>
        <v>0</v>
      </c>
      <c r="AN62" s="49">
        <f ca="1">SUM(B62:INDIRECT(CONCATENATE(SUBSTITUTE(ADDRESS(1,COLUMN()-1,4),"1",""),"$62")))</f>
        <v>0.5</v>
      </c>
    </row>
    <row r="63" spans="1:40" x14ac:dyDescent="0.25">
      <c r="A63" s="50" t="s">
        <v>114</v>
      </c>
      <c r="B63" s="50">
        <f ca="1">IF(ISERROR(VLOOKUP(CONCATENATE(INDIRECT(ADDRESS(3,COLUMN())),A63),DATA!C2:E1044,2,FALSE)),0,VLOOKUP(CONCATENATE(INDIRECT(ADDRESS(3,COLUMN())),A63),DATA!C2:E1044,2,FALSE))</f>
        <v>11</v>
      </c>
      <c r="C63" s="50">
        <f ca="1">IF(ISERROR(VLOOKUP(CONCATENATE(INDIRECT(ADDRESS(3,COLUMN())),A63),DATA!C2:E1044,2,FALSE)),0,VLOOKUP(CONCATENATE(INDIRECT(ADDRESS(3,COLUMN())),A63),DATA!C2:E1044,2,FALSE))</f>
        <v>0</v>
      </c>
      <c r="D63" s="50">
        <f ca="1">IF(ISERROR(VLOOKUP(CONCATENATE(INDIRECT(ADDRESS(3,COLUMN())),A63),DATA!C2:E1044,2,FALSE)),0,VLOOKUP(CONCATENATE(INDIRECT(ADDRESS(3,COLUMN())),A63),DATA!C2:E1044,2,FALSE))</f>
        <v>1</v>
      </c>
      <c r="E63" s="50">
        <f ca="1">IF(ISERROR(VLOOKUP(CONCATENATE(INDIRECT(ADDRESS(3,COLUMN())),A63),DATA!C2:E1044,2,FALSE)),0,VLOOKUP(CONCATENATE(INDIRECT(ADDRESS(3,COLUMN())),A63),DATA!C2:E1044,2,FALSE))</f>
        <v>0</v>
      </c>
      <c r="F63" s="50">
        <f ca="1">IF(ISERROR(VLOOKUP(CONCATENATE(INDIRECT(ADDRESS(3,COLUMN())),A63),DATA!C2:E1044,2,FALSE)),0,VLOOKUP(CONCATENATE(INDIRECT(ADDRESS(3,COLUMN())),A63),DATA!C2:E1044,2,FALSE))</f>
        <v>0</v>
      </c>
      <c r="G63" s="50">
        <f ca="1">IF(ISERROR(VLOOKUP(CONCATENATE(INDIRECT(ADDRESS(3,COLUMN())),A63),DATA!C2:E1044,2,FALSE)),0,VLOOKUP(CONCATENATE(INDIRECT(ADDRESS(3,COLUMN())),A63),DATA!C2:E1044,2,FALSE))</f>
        <v>1</v>
      </c>
      <c r="H63" s="50">
        <f ca="1">IF(ISERROR(VLOOKUP(CONCATENATE(INDIRECT(ADDRESS(3,COLUMN())),A63),DATA!C2:E1044,2,FALSE)),0,VLOOKUP(CONCATENATE(INDIRECT(ADDRESS(3,COLUMN())),A63),DATA!C2:E1044,2,FALSE))</f>
        <v>0</v>
      </c>
      <c r="I63" s="50">
        <f ca="1">IF(ISERROR(VLOOKUP(CONCATENATE(INDIRECT(ADDRESS(3,COLUMN())),A63),DATA!C2:E1044,2,FALSE)),0,VLOOKUP(CONCATENATE(INDIRECT(ADDRESS(3,COLUMN())),A63),DATA!C2:E1044,2,FALSE))</f>
        <v>0</v>
      </c>
      <c r="J63" s="50">
        <f ca="1">IF(ISERROR(VLOOKUP(CONCATENATE(INDIRECT(ADDRESS(3,COLUMN())),A63),DATA!C2:E1044,2,FALSE)),0,VLOOKUP(CONCATENATE(INDIRECT(ADDRESS(3,COLUMN())),A63),DATA!C2:E1044,2,FALSE))</f>
        <v>0</v>
      </c>
      <c r="K63" s="50">
        <f ca="1">IF(ISERROR(VLOOKUP(CONCATENATE(INDIRECT(ADDRESS(3,COLUMN())),A63),DATA!C2:E1044,2,FALSE)),0,VLOOKUP(CONCATENATE(INDIRECT(ADDRESS(3,COLUMN())),A63),DATA!C2:E1044,2,FALSE))</f>
        <v>0</v>
      </c>
      <c r="L63" s="50">
        <f ca="1">IF(ISERROR(VLOOKUP(CONCATENATE(INDIRECT(ADDRESS(3,COLUMN())),A63),DATA!C2:E1044,2,FALSE)),0,VLOOKUP(CONCATENATE(INDIRECT(ADDRESS(3,COLUMN())),A63),DATA!C2:E1044,2,FALSE))</f>
        <v>0</v>
      </c>
      <c r="M63" s="50">
        <f ca="1">IF(ISERROR(VLOOKUP(CONCATENATE(INDIRECT(ADDRESS(3,COLUMN())),A63),DATA!C2:E1044,2,FALSE)),0,VLOOKUP(CONCATENATE(INDIRECT(ADDRESS(3,COLUMN())),A63),DATA!C2:E1044,2,FALSE))</f>
        <v>0</v>
      </c>
      <c r="N63" s="50">
        <f ca="1">IF(ISERROR(VLOOKUP(CONCATENATE(INDIRECT(ADDRESS(3,COLUMN())),A63),DATA!C2:E1044,2,FALSE)),0,VLOOKUP(CONCATENATE(INDIRECT(ADDRESS(3,COLUMN())),A63),DATA!C2:E1044,2,FALSE))</f>
        <v>0</v>
      </c>
      <c r="O63" s="50">
        <f ca="1">IF(ISERROR(VLOOKUP(CONCATENATE(INDIRECT(ADDRESS(3,COLUMN())),A63),DATA!C2:E1044,2,FALSE)),0,VLOOKUP(CONCATENATE(INDIRECT(ADDRESS(3,COLUMN())),A63),DATA!C2:E1044,2,FALSE))</f>
        <v>0</v>
      </c>
      <c r="P63" s="50">
        <f ca="1">IF(ISERROR(VLOOKUP(CONCATENATE(INDIRECT(ADDRESS(3,COLUMN())),A63),DATA!C2:E1044,2,FALSE)),0,VLOOKUP(CONCATENATE(INDIRECT(ADDRESS(3,COLUMN())),A63),DATA!C2:E1044,2,FALSE))</f>
        <v>0</v>
      </c>
      <c r="Q63" s="50">
        <f ca="1">IF(ISERROR(VLOOKUP(CONCATENATE(INDIRECT(ADDRESS(3,COLUMN())),A63),DATA!C2:E1044,2,FALSE)),0,VLOOKUP(CONCATENATE(INDIRECT(ADDRESS(3,COLUMN())),A63),DATA!C2:E1044,2,FALSE))</f>
        <v>0</v>
      </c>
      <c r="R63" s="50">
        <f ca="1">IF(ISERROR(VLOOKUP(CONCATENATE(INDIRECT(ADDRESS(3,COLUMN())),A63),DATA!C2:E1044,2,FALSE)),0,VLOOKUP(CONCATENATE(INDIRECT(ADDRESS(3,COLUMN())),A63),DATA!C2:E1044,2,FALSE))</f>
        <v>0</v>
      </c>
      <c r="S63" s="50">
        <f ca="1">IF(ISERROR(VLOOKUP(CONCATENATE(INDIRECT(ADDRESS(3,COLUMN())),A63),DATA!C2:E1044,2,FALSE)),0,VLOOKUP(CONCATENATE(INDIRECT(ADDRESS(3,COLUMN())),A63),DATA!C2:E1044,2,FALSE))</f>
        <v>0</v>
      </c>
      <c r="T63" s="50">
        <f ca="1">IF(ISERROR(VLOOKUP(CONCATENATE(INDIRECT(ADDRESS(3,COLUMN())),A63),DATA!C2:E1044,2,FALSE)),0,VLOOKUP(CONCATENATE(INDIRECT(ADDRESS(3,COLUMN())),A63),DATA!C2:E1044,2,FALSE))</f>
        <v>0</v>
      </c>
      <c r="U63" s="50">
        <f ca="1">IF(ISERROR(VLOOKUP(CONCATENATE(INDIRECT(ADDRESS(3,COLUMN())),A63),DATA!C2:E1044,2,FALSE)),0,VLOOKUP(CONCATENATE(INDIRECT(ADDRESS(3,COLUMN())),A63),DATA!C2:E1044,2,FALSE))</f>
        <v>0</v>
      </c>
      <c r="V63" s="50">
        <f ca="1">IF(ISERROR(VLOOKUP(CONCATENATE(INDIRECT(ADDRESS(3,COLUMN())),A63),DATA!C2:E1044,2,FALSE)),0,VLOOKUP(CONCATENATE(INDIRECT(ADDRESS(3,COLUMN())),A63),DATA!C2:E1044,2,FALSE))</f>
        <v>0</v>
      </c>
      <c r="W63" s="50">
        <f ca="1">IF(ISERROR(VLOOKUP(CONCATENATE(INDIRECT(ADDRESS(3,COLUMN())),A63),DATA!C2:E1044,2,FALSE)),0,VLOOKUP(CONCATENATE(INDIRECT(ADDRESS(3,COLUMN())),A63),DATA!C2:E1044,2,FALSE))</f>
        <v>0</v>
      </c>
      <c r="X63" s="50">
        <f ca="1">IF(ISERROR(VLOOKUP(CONCATENATE(INDIRECT(ADDRESS(3,COLUMN())),A63),DATA!C2:E1044,2,FALSE)),0,VLOOKUP(CONCATENATE(INDIRECT(ADDRESS(3,COLUMN())),A63),DATA!C2:E1044,2,FALSE))</f>
        <v>0</v>
      </c>
      <c r="Y63" s="50">
        <f ca="1">IF(ISERROR(VLOOKUP(CONCATENATE(INDIRECT(ADDRESS(3,COLUMN())),A63),DATA!C2:E1044,2,FALSE)),0,VLOOKUP(CONCATENATE(INDIRECT(ADDRESS(3,COLUMN())),A63),DATA!C2:E1044,2,FALSE))</f>
        <v>0</v>
      </c>
      <c r="Z63" s="50">
        <f ca="1">IF(ISERROR(VLOOKUP(CONCATENATE(INDIRECT(ADDRESS(3,COLUMN())),A63),DATA!C2:E1044,2,FALSE)),0,VLOOKUP(CONCATENATE(INDIRECT(ADDRESS(3,COLUMN())),A63),DATA!C2:E1044,2,FALSE))</f>
        <v>0</v>
      </c>
      <c r="AA63" s="50">
        <f ca="1">IF(ISERROR(VLOOKUP(CONCATENATE(INDIRECT(ADDRESS(3,COLUMN())),A63),DATA!C2:E1044,2,FALSE)),0,VLOOKUP(CONCATENATE(INDIRECT(ADDRESS(3,COLUMN())),A63),DATA!C2:E1044,2,FALSE))</f>
        <v>0</v>
      </c>
      <c r="AB63" s="50">
        <f ca="1">IF(ISERROR(VLOOKUP(CONCATENATE(INDIRECT(ADDRESS(3,COLUMN())),A63),DATA!C2:E1044,2,FALSE)),0,VLOOKUP(CONCATENATE(INDIRECT(ADDRESS(3,COLUMN())),A63),DATA!C2:E1044,2,FALSE))</f>
        <v>0</v>
      </c>
      <c r="AC63" s="50">
        <f ca="1">IF(ISERROR(VLOOKUP(CONCATENATE(INDIRECT(ADDRESS(3,COLUMN())),A63),DATA!C2:E1044,2,FALSE)),0,VLOOKUP(CONCATENATE(INDIRECT(ADDRESS(3,COLUMN())),A63),DATA!C2:E1044,2,FALSE))</f>
        <v>0</v>
      </c>
      <c r="AD63" s="50">
        <f ca="1">IF(ISERROR(VLOOKUP(CONCATENATE(INDIRECT(ADDRESS(3,COLUMN())),A63),DATA!C2:E1044,2,FALSE)),0,VLOOKUP(CONCATENATE(INDIRECT(ADDRESS(3,COLUMN())),A63),DATA!C2:E1044,2,FALSE))</f>
        <v>0</v>
      </c>
      <c r="AE63" s="50">
        <f ca="1">IF(ISERROR(VLOOKUP(CONCATENATE(INDIRECT(ADDRESS(3,COLUMN())),A63),DATA!C2:E1044,2,FALSE)),0,VLOOKUP(CONCATENATE(INDIRECT(ADDRESS(3,COLUMN())),A63),DATA!C2:E1044,2,FALSE))</f>
        <v>0</v>
      </c>
      <c r="AF63" s="50">
        <f ca="1">IF(ISERROR(VLOOKUP(CONCATENATE(INDIRECT(ADDRESS(3,COLUMN())),A63),DATA!C2:E1044,2,FALSE)),0,VLOOKUP(CONCATENATE(INDIRECT(ADDRESS(3,COLUMN())),A63),DATA!C2:E1044,2,FALSE))</f>
        <v>0</v>
      </c>
      <c r="AG63" s="50">
        <f ca="1">IF(ISERROR(VLOOKUP(CONCATENATE(INDIRECT(ADDRESS(3,COLUMN())),A63),DATA!C2:E1044,2,FALSE)),0,VLOOKUP(CONCATENATE(INDIRECT(ADDRESS(3,COLUMN())),A63),DATA!C2:E1044,2,FALSE))</f>
        <v>0</v>
      </c>
      <c r="AH63" s="50">
        <f ca="1">IF(ISERROR(VLOOKUP(CONCATENATE(INDIRECT(ADDRESS(3,COLUMN())),A63),DATA!C2:E1044,2,FALSE)),0,VLOOKUP(CONCATENATE(INDIRECT(ADDRESS(3,COLUMN())),A63),DATA!C2:E1044,2,FALSE))</f>
        <v>0</v>
      </c>
      <c r="AI63" s="50">
        <f ca="1">IF(ISERROR(VLOOKUP(CONCATENATE(INDIRECT(ADDRESS(3,COLUMN())),A63),DATA!C2:E1044,2,FALSE)),0,VLOOKUP(CONCATENATE(INDIRECT(ADDRESS(3,COLUMN())),A63),DATA!C2:E1044,2,FALSE))</f>
        <v>0</v>
      </c>
      <c r="AJ63" s="50">
        <f ca="1">IF(ISERROR(VLOOKUP(CONCATENATE(INDIRECT(ADDRESS(3,COLUMN())),A63),DATA!C2:E1044,2,FALSE)),0,VLOOKUP(CONCATENATE(INDIRECT(ADDRESS(3,COLUMN())),A63),DATA!C2:E1044,2,FALSE))</f>
        <v>0</v>
      </c>
      <c r="AK63" s="50">
        <f ca="1">IF(ISERROR(VLOOKUP(CONCATENATE(INDIRECT(ADDRESS(3,COLUMN())),A63),DATA!C2:E1044,2,FALSE)),0,VLOOKUP(CONCATENATE(INDIRECT(ADDRESS(3,COLUMN())),A63),DATA!C2:E1044,2,FALSE))</f>
        <v>0</v>
      </c>
      <c r="AL63" s="50">
        <f ca="1">IF(ISERROR(VLOOKUP(CONCATENATE(INDIRECT(ADDRESS(3,COLUMN())),A63),DATA!C2:E1044,2,FALSE)),0,VLOOKUP(CONCATENATE(INDIRECT(ADDRESS(3,COLUMN())),A63),DATA!C2:E1044,2,FALSE))</f>
        <v>0</v>
      </c>
      <c r="AM63" s="50">
        <f ca="1">IF(ISERROR(VLOOKUP(CONCATENATE(INDIRECT(ADDRESS(3,COLUMN())),A63),DATA!C2:E1044,2,FALSE)),0,VLOOKUP(CONCATENATE(INDIRECT(ADDRESS(3,COLUMN())),A63),DATA!C2:E1044,2,FALSE))</f>
        <v>0</v>
      </c>
      <c r="AN63" s="50">
        <f ca="1">SUM(B63:INDIRECT(CONCATENATE(SUBSTITUTE(ADDRESS(1,COLUMN()-1,4),"1",""),"$63")))</f>
        <v>13</v>
      </c>
    </row>
    <row r="64" spans="1:40" x14ac:dyDescent="0.25">
      <c r="A64" s="49" t="s">
        <v>115</v>
      </c>
      <c r="B64" s="49">
        <f ca="1">IF(ISERROR(VLOOKUP(CONCATENATE(INDIRECT(ADDRESS(3,COLUMN())),A64),DATA!C2:E1044,2,FALSE)),0,VLOOKUP(CONCATENATE(INDIRECT(ADDRESS(3,COLUMN())),A64),DATA!C2:E1044,2,FALSE))</f>
        <v>16</v>
      </c>
      <c r="C64" s="49">
        <f ca="1">IF(ISERROR(VLOOKUP(CONCATENATE(INDIRECT(ADDRESS(3,COLUMN())),A64),DATA!C2:E1044,2,FALSE)),0,VLOOKUP(CONCATENATE(INDIRECT(ADDRESS(3,COLUMN())),A64),DATA!C2:E1044,2,FALSE))</f>
        <v>0</v>
      </c>
      <c r="D64" s="49">
        <f ca="1">IF(ISERROR(VLOOKUP(CONCATENATE(INDIRECT(ADDRESS(3,COLUMN())),A64),DATA!C2:E1044,2,FALSE)),0,VLOOKUP(CONCATENATE(INDIRECT(ADDRESS(3,COLUMN())),A64),DATA!C2:E1044,2,FALSE))</f>
        <v>14</v>
      </c>
      <c r="E64" s="49">
        <f ca="1">IF(ISERROR(VLOOKUP(CONCATENATE(INDIRECT(ADDRESS(3,COLUMN())),A64),DATA!C2:E1044,2,FALSE)),0,VLOOKUP(CONCATENATE(INDIRECT(ADDRESS(3,COLUMN())),A64),DATA!C2:E1044,2,FALSE))</f>
        <v>0</v>
      </c>
      <c r="F64" s="49">
        <f ca="1">IF(ISERROR(VLOOKUP(CONCATENATE(INDIRECT(ADDRESS(3,COLUMN())),A64),DATA!C2:E1044,2,FALSE)),0,VLOOKUP(CONCATENATE(INDIRECT(ADDRESS(3,COLUMN())),A64),DATA!C2:E1044,2,FALSE))</f>
        <v>0</v>
      </c>
      <c r="G64" s="49">
        <f ca="1">IF(ISERROR(VLOOKUP(CONCATENATE(INDIRECT(ADDRESS(3,COLUMN())),A64),DATA!C2:E1044,2,FALSE)),0,VLOOKUP(CONCATENATE(INDIRECT(ADDRESS(3,COLUMN())),A64),DATA!C2:E1044,2,FALSE))</f>
        <v>2</v>
      </c>
      <c r="H64" s="49">
        <f ca="1">IF(ISERROR(VLOOKUP(CONCATENATE(INDIRECT(ADDRESS(3,COLUMN())),A64),DATA!C2:E1044,2,FALSE)),0,VLOOKUP(CONCATENATE(INDIRECT(ADDRESS(3,COLUMN())),A64),DATA!C2:E1044,2,FALSE))</f>
        <v>1</v>
      </c>
      <c r="I64" s="49">
        <f ca="1">IF(ISERROR(VLOOKUP(CONCATENATE(INDIRECT(ADDRESS(3,COLUMN())),A64),DATA!C2:E1044,2,FALSE)),0,VLOOKUP(CONCATENATE(INDIRECT(ADDRESS(3,COLUMN())),A64),DATA!C2:E1044,2,FALSE))</f>
        <v>0</v>
      </c>
      <c r="J64" s="49">
        <f ca="1">IF(ISERROR(VLOOKUP(CONCATENATE(INDIRECT(ADDRESS(3,COLUMN())),A64),DATA!C2:E1044,2,FALSE)),0,VLOOKUP(CONCATENATE(INDIRECT(ADDRESS(3,COLUMN())),A64),DATA!C2:E1044,2,FALSE))</f>
        <v>7</v>
      </c>
      <c r="K64" s="49">
        <f ca="1">IF(ISERROR(VLOOKUP(CONCATENATE(INDIRECT(ADDRESS(3,COLUMN())),A64),DATA!C2:E1044,2,FALSE)),0,VLOOKUP(CONCATENATE(INDIRECT(ADDRESS(3,COLUMN())),A64),DATA!C2:E1044,2,FALSE))</f>
        <v>0</v>
      </c>
      <c r="L64" s="49">
        <f ca="1">IF(ISERROR(VLOOKUP(CONCATENATE(INDIRECT(ADDRESS(3,COLUMN())),A64),DATA!C2:E1044,2,FALSE)),0,VLOOKUP(CONCATENATE(INDIRECT(ADDRESS(3,COLUMN())),A64),DATA!C2:E1044,2,FALSE))</f>
        <v>0</v>
      </c>
      <c r="M64" s="49">
        <f ca="1">IF(ISERROR(VLOOKUP(CONCATENATE(INDIRECT(ADDRESS(3,COLUMN())),A64),DATA!C2:E1044,2,FALSE)),0,VLOOKUP(CONCATENATE(INDIRECT(ADDRESS(3,COLUMN())),A64),DATA!C2:E1044,2,FALSE))</f>
        <v>0</v>
      </c>
      <c r="N64" s="49">
        <f ca="1">IF(ISERROR(VLOOKUP(CONCATENATE(INDIRECT(ADDRESS(3,COLUMN())),A64),DATA!C2:E1044,2,FALSE)),0,VLOOKUP(CONCATENATE(INDIRECT(ADDRESS(3,COLUMN())),A64),DATA!C2:E1044,2,FALSE))</f>
        <v>0</v>
      </c>
      <c r="O64" s="49">
        <f ca="1">IF(ISERROR(VLOOKUP(CONCATENATE(INDIRECT(ADDRESS(3,COLUMN())),A64),DATA!C2:E1044,2,FALSE)),0,VLOOKUP(CONCATENATE(INDIRECT(ADDRESS(3,COLUMN())),A64),DATA!C2:E1044,2,FALSE))</f>
        <v>0</v>
      </c>
      <c r="P64" s="49">
        <f ca="1">IF(ISERROR(VLOOKUP(CONCATENATE(INDIRECT(ADDRESS(3,COLUMN())),A64),DATA!C2:E1044,2,FALSE)),0,VLOOKUP(CONCATENATE(INDIRECT(ADDRESS(3,COLUMN())),A64),DATA!C2:E1044,2,FALSE))</f>
        <v>0</v>
      </c>
      <c r="Q64" s="49">
        <f ca="1">IF(ISERROR(VLOOKUP(CONCATENATE(INDIRECT(ADDRESS(3,COLUMN())),A64),DATA!C2:E1044,2,FALSE)),0,VLOOKUP(CONCATENATE(INDIRECT(ADDRESS(3,COLUMN())),A64),DATA!C2:E1044,2,FALSE))</f>
        <v>0</v>
      </c>
      <c r="R64" s="49">
        <f ca="1">IF(ISERROR(VLOOKUP(CONCATENATE(INDIRECT(ADDRESS(3,COLUMN())),A64),DATA!C2:E1044,2,FALSE)),0,VLOOKUP(CONCATENATE(INDIRECT(ADDRESS(3,COLUMN())),A64),DATA!C2:E1044,2,FALSE))</f>
        <v>0</v>
      </c>
      <c r="S64" s="49">
        <f ca="1">IF(ISERROR(VLOOKUP(CONCATENATE(INDIRECT(ADDRESS(3,COLUMN())),A64),DATA!C2:E1044,2,FALSE)),0,VLOOKUP(CONCATENATE(INDIRECT(ADDRESS(3,COLUMN())),A64),DATA!C2:E1044,2,FALSE))</f>
        <v>2</v>
      </c>
      <c r="T64" s="49">
        <f ca="1">IF(ISERROR(VLOOKUP(CONCATENATE(INDIRECT(ADDRESS(3,COLUMN())),A64),DATA!C2:E1044,2,FALSE)),0,VLOOKUP(CONCATENATE(INDIRECT(ADDRESS(3,COLUMN())),A64),DATA!C2:E1044,2,FALSE))</f>
        <v>0</v>
      </c>
      <c r="U64" s="49">
        <f ca="1">IF(ISERROR(VLOOKUP(CONCATENATE(INDIRECT(ADDRESS(3,COLUMN())),A64),DATA!C2:E1044,2,FALSE)),0,VLOOKUP(CONCATENATE(INDIRECT(ADDRESS(3,COLUMN())),A64),DATA!C2:E1044,2,FALSE))</f>
        <v>0</v>
      </c>
      <c r="V64" s="49">
        <f ca="1">IF(ISERROR(VLOOKUP(CONCATENATE(INDIRECT(ADDRESS(3,COLUMN())),A64),DATA!C2:E1044,2,FALSE)),0,VLOOKUP(CONCATENATE(INDIRECT(ADDRESS(3,COLUMN())),A64),DATA!C2:E1044,2,FALSE))</f>
        <v>0</v>
      </c>
      <c r="W64" s="49">
        <f ca="1">IF(ISERROR(VLOOKUP(CONCATENATE(INDIRECT(ADDRESS(3,COLUMN())),A64),DATA!C2:E1044,2,FALSE)),0,VLOOKUP(CONCATENATE(INDIRECT(ADDRESS(3,COLUMN())),A64),DATA!C2:E1044,2,FALSE))</f>
        <v>0</v>
      </c>
      <c r="X64" s="49">
        <f ca="1">IF(ISERROR(VLOOKUP(CONCATENATE(INDIRECT(ADDRESS(3,COLUMN())),A64),DATA!C2:E1044,2,FALSE)),0,VLOOKUP(CONCATENATE(INDIRECT(ADDRESS(3,COLUMN())),A64),DATA!C2:E1044,2,FALSE))</f>
        <v>0</v>
      </c>
      <c r="Y64" s="49">
        <f ca="1">IF(ISERROR(VLOOKUP(CONCATENATE(INDIRECT(ADDRESS(3,COLUMN())),A64),DATA!C2:E1044,2,FALSE)),0,VLOOKUP(CONCATENATE(INDIRECT(ADDRESS(3,COLUMN())),A64),DATA!C2:E1044,2,FALSE))</f>
        <v>0</v>
      </c>
      <c r="Z64" s="49">
        <f ca="1">IF(ISERROR(VLOOKUP(CONCATENATE(INDIRECT(ADDRESS(3,COLUMN())),A64),DATA!C2:E1044,2,FALSE)),0,VLOOKUP(CONCATENATE(INDIRECT(ADDRESS(3,COLUMN())),A64),DATA!C2:E1044,2,FALSE))</f>
        <v>0</v>
      </c>
      <c r="AA64" s="49">
        <f ca="1">IF(ISERROR(VLOOKUP(CONCATENATE(INDIRECT(ADDRESS(3,COLUMN())),A64),DATA!C2:E1044,2,FALSE)),0,VLOOKUP(CONCATENATE(INDIRECT(ADDRESS(3,COLUMN())),A64),DATA!C2:E1044,2,FALSE))</f>
        <v>0</v>
      </c>
      <c r="AB64" s="49">
        <f ca="1">IF(ISERROR(VLOOKUP(CONCATENATE(INDIRECT(ADDRESS(3,COLUMN())),A64),DATA!C2:E1044,2,FALSE)),0,VLOOKUP(CONCATENATE(INDIRECT(ADDRESS(3,COLUMN())),A64),DATA!C2:E1044,2,FALSE))</f>
        <v>0</v>
      </c>
      <c r="AC64" s="49">
        <f ca="1">IF(ISERROR(VLOOKUP(CONCATENATE(INDIRECT(ADDRESS(3,COLUMN())),A64),DATA!C2:E1044,2,FALSE)),0,VLOOKUP(CONCATENATE(INDIRECT(ADDRESS(3,COLUMN())),A64),DATA!C2:E1044,2,FALSE))</f>
        <v>0</v>
      </c>
      <c r="AD64" s="49">
        <f ca="1">IF(ISERROR(VLOOKUP(CONCATENATE(INDIRECT(ADDRESS(3,COLUMN())),A64),DATA!C2:E1044,2,FALSE)),0,VLOOKUP(CONCATENATE(INDIRECT(ADDRESS(3,COLUMN())),A64),DATA!C2:E1044,2,FALSE))</f>
        <v>0</v>
      </c>
      <c r="AE64" s="49">
        <f ca="1">IF(ISERROR(VLOOKUP(CONCATENATE(INDIRECT(ADDRESS(3,COLUMN())),A64),DATA!C2:E1044,2,FALSE)),0,VLOOKUP(CONCATENATE(INDIRECT(ADDRESS(3,COLUMN())),A64),DATA!C2:E1044,2,FALSE))</f>
        <v>0</v>
      </c>
      <c r="AF64" s="49">
        <f ca="1">IF(ISERROR(VLOOKUP(CONCATENATE(INDIRECT(ADDRESS(3,COLUMN())),A64),DATA!C2:E1044,2,FALSE)),0,VLOOKUP(CONCATENATE(INDIRECT(ADDRESS(3,COLUMN())),A64),DATA!C2:E1044,2,FALSE))</f>
        <v>0</v>
      </c>
      <c r="AG64" s="49">
        <f ca="1">IF(ISERROR(VLOOKUP(CONCATENATE(INDIRECT(ADDRESS(3,COLUMN())),A64),DATA!C2:E1044,2,FALSE)),0,VLOOKUP(CONCATENATE(INDIRECT(ADDRESS(3,COLUMN())),A64),DATA!C2:E1044,2,FALSE))</f>
        <v>0</v>
      </c>
      <c r="AH64" s="49">
        <f ca="1">IF(ISERROR(VLOOKUP(CONCATENATE(INDIRECT(ADDRESS(3,COLUMN())),A64),DATA!C2:E1044,2,FALSE)),0,VLOOKUP(CONCATENATE(INDIRECT(ADDRESS(3,COLUMN())),A64),DATA!C2:E1044,2,FALSE))</f>
        <v>0</v>
      </c>
      <c r="AI64" s="49">
        <f ca="1">IF(ISERROR(VLOOKUP(CONCATENATE(INDIRECT(ADDRESS(3,COLUMN())),A64),DATA!C2:E1044,2,FALSE)),0,VLOOKUP(CONCATENATE(INDIRECT(ADDRESS(3,COLUMN())),A64),DATA!C2:E1044,2,FALSE))</f>
        <v>0</v>
      </c>
      <c r="AJ64" s="49">
        <f ca="1">IF(ISERROR(VLOOKUP(CONCATENATE(INDIRECT(ADDRESS(3,COLUMN())),A64),DATA!C2:E1044,2,FALSE)),0,VLOOKUP(CONCATENATE(INDIRECT(ADDRESS(3,COLUMN())),A64),DATA!C2:E1044,2,FALSE))</f>
        <v>0</v>
      </c>
      <c r="AK64" s="49">
        <f ca="1">IF(ISERROR(VLOOKUP(CONCATENATE(INDIRECT(ADDRESS(3,COLUMN())),A64),DATA!C2:E1044,2,FALSE)),0,VLOOKUP(CONCATENATE(INDIRECT(ADDRESS(3,COLUMN())),A64),DATA!C2:E1044,2,FALSE))</f>
        <v>0</v>
      </c>
      <c r="AL64" s="49">
        <f ca="1">IF(ISERROR(VLOOKUP(CONCATENATE(INDIRECT(ADDRESS(3,COLUMN())),A64),DATA!C2:E1044,2,FALSE)),0,VLOOKUP(CONCATENATE(INDIRECT(ADDRESS(3,COLUMN())),A64),DATA!C2:E1044,2,FALSE))</f>
        <v>0</v>
      </c>
      <c r="AM64" s="49">
        <f ca="1">IF(ISERROR(VLOOKUP(CONCATENATE(INDIRECT(ADDRESS(3,COLUMN())),A64),DATA!C2:E1044,2,FALSE)),0,VLOOKUP(CONCATENATE(INDIRECT(ADDRESS(3,COLUMN())),A64),DATA!C2:E1044,2,FALSE))</f>
        <v>0</v>
      </c>
      <c r="AN64" s="49">
        <f ca="1">SUM(B64:INDIRECT(CONCATENATE(SUBSTITUTE(ADDRESS(1,COLUMN()-1,4),"1",""),"$64")))</f>
        <v>42</v>
      </c>
    </row>
    <row r="65" spans="1:40" x14ac:dyDescent="0.25">
      <c r="A65" s="50" t="s">
        <v>127</v>
      </c>
      <c r="B65" s="50">
        <f ca="1">IF(ISERROR(VLOOKUP(CONCATENATE(INDIRECT(ADDRESS(3,COLUMN())),A65),DATA!C2:E1044,2,FALSE)),0,VLOOKUP(CONCATENATE(INDIRECT(ADDRESS(3,COLUMN())),A65),DATA!C2:E1044,2,FALSE))</f>
        <v>0.92</v>
      </c>
      <c r="C65" s="50">
        <f ca="1">IF(ISERROR(VLOOKUP(CONCATENATE(INDIRECT(ADDRESS(3,COLUMN())),A65),DATA!C2:E1044,2,FALSE)),0,VLOOKUP(CONCATENATE(INDIRECT(ADDRESS(3,COLUMN())),A65),DATA!C2:E1044,2,FALSE))</f>
        <v>0</v>
      </c>
      <c r="D65" s="50">
        <f ca="1">IF(ISERROR(VLOOKUP(CONCATENATE(INDIRECT(ADDRESS(3,COLUMN())),A65),DATA!C2:E1044,2,FALSE)),0,VLOOKUP(CONCATENATE(INDIRECT(ADDRESS(3,COLUMN())),A65),DATA!C2:E1044,2,FALSE))</f>
        <v>0</v>
      </c>
      <c r="E65" s="50">
        <f ca="1">IF(ISERROR(VLOOKUP(CONCATENATE(INDIRECT(ADDRESS(3,COLUMN())),A65),DATA!C2:E1044,2,FALSE)),0,VLOOKUP(CONCATENATE(INDIRECT(ADDRESS(3,COLUMN())),A65),DATA!C2:E1044,2,FALSE))</f>
        <v>3</v>
      </c>
      <c r="F65" s="50">
        <f ca="1">IF(ISERROR(VLOOKUP(CONCATENATE(INDIRECT(ADDRESS(3,COLUMN())),A65),DATA!C2:E1044,2,FALSE)),0,VLOOKUP(CONCATENATE(INDIRECT(ADDRESS(3,COLUMN())),A65),DATA!C2:E1044,2,FALSE))</f>
        <v>0.9</v>
      </c>
      <c r="G65" s="50">
        <f ca="1">IF(ISERROR(VLOOKUP(CONCATENATE(INDIRECT(ADDRESS(3,COLUMN())),A65),DATA!C2:E1044,2,FALSE)),0,VLOOKUP(CONCATENATE(INDIRECT(ADDRESS(3,COLUMN())),A65),DATA!C2:E1044,2,FALSE))</f>
        <v>0</v>
      </c>
      <c r="H65" s="50">
        <f ca="1">IF(ISERROR(VLOOKUP(CONCATENATE(INDIRECT(ADDRESS(3,COLUMN())),A65),DATA!C2:E1044,2,FALSE)),0,VLOOKUP(CONCATENATE(INDIRECT(ADDRESS(3,COLUMN())),A65),DATA!C2:E1044,2,FALSE))</f>
        <v>0</v>
      </c>
      <c r="I65" s="50">
        <f ca="1">IF(ISERROR(VLOOKUP(CONCATENATE(INDIRECT(ADDRESS(3,COLUMN())),A65),DATA!C2:E1044,2,FALSE)),0,VLOOKUP(CONCATENATE(INDIRECT(ADDRESS(3,COLUMN())),A65),DATA!C2:E1044,2,FALSE))</f>
        <v>0</v>
      </c>
      <c r="J65" s="50">
        <f ca="1">IF(ISERROR(VLOOKUP(CONCATENATE(INDIRECT(ADDRESS(3,COLUMN())),A65),DATA!C2:E1044,2,FALSE)),0,VLOOKUP(CONCATENATE(INDIRECT(ADDRESS(3,COLUMN())),A65),DATA!C2:E1044,2,FALSE))</f>
        <v>2</v>
      </c>
      <c r="K65" s="50">
        <f ca="1">IF(ISERROR(VLOOKUP(CONCATENATE(INDIRECT(ADDRESS(3,COLUMN())),A65),DATA!C2:E1044,2,FALSE)),0,VLOOKUP(CONCATENATE(INDIRECT(ADDRESS(3,COLUMN())),A65),DATA!C2:E1044,2,FALSE))</f>
        <v>0</v>
      </c>
      <c r="L65" s="50">
        <f ca="1">IF(ISERROR(VLOOKUP(CONCATENATE(INDIRECT(ADDRESS(3,COLUMN())),A65),DATA!C2:E1044,2,FALSE)),0,VLOOKUP(CONCATENATE(INDIRECT(ADDRESS(3,COLUMN())),A65),DATA!C2:E1044,2,FALSE))</f>
        <v>0</v>
      </c>
      <c r="M65" s="50">
        <f ca="1">IF(ISERROR(VLOOKUP(CONCATENATE(INDIRECT(ADDRESS(3,COLUMN())),A65),DATA!C2:E1044,2,FALSE)),0,VLOOKUP(CONCATENATE(INDIRECT(ADDRESS(3,COLUMN())),A65),DATA!C2:E1044,2,FALSE))</f>
        <v>0</v>
      </c>
      <c r="N65" s="50">
        <f ca="1">IF(ISERROR(VLOOKUP(CONCATENATE(INDIRECT(ADDRESS(3,COLUMN())),A65),DATA!C2:E1044,2,FALSE)),0,VLOOKUP(CONCATENATE(INDIRECT(ADDRESS(3,COLUMN())),A65),DATA!C2:E1044,2,FALSE))</f>
        <v>0</v>
      </c>
      <c r="O65" s="50">
        <f ca="1">IF(ISERROR(VLOOKUP(CONCATENATE(INDIRECT(ADDRESS(3,COLUMN())),A65),DATA!C2:E1044,2,FALSE)),0,VLOOKUP(CONCATENATE(INDIRECT(ADDRESS(3,COLUMN())),A65),DATA!C2:E1044,2,FALSE))</f>
        <v>0</v>
      </c>
      <c r="P65" s="50">
        <f ca="1">IF(ISERROR(VLOOKUP(CONCATENATE(INDIRECT(ADDRESS(3,COLUMN())),A65),DATA!C2:E1044,2,FALSE)),0,VLOOKUP(CONCATENATE(INDIRECT(ADDRESS(3,COLUMN())),A65),DATA!C2:E1044,2,FALSE))</f>
        <v>1</v>
      </c>
      <c r="Q65" s="50">
        <f ca="1">IF(ISERROR(VLOOKUP(CONCATENATE(INDIRECT(ADDRESS(3,COLUMN())),A65),DATA!C2:E1044,2,FALSE)),0,VLOOKUP(CONCATENATE(INDIRECT(ADDRESS(3,COLUMN())),A65),DATA!C2:E1044,2,FALSE))</f>
        <v>0</v>
      </c>
      <c r="R65" s="50">
        <f ca="1">IF(ISERROR(VLOOKUP(CONCATENATE(INDIRECT(ADDRESS(3,COLUMN())),A65),DATA!C2:E1044,2,FALSE)),0,VLOOKUP(CONCATENATE(INDIRECT(ADDRESS(3,COLUMN())),A65),DATA!C2:E1044,2,FALSE))</f>
        <v>0</v>
      </c>
      <c r="S65" s="50">
        <f ca="1">IF(ISERROR(VLOOKUP(CONCATENATE(INDIRECT(ADDRESS(3,COLUMN())),A65),DATA!C2:E1044,2,FALSE)),0,VLOOKUP(CONCATENATE(INDIRECT(ADDRESS(3,COLUMN())),A65),DATA!C2:E1044,2,FALSE))</f>
        <v>1</v>
      </c>
      <c r="T65" s="50">
        <f ca="1">IF(ISERROR(VLOOKUP(CONCATENATE(INDIRECT(ADDRESS(3,COLUMN())),A65),DATA!C2:E1044,2,FALSE)),0,VLOOKUP(CONCATENATE(INDIRECT(ADDRESS(3,COLUMN())),A65),DATA!C2:E1044,2,FALSE))</f>
        <v>0</v>
      </c>
      <c r="U65" s="50">
        <f ca="1">IF(ISERROR(VLOOKUP(CONCATENATE(INDIRECT(ADDRESS(3,COLUMN())),A65),DATA!C2:E1044,2,FALSE)),0,VLOOKUP(CONCATENATE(INDIRECT(ADDRESS(3,COLUMN())),A65),DATA!C2:E1044,2,FALSE))</f>
        <v>0.91</v>
      </c>
      <c r="V65" s="50">
        <f ca="1">IF(ISERROR(VLOOKUP(CONCATENATE(INDIRECT(ADDRESS(3,COLUMN())),A65),DATA!C2:E1044,2,FALSE)),0,VLOOKUP(CONCATENATE(INDIRECT(ADDRESS(3,COLUMN())),A65),DATA!C2:E1044,2,FALSE))</f>
        <v>0</v>
      </c>
      <c r="W65" s="50">
        <f ca="1">IF(ISERROR(VLOOKUP(CONCATENATE(INDIRECT(ADDRESS(3,COLUMN())),A65),DATA!C2:E1044,2,FALSE)),0,VLOOKUP(CONCATENATE(INDIRECT(ADDRESS(3,COLUMN())),A65),DATA!C2:E1044,2,FALSE))</f>
        <v>0</v>
      </c>
      <c r="X65" s="50">
        <f ca="1">IF(ISERROR(VLOOKUP(CONCATENATE(INDIRECT(ADDRESS(3,COLUMN())),A65),DATA!C2:E1044,2,FALSE)),0,VLOOKUP(CONCATENATE(INDIRECT(ADDRESS(3,COLUMN())),A65),DATA!C2:E1044,2,FALSE))</f>
        <v>0</v>
      </c>
      <c r="Y65" s="50">
        <f ca="1">IF(ISERROR(VLOOKUP(CONCATENATE(INDIRECT(ADDRESS(3,COLUMN())),A65),DATA!C2:E1044,2,FALSE)),0,VLOOKUP(CONCATENATE(INDIRECT(ADDRESS(3,COLUMN())),A65),DATA!C2:E1044,2,FALSE))</f>
        <v>0</v>
      </c>
      <c r="Z65" s="50">
        <f ca="1">IF(ISERROR(VLOOKUP(CONCATENATE(INDIRECT(ADDRESS(3,COLUMN())),A65),DATA!C2:E1044,2,FALSE)),0,VLOOKUP(CONCATENATE(INDIRECT(ADDRESS(3,COLUMN())),A65),DATA!C2:E1044,2,FALSE))</f>
        <v>0</v>
      </c>
      <c r="AA65" s="50">
        <f ca="1">IF(ISERROR(VLOOKUP(CONCATENATE(INDIRECT(ADDRESS(3,COLUMN())),A65),DATA!C2:E1044,2,FALSE)),0,VLOOKUP(CONCATENATE(INDIRECT(ADDRESS(3,COLUMN())),A65),DATA!C2:E1044,2,FALSE))</f>
        <v>0</v>
      </c>
      <c r="AB65" s="50">
        <f ca="1">IF(ISERROR(VLOOKUP(CONCATENATE(INDIRECT(ADDRESS(3,COLUMN())),A65),DATA!C2:E1044,2,FALSE)),0,VLOOKUP(CONCATENATE(INDIRECT(ADDRESS(3,COLUMN())),A65),DATA!C2:E1044,2,FALSE))</f>
        <v>0</v>
      </c>
      <c r="AC65" s="50">
        <f ca="1">IF(ISERROR(VLOOKUP(CONCATENATE(INDIRECT(ADDRESS(3,COLUMN())),A65),DATA!C2:E1044,2,FALSE)),0,VLOOKUP(CONCATENATE(INDIRECT(ADDRESS(3,COLUMN())),A65),DATA!C2:E1044,2,FALSE))</f>
        <v>0</v>
      </c>
      <c r="AD65" s="50">
        <f ca="1">IF(ISERROR(VLOOKUP(CONCATENATE(INDIRECT(ADDRESS(3,COLUMN())),A65),DATA!C2:E1044,2,FALSE)),0,VLOOKUP(CONCATENATE(INDIRECT(ADDRESS(3,COLUMN())),A65),DATA!C2:E1044,2,FALSE))</f>
        <v>0</v>
      </c>
      <c r="AE65" s="50">
        <f ca="1">IF(ISERROR(VLOOKUP(CONCATENATE(INDIRECT(ADDRESS(3,COLUMN())),A65),DATA!C2:E1044,2,FALSE)),0,VLOOKUP(CONCATENATE(INDIRECT(ADDRESS(3,COLUMN())),A65),DATA!C2:E1044,2,FALSE))</f>
        <v>0</v>
      </c>
      <c r="AF65" s="50">
        <f ca="1">IF(ISERROR(VLOOKUP(CONCATENATE(INDIRECT(ADDRESS(3,COLUMN())),A65),DATA!C2:E1044,2,FALSE)),0,VLOOKUP(CONCATENATE(INDIRECT(ADDRESS(3,COLUMN())),A65),DATA!C2:E1044,2,FALSE))</f>
        <v>0</v>
      </c>
      <c r="AG65" s="50">
        <f ca="1">IF(ISERROR(VLOOKUP(CONCATENATE(INDIRECT(ADDRESS(3,COLUMN())),A65),DATA!C2:E1044,2,FALSE)),0,VLOOKUP(CONCATENATE(INDIRECT(ADDRESS(3,COLUMN())),A65),DATA!C2:E1044,2,FALSE))</f>
        <v>0</v>
      </c>
      <c r="AH65" s="50">
        <f ca="1">IF(ISERROR(VLOOKUP(CONCATENATE(INDIRECT(ADDRESS(3,COLUMN())),A65),DATA!C2:E1044,2,FALSE)),0,VLOOKUP(CONCATENATE(INDIRECT(ADDRESS(3,COLUMN())),A65),DATA!C2:E1044,2,FALSE))</f>
        <v>0</v>
      </c>
      <c r="AI65" s="50">
        <f ca="1">IF(ISERROR(VLOOKUP(CONCATENATE(INDIRECT(ADDRESS(3,COLUMN())),A65),DATA!C2:E1044,2,FALSE)),0,VLOOKUP(CONCATENATE(INDIRECT(ADDRESS(3,COLUMN())),A65),DATA!C2:E1044,2,FALSE))</f>
        <v>0</v>
      </c>
      <c r="AJ65" s="50">
        <f ca="1">IF(ISERROR(VLOOKUP(CONCATENATE(INDIRECT(ADDRESS(3,COLUMN())),A65),DATA!C2:E1044,2,FALSE)),0,VLOOKUP(CONCATENATE(INDIRECT(ADDRESS(3,COLUMN())),A65),DATA!C2:E1044,2,FALSE))</f>
        <v>0</v>
      </c>
      <c r="AK65" s="50">
        <f ca="1">IF(ISERROR(VLOOKUP(CONCATENATE(INDIRECT(ADDRESS(3,COLUMN())),A65),DATA!C2:E1044,2,FALSE)),0,VLOOKUP(CONCATENATE(INDIRECT(ADDRESS(3,COLUMN())),A65),DATA!C2:E1044,2,FALSE))</f>
        <v>0</v>
      </c>
      <c r="AL65" s="50">
        <f ca="1">IF(ISERROR(VLOOKUP(CONCATENATE(INDIRECT(ADDRESS(3,COLUMN())),A65),DATA!C2:E1044,2,FALSE)),0,VLOOKUP(CONCATENATE(INDIRECT(ADDRESS(3,COLUMN())),A65),DATA!C2:E1044,2,FALSE))</f>
        <v>0</v>
      </c>
      <c r="AM65" s="50">
        <f ca="1">IF(ISERROR(VLOOKUP(CONCATENATE(INDIRECT(ADDRESS(3,COLUMN())),A65),DATA!C2:E1044,2,FALSE)),0,VLOOKUP(CONCATENATE(INDIRECT(ADDRESS(3,COLUMN())),A65),DATA!C2:E1044,2,FALSE))</f>
        <v>0</v>
      </c>
      <c r="AN65" s="50">
        <f ca="1">SUM(B65:INDIRECT(CONCATENATE(SUBSTITUTE(ADDRESS(1,COLUMN()-1,4),"1",""),"$65")))</f>
        <v>9.73</v>
      </c>
    </row>
    <row r="66" spans="1:40" x14ac:dyDescent="0.25">
      <c r="A66" s="49" t="s">
        <v>128</v>
      </c>
      <c r="B66" s="49">
        <f ca="1">IF(ISERROR(VLOOKUP(CONCATENATE(INDIRECT(ADDRESS(3,COLUMN())),A66),DATA!C2:E1044,2,FALSE)),0,VLOOKUP(CONCATENATE(INDIRECT(ADDRESS(3,COLUMN())),A66),DATA!C2:E1044,2,FALSE))</f>
        <v>2.5</v>
      </c>
      <c r="C66" s="49">
        <f ca="1">IF(ISERROR(VLOOKUP(CONCATENATE(INDIRECT(ADDRESS(3,COLUMN())),A66),DATA!C2:E1044,2,FALSE)),0,VLOOKUP(CONCATENATE(INDIRECT(ADDRESS(3,COLUMN())),A66),DATA!C2:E1044,2,FALSE))</f>
        <v>3.5</v>
      </c>
      <c r="D66" s="49">
        <f ca="1">IF(ISERROR(VLOOKUP(CONCATENATE(INDIRECT(ADDRESS(3,COLUMN())),A66),DATA!C2:E1044,2,FALSE)),0,VLOOKUP(CONCATENATE(INDIRECT(ADDRESS(3,COLUMN())),A66),DATA!C2:E1044,2,FALSE))</f>
        <v>1</v>
      </c>
      <c r="E66" s="49">
        <f ca="1">IF(ISERROR(VLOOKUP(CONCATENATE(INDIRECT(ADDRESS(3,COLUMN())),A66),DATA!C2:E1044,2,FALSE)),0,VLOOKUP(CONCATENATE(INDIRECT(ADDRESS(3,COLUMN())),A66),DATA!C2:E1044,2,FALSE))</f>
        <v>1</v>
      </c>
      <c r="F66" s="49">
        <f ca="1">IF(ISERROR(VLOOKUP(CONCATENATE(INDIRECT(ADDRESS(3,COLUMN())),A66),DATA!C2:E1044,2,FALSE)),0,VLOOKUP(CONCATENATE(INDIRECT(ADDRESS(3,COLUMN())),A66),DATA!C2:E1044,2,FALSE))</f>
        <v>0.95</v>
      </c>
      <c r="G66" s="49">
        <f ca="1">IF(ISERROR(VLOOKUP(CONCATENATE(INDIRECT(ADDRESS(3,COLUMN())),A66),DATA!C2:E1044,2,FALSE)),0,VLOOKUP(CONCATENATE(INDIRECT(ADDRESS(3,COLUMN())),A66),DATA!C2:E1044,2,FALSE))</f>
        <v>1</v>
      </c>
      <c r="H66" s="49">
        <f ca="1">IF(ISERROR(VLOOKUP(CONCATENATE(INDIRECT(ADDRESS(3,COLUMN())),A66),DATA!C2:E1044,2,FALSE)),0,VLOOKUP(CONCATENATE(INDIRECT(ADDRESS(3,COLUMN())),A66),DATA!C2:E1044,2,FALSE))</f>
        <v>5</v>
      </c>
      <c r="I66" s="49">
        <f ca="1">IF(ISERROR(VLOOKUP(CONCATENATE(INDIRECT(ADDRESS(3,COLUMN())),A66),DATA!C2:E1044,2,FALSE)),0,VLOOKUP(CONCATENATE(INDIRECT(ADDRESS(3,COLUMN())),A66),DATA!C2:E1044,2,FALSE))</f>
        <v>8.5</v>
      </c>
      <c r="J66" s="49">
        <f ca="1">IF(ISERROR(VLOOKUP(CONCATENATE(INDIRECT(ADDRESS(3,COLUMN())),A66),DATA!C2:E1044,2,FALSE)),0,VLOOKUP(CONCATENATE(INDIRECT(ADDRESS(3,COLUMN())),A66),DATA!C2:E1044,2,FALSE))</f>
        <v>0</v>
      </c>
      <c r="K66" s="49">
        <f ca="1">IF(ISERROR(VLOOKUP(CONCATENATE(INDIRECT(ADDRESS(3,COLUMN())),A66),DATA!C2:E1044,2,FALSE)),0,VLOOKUP(CONCATENATE(INDIRECT(ADDRESS(3,COLUMN())),A66),DATA!C2:E1044,2,FALSE))</f>
        <v>0</v>
      </c>
      <c r="L66" s="49">
        <f ca="1">IF(ISERROR(VLOOKUP(CONCATENATE(INDIRECT(ADDRESS(3,COLUMN())),A66),DATA!C2:E1044,2,FALSE)),0,VLOOKUP(CONCATENATE(INDIRECT(ADDRESS(3,COLUMN())),A66),DATA!C2:E1044,2,FALSE))</f>
        <v>0</v>
      </c>
      <c r="M66" s="49">
        <f ca="1">IF(ISERROR(VLOOKUP(CONCATENATE(INDIRECT(ADDRESS(3,COLUMN())),A66),DATA!C2:E1044,2,FALSE)),0,VLOOKUP(CONCATENATE(INDIRECT(ADDRESS(3,COLUMN())),A66),DATA!C2:E1044,2,FALSE))</f>
        <v>2</v>
      </c>
      <c r="N66" s="49">
        <f ca="1">IF(ISERROR(VLOOKUP(CONCATENATE(INDIRECT(ADDRESS(3,COLUMN())),A66),DATA!C2:E1044,2,FALSE)),0,VLOOKUP(CONCATENATE(INDIRECT(ADDRESS(3,COLUMN())),A66),DATA!C2:E1044,2,FALSE))</f>
        <v>3</v>
      </c>
      <c r="O66" s="49">
        <f ca="1">IF(ISERROR(VLOOKUP(CONCATENATE(INDIRECT(ADDRESS(3,COLUMN())),A66),DATA!C2:E1044,2,FALSE)),0,VLOOKUP(CONCATENATE(INDIRECT(ADDRESS(3,COLUMN())),A66),DATA!C2:E1044,2,FALSE))</f>
        <v>1</v>
      </c>
      <c r="P66" s="49">
        <f ca="1">IF(ISERROR(VLOOKUP(CONCATENATE(INDIRECT(ADDRESS(3,COLUMN())),A66),DATA!C2:E1044,2,FALSE)),0,VLOOKUP(CONCATENATE(INDIRECT(ADDRESS(3,COLUMN())),A66),DATA!C2:E1044,2,FALSE))</f>
        <v>1</v>
      </c>
      <c r="Q66" s="49">
        <f ca="1">IF(ISERROR(VLOOKUP(CONCATENATE(INDIRECT(ADDRESS(3,COLUMN())),A66),DATA!C2:E1044,2,FALSE)),0,VLOOKUP(CONCATENATE(INDIRECT(ADDRESS(3,COLUMN())),A66),DATA!C2:E1044,2,FALSE))</f>
        <v>0.5</v>
      </c>
      <c r="R66" s="49">
        <f ca="1">IF(ISERROR(VLOOKUP(CONCATENATE(INDIRECT(ADDRESS(3,COLUMN())),A66),DATA!C2:E1044,2,FALSE)),0,VLOOKUP(CONCATENATE(INDIRECT(ADDRESS(3,COLUMN())),A66),DATA!C2:E1044,2,FALSE))</f>
        <v>0</v>
      </c>
      <c r="S66" s="49">
        <f ca="1">IF(ISERROR(VLOOKUP(CONCATENATE(INDIRECT(ADDRESS(3,COLUMN())),A66),DATA!C2:E1044,2,FALSE)),0,VLOOKUP(CONCATENATE(INDIRECT(ADDRESS(3,COLUMN())),A66),DATA!C2:E1044,2,FALSE))</f>
        <v>0</v>
      </c>
      <c r="T66" s="49">
        <f ca="1">IF(ISERROR(VLOOKUP(CONCATENATE(INDIRECT(ADDRESS(3,COLUMN())),A66),DATA!C2:E1044,2,FALSE)),0,VLOOKUP(CONCATENATE(INDIRECT(ADDRESS(3,COLUMN())),A66),DATA!C2:E1044,2,FALSE))</f>
        <v>0</v>
      </c>
      <c r="U66" s="49">
        <f ca="1">IF(ISERROR(VLOOKUP(CONCATENATE(INDIRECT(ADDRESS(3,COLUMN())),A66),DATA!C2:E1044,2,FALSE)),0,VLOOKUP(CONCATENATE(INDIRECT(ADDRESS(3,COLUMN())),A66),DATA!C2:E1044,2,FALSE))</f>
        <v>0</v>
      </c>
      <c r="V66" s="49">
        <f ca="1">IF(ISERROR(VLOOKUP(CONCATENATE(INDIRECT(ADDRESS(3,COLUMN())),A66),DATA!C2:E1044,2,FALSE)),0,VLOOKUP(CONCATENATE(INDIRECT(ADDRESS(3,COLUMN())),A66),DATA!C2:E1044,2,FALSE))</f>
        <v>0</v>
      </c>
      <c r="W66" s="49">
        <f ca="1">IF(ISERROR(VLOOKUP(CONCATENATE(INDIRECT(ADDRESS(3,COLUMN())),A66),DATA!C2:E1044,2,FALSE)),0,VLOOKUP(CONCATENATE(INDIRECT(ADDRESS(3,COLUMN())),A66),DATA!C2:E1044,2,FALSE))</f>
        <v>0</v>
      </c>
      <c r="X66" s="49">
        <f ca="1">IF(ISERROR(VLOOKUP(CONCATENATE(INDIRECT(ADDRESS(3,COLUMN())),A66),DATA!C2:E1044,2,FALSE)),0,VLOOKUP(CONCATENATE(INDIRECT(ADDRESS(3,COLUMN())),A66),DATA!C2:E1044,2,FALSE))</f>
        <v>0</v>
      </c>
      <c r="Y66" s="49">
        <f ca="1">IF(ISERROR(VLOOKUP(CONCATENATE(INDIRECT(ADDRESS(3,COLUMN())),A66),DATA!C2:E1044,2,FALSE)),0,VLOOKUP(CONCATENATE(INDIRECT(ADDRESS(3,COLUMN())),A66),DATA!C2:E1044,2,FALSE))</f>
        <v>0</v>
      </c>
      <c r="Z66" s="49">
        <f ca="1">IF(ISERROR(VLOOKUP(CONCATENATE(INDIRECT(ADDRESS(3,COLUMN())),A66),DATA!C2:E1044,2,FALSE)),0,VLOOKUP(CONCATENATE(INDIRECT(ADDRESS(3,COLUMN())),A66),DATA!C2:E1044,2,FALSE))</f>
        <v>0</v>
      </c>
      <c r="AA66" s="49">
        <f ca="1">IF(ISERROR(VLOOKUP(CONCATENATE(INDIRECT(ADDRESS(3,COLUMN())),A66),DATA!C2:E1044,2,FALSE)),0,VLOOKUP(CONCATENATE(INDIRECT(ADDRESS(3,COLUMN())),A66),DATA!C2:E1044,2,FALSE))</f>
        <v>0</v>
      </c>
      <c r="AB66" s="49">
        <f ca="1">IF(ISERROR(VLOOKUP(CONCATENATE(INDIRECT(ADDRESS(3,COLUMN())),A66),DATA!C2:E1044,2,FALSE)),0,VLOOKUP(CONCATENATE(INDIRECT(ADDRESS(3,COLUMN())),A66),DATA!C2:E1044,2,FALSE))</f>
        <v>0</v>
      </c>
      <c r="AC66" s="49">
        <f ca="1">IF(ISERROR(VLOOKUP(CONCATENATE(INDIRECT(ADDRESS(3,COLUMN())),A66),DATA!C2:E1044,2,FALSE)),0,VLOOKUP(CONCATENATE(INDIRECT(ADDRESS(3,COLUMN())),A66),DATA!C2:E1044,2,FALSE))</f>
        <v>0</v>
      </c>
      <c r="AD66" s="49">
        <f ca="1">IF(ISERROR(VLOOKUP(CONCATENATE(INDIRECT(ADDRESS(3,COLUMN())),A66),DATA!C2:E1044,2,FALSE)),0,VLOOKUP(CONCATENATE(INDIRECT(ADDRESS(3,COLUMN())),A66),DATA!C2:E1044,2,FALSE))</f>
        <v>0</v>
      </c>
      <c r="AE66" s="49">
        <f ca="1">IF(ISERROR(VLOOKUP(CONCATENATE(INDIRECT(ADDRESS(3,COLUMN())),A66),DATA!C2:E1044,2,FALSE)),0,VLOOKUP(CONCATENATE(INDIRECT(ADDRESS(3,COLUMN())),A66),DATA!C2:E1044,2,FALSE))</f>
        <v>0</v>
      </c>
      <c r="AF66" s="49">
        <f ca="1">IF(ISERROR(VLOOKUP(CONCATENATE(INDIRECT(ADDRESS(3,COLUMN())),A66),DATA!C2:E1044,2,FALSE)),0,VLOOKUP(CONCATENATE(INDIRECT(ADDRESS(3,COLUMN())),A66),DATA!C2:E1044,2,FALSE))</f>
        <v>0</v>
      </c>
      <c r="AG66" s="49">
        <f ca="1">IF(ISERROR(VLOOKUP(CONCATENATE(INDIRECT(ADDRESS(3,COLUMN())),A66),DATA!C2:E1044,2,FALSE)),0,VLOOKUP(CONCATENATE(INDIRECT(ADDRESS(3,COLUMN())),A66),DATA!C2:E1044,2,FALSE))</f>
        <v>0</v>
      </c>
      <c r="AH66" s="49">
        <f ca="1">IF(ISERROR(VLOOKUP(CONCATENATE(INDIRECT(ADDRESS(3,COLUMN())),A66),DATA!C2:E1044,2,FALSE)),0,VLOOKUP(CONCATENATE(INDIRECT(ADDRESS(3,COLUMN())),A66),DATA!C2:E1044,2,FALSE))</f>
        <v>0</v>
      </c>
      <c r="AI66" s="49">
        <f ca="1">IF(ISERROR(VLOOKUP(CONCATENATE(INDIRECT(ADDRESS(3,COLUMN())),A66),DATA!C2:E1044,2,FALSE)),0,VLOOKUP(CONCATENATE(INDIRECT(ADDRESS(3,COLUMN())),A66),DATA!C2:E1044,2,FALSE))</f>
        <v>0</v>
      </c>
      <c r="AJ66" s="49">
        <f ca="1">IF(ISERROR(VLOOKUP(CONCATENATE(INDIRECT(ADDRESS(3,COLUMN())),A66),DATA!C2:E1044,2,FALSE)),0,VLOOKUP(CONCATENATE(INDIRECT(ADDRESS(3,COLUMN())),A66),DATA!C2:E1044,2,FALSE))</f>
        <v>0</v>
      </c>
      <c r="AK66" s="49">
        <f ca="1">IF(ISERROR(VLOOKUP(CONCATENATE(INDIRECT(ADDRESS(3,COLUMN())),A66),DATA!C2:E1044,2,FALSE)),0,VLOOKUP(CONCATENATE(INDIRECT(ADDRESS(3,COLUMN())),A66),DATA!C2:E1044,2,FALSE))</f>
        <v>0</v>
      </c>
      <c r="AL66" s="49">
        <f ca="1">IF(ISERROR(VLOOKUP(CONCATENATE(INDIRECT(ADDRESS(3,COLUMN())),A66),DATA!C2:E1044,2,FALSE)),0,VLOOKUP(CONCATENATE(INDIRECT(ADDRESS(3,COLUMN())),A66),DATA!C2:E1044,2,FALSE))</f>
        <v>0</v>
      </c>
      <c r="AM66" s="49">
        <f ca="1">IF(ISERROR(VLOOKUP(CONCATENATE(INDIRECT(ADDRESS(3,COLUMN())),A66),DATA!C2:E1044,2,FALSE)),0,VLOOKUP(CONCATENATE(INDIRECT(ADDRESS(3,COLUMN())),A66),DATA!C2:E1044,2,FALSE))</f>
        <v>0</v>
      </c>
      <c r="AN66" s="49">
        <f ca="1">SUM(B66:INDIRECT(CONCATENATE(SUBSTITUTE(ADDRESS(1,COLUMN()-1,4),"1",""),"$66")))</f>
        <v>30.95</v>
      </c>
    </row>
    <row r="67" spans="1:40" x14ac:dyDescent="0.25">
      <c r="A67" s="50" t="s">
        <v>132</v>
      </c>
      <c r="B67" s="50">
        <f ca="1">IF(ISERROR(VLOOKUP(CONCATENATE(INDIRECT(ADDRESS(3,COLUMN())),A67),DATA!C2:E1044,2,FALSE)),0,VLOOKUP(CONCATENATE(INDIRECT(ADDRESS(3,COLUMN())),A67),DATA!C2:E1044,2,FALSE))</f>
        <v>125.34572</v>
      </c>
      <c r="C67" s="50">
        <f ca="1">IF(ISERROR(VLOOKUP(CONCATENATE(INDIRECT(ADDRESS(3,COLUMN())),A67),DATA!C2:E1044,2,FALSE)),0,VLOOKUP(CONCATENATE(INDIRECT(ADDRESS(3,COLUMN())),A67),DATA!C2:E1044,2,FALSE))</f>
        <v>30.142849999999999</v>
      </c>
      <c r="D67" s="50">
        <f ca="1">IF(ISERROR(VLOOKUP(CONCATENATE(INDIRECT(ADDRESS(3,COLUMN())),A67),DATA!C2:E1044,2,FALSE)),0,VLOOKUP(CONCATENATE(INDIRECT(ADDRESS(3,COLUMN())),A67),DATA!C2:E1044,2,FALSE))</f>
        <v>88.92</v>
      </c>
      <c r="E67" s="50">
        <f ca="1">IF(ISERROR(VLOOKUP(CONCATENATE(INDIRECT(ADDRESS(3,COLUMN())),A67),DATA!C2:E1044,2,FALSE)),0,VLOOKUP(CONCATENATE(INDIRECT(ADDRESS(3,COLUMN())),A67),DATA!C2:E1044,2,FALSE))</f>
        <v>35.25667</v>
      </c>
      <c r="F67" s="50">
        <f ca="1">IF(ISERROR(VLOOKUP(CONCATENATE(INDIRECT(ADDRESS(3,COLUMN())),A67),DATA!C2:E1044,2,FALSE)),0,VLOOKUP(CONCATENATE(INDIRECT(ADDRESS(3,COLUMN())),A67),DATA!C2:E1044,2,FALSE))</f>
        <v>2.4</v>
      </c>
      <c r="G67" s="50">
        <f ca="1">IF(ISERROR(VLOOKUP(CONCATENATE(INDIRECT(ADDRESS(3,COLUMN())),A67),DATA!C2:E1044,2,FALSE)),0,VLOOKUP(CONCATENATE(INDIRECT(ADDRESS(3,COLUMN())),A67),DATA!C2:E1044,2,FALSE))</f>
        <v>40.270000000000003</v>
      </c>
      <c r="H67" s="50">
        <f ca="1">IF(ISERROR(VLOOKUP(CONCATENATE(INDIRECT(ADDRESS(3,COLUMN())),A67),DATA!C2:E1044,2,FALSE)),0,VLOOKUP(CONCATENATE(INDIRECT(ADDRESS(3,COLUMN())),A67),DATA!C2:E1044,2,FALSE))</f>
        <v>51.833329999999997</v>
      </c>
      <c r="I67" s="50">
        <f ca="1">IF(ISERROR(VLOOKUP(CONCATENATE(INDIRECT(ADDRESS(3,COLUMN())),A67),DATA!C2:E1044,2,FALSE)),0,VLOOKUP(CONCATENATE(INDIRECT(ADDRESS(3,COLUMN())),A67),DATA!C2:E1044,2,FALSE))</f>
        <v>49.752850000000002</v>
      </c>
      <c r="J67" s="50">
        <f ca="1">IF(ISERROR(VLOOKUP(CONCATENATE(INDIRECT(ADDRESS(3,COLUMN())),A67),DATA!C2:E1044,2,FALSE)),0,VLOOKUP(CONCATENATE(INDIRECT(ADDRESS(3,COLUMN())),A67),DATA!C2:E1044,2,FALSE))</f>
        <v>36.96</v>
      </c>
      <c r="K67" s="50">
        <f ca="1">IF(ISERROR(VLOOKUP(CONCATENATE(INDIRECT(ADDRESS(3,COLUMN())),A67),DATA!C2:E1044,2,FALSE)),0,VLOOKUP(CONCATENATE(INDIRECT(ADDRESS(3,COLUMN())),A67),DATA!C2:E1044,2,FALSE))</f>
        <v>18.50834</v>
      </c>
      <c r="L67" s="50">
        <f ca="1">IF(ISERROR(VLOOKUP(CONCATENATE(INDIRECT(ADDRESS(3,COLUMN())),A67),DATA!C2:E1044,2,FALSE)),0,VLOOKUP(CONCATENATE(INDIRECT(ADDRESS(3,COLUMN())),A67),DATA!C2:E1044,2,FALSE))</f>
        <v>8.6999999999999993</v>
      </c>
      <c r="M67" s="50">
        <f ca="1">IF(ISERROR(VLOOKUP(CONCATENATE(INDIRECT(ADDRESS(3,COLUMN())),A67),DATA!C2:E1044,2,FALSE)),0,VLOOKUP(CONCATENATE(INDIRECT(ADDRESS(3,COLUMN())),A67),DATA!C2:E1044,2,FALSE))</f>
        <v>42.99</v>
      </c>
      <c r="N67" s="50">
        <f ca="1">IF(ISERROR(VLOOKUP(CONCATENATE(INDIRECT(ADDRESS(3,COLUMN())),A67),DATA!C2:E1044,2,FALSE)),0,VLOOKUP(CONCATENATE(INDIRECT(ADDRESS(3,COLUMN())),A67),DATA!C2:E1044,2,FALSE))</f>
        <v>22.406649999999999</v>
      </c>
      <c r="O67" s="50">
        <f ca="1">IF(ISERROR(VLOOKUP(CONCATENATE(INDIRECT(ADDRESS(3,COLUMN())),A67),DATA!C2:E1044,2,FALSE)),0,VLOOKUP(CONCATENATE(INDIRECT(ADDRESS(3,COLUMN())),A67),DATA!C2:E1044,2,FALSE))</f>
        <v>14</v>
      </c>
      <c r="P67" s="50">
        <f ca="1">IF(ISERROR(VLOOKUP(CONCATENATE(INDIRECT(ADDRESS(3,COLUMN())),A67),DATA!C2:E1044,2,FALSE)),0,VLOOKUP(CONCATENATE(INDIRECT(ADDRESS(3,COLUMN())),A67),DATA!C2:E1044,2,FALSE))</f>
        <v>4.8</v>
      </c>
      <c r="Q67" s="50">
        <f ca="1">IF(ISERROR(VLOOKUP(CONCATENATE(INDIRECT(ADDRESS(3,COLUMN())),A67),DATA!C2:E1044,2,FALSE)),0,VLOOKUP(CONCATENATE(INDIRECT(ADDRESS(3,COLUMN())),A67),DATA!C2:E1044,2,FALSE))</f>
        <v>3.9</v>
      </c>
      <c r="R67" s="50">
        <f ca="1">IF(ISERROR(VLOOKUP(CONCATENATE(INDIRECT(ADDRESS(3,COLUMN())),A67),DATA!C2:E1044,2,FALSE)),0,VLOOKUP(CONCATENATE(INDIRECT(ADDRESS(3,COLUMN())),A67),DATA!C2:E1044,2,FALSE))</f>
        <v>6</v>
      </c>
      <c r="S67" s="50">
        <f ca="1">IF(ISERROR(VLOOKUP(CONCATENATE(INDIRECT(ADDRESS(3,COLUMN())),A67),DATA!C2:E1044,2,FALSE)),0,VLOOKUP(CONCATENATE(INDIRECT(ADDRESS(3,COLUMN())),A67),DATA!C2:E1044,2,FALSE))</f>
        <v>17.33334</v>
      </c>
      <c r="T67" s="50">
        <f ca="1">IF(ISERROR(VLOOKUP(CONCATENATE(INDIRECT(ADDRESS(3,COLUMN())),A67),DATA!C2:E1044,2,FALSE)),0,VLOOKUP(CONCATENATE(INDIRECT(ADDRESS(3,COLUMN())),A67),DATA!C2:E1044,2,FALSE))</f>
        <v>23.55</v>
      </c>
      <c r="U67" s="50">
        <f ca="1">IF(ISERROR(VLOOKUP(CONCATENATE(INDIRECT(ADDRESS(3,COLUMN())),A67),DATA!C2:E1044,2,FALSE)),0,VLOOKUP(CONCATENATE(INDIRECT(ADDRESS(3,COLUMN())),A67),DATA!C2:E1044,2,FALSE))</f>
        <v>36.247999999999998</v>
      </c>
      <c r="V67" s="50">
        <f ca="1">IF(ISERROR(VLOOKUP(CONCATENATE(INDIRECT(ADDRESS(3,COLUMN())),A67),DATA!C2:E1044,2,FALSE)),0,VLOOKUP(CONCATENATE(INDIRECT(ADDRESS(3,COLUMN())),A67),DATA!C2:E1044,2,FALSE))</f>
        <v>0</v>
      </c>
      <c r="W67" s="50">
        <f ca="1">IF(ISERROR(VLOOKUP(CONCATENATE(INDIRECT(ADDRESS(3,COLUMN())),A67),DATA!C2:E1044,2,FALSE)),0,VLOOKUP(CONCATENATE(INDIRECT(ADDRESS(3,COLUMN())),A67),DATA!C2:E1044,2,FALSE))</f>
        <v>0</v>
      </c>
      <c r="X67" s="50">
        <f ca="1">IF(ISERROR(VLOOKUP(CONCATENATE(INDIRECT(ADDRESS(3,COLUMN())),A67),DATA!C2:E1044,2,FALSE)),0,VLOOKUP(CONCATENATE(INDIRECT(ADDRESS(3,COLUMN())),A67),DATA!C2:E1044,2,FALSE))</f>
        <v>0</v>
      </c>
      <c r="Y67" s="50">
        <f ca="1">IF(ISERROR(VLOOKUP(CONCATENATE(INDIRECT(ADDRESS(3,COLUMN())),A67),DATA!C2:E1044,2,FALSE)),0,VLOOKUP(CONCATENATE(INDIRECT(ADDRESS(3,COLUMN())),A67),DATA!C2:E1044,2,FALSE))</f>
        <v>13.33333</v>
      </c>
      <c r="Z67" s="50">
        <f ca="1">IF(ISERROR(VLOOKUP(CONCATENATE(INDIRECT(ADDRESS(3,COLUMN())),A67),DATA!C2:E1044,2,FALSE)),0,VLOOKUP(CONCATENATE(INDIRECT(ADDRESS(3,COLUMN())),A67),DATA!C2:E1044,2,FALSE))</f>
        <v>4.8333399999999997</v>
      </c>
      <c r="AA67" s="50">
        <f ca="1">IF(ISERROR(VLOOKUP(CONCATENATE(INDIRECT(ADDRESS(3,COLUMN())),A67),DATA!C2:E1044,2,FALSE)),0,VLOOKUP(CONCATENATE(INDIRECT(ADDRESS(3,COLUMN())),A67),DATA!C2:E1044,2,FALSE))</f>
        <v>9.4166699999999999</v>
      </c>
      <c r="AB67" s="50">
        <f ca="1">IF(ISERROR(VLOOKUP(CONCATENATE(INDIRECT(ADDRESS(3,COLUMN())),A67),DATA!C2:E1044,2,FALSE)),0,VLOOKUP(CONCATENATE(INDIRECT(ADDRESS(3,COLUMN())),A67),DATA!C2:E1044,2,FALSE))</f>
        <v>0.5</v>
      </c>
      <c r="AC67" s="50">
        <f ca="1">IF(ISERROR(VLOOKUP(CONCATENATE(INDIRECT(ADDRESS(3,COLUMN())),A67),DATA!C2:E1044,2,FALSE)),0,VLOOKUP(CONCATENATE(INDIRECT(ADDRESS(3,COLUMN())),A67),DATA!C2:E1044,2,FALSE))</f>
        <v>0</v>
      </c>
      <c r="AD67" s="50">
        <f ca="1">IF(ISERROR(VLOOKUP(CONCATENATE(INDIRECT(ADDRESS(3,COLUMN())),A67),DATA!C2:E1044,2,FALSE)),0,VLOOKUP(CONCATENATE(INDIRECT(ADDRESS(3,COLUMN())),A67),DATA!C2:E1044,2,FALSE))</f>
        <v>0</v>
      </c>
      <c r="AE67" s="50">
        <f ca="1">IF(ISERROR(VLOOKUP(CONCATENATE(INDIRECT(ADDRESS(3,COLUMN())),A67),DATA!C2:E1044,2,FALSE)),0,VLOOKUP(CONCATENATE(INDIRECT(ADDRESS(3,COLUMN())),A67),DATA!C2:E1044,2,FALSE))</f>
        <v>2</v>
      </c>
      <c r="AF67" s="50">
        <f ca="1">IF(ISERROR(VLOOKUP(CONCATENATE(INDIRECT(ADDRESS(3,COLUMN())),A67),DATA!C2:E1044,2,FALSE)),0,VLOOKUP(CONCATENATE(INDIRECT(ADDRESS(3,COLUMN())),A67),DATA!C2:E1044,2,FALSE))</f>
        <v>0.80359999999999998</v>
      </c>
      <c r="AG67" s="50">
        <f ca="1">IF(ISERROR(VLOOKUP(CONCATENATE(INDIRECT(ADDRESS(3,COLUMN())),A67),DATA!C2:E1044,2,FALSE)),0,VLOOKUP(CONCATENATE(INDIRECT(ADDRESS(3,COLUMN())),A67),DATA!C2:E1044,2,FALSE))</f>
        <v>6.58</v>
      </c>
      <c r="AH67" s="50">
        <f ca="1">IF(ISERROR(VLOOKUP(CONCATENATE(INDIRECT(ADDRESS(3,COLUMN())),A67),DATA!C2:E1044,2,FALSE)),0,VLOOKUP(CONCATENATE(INDIRECT(ADDRESS(3,COLUMN())),A67),DATA!C2:E1044,2,FALSE))</f>
        <v>6</v>
      </c>
      <c r="AI67" s="50">
        <f ca="1">IF(ISERROR(VLOOKUP(CONCATENATE(INDIRECT(ADDRESS(3,COLUMN())),A67),DATA!C2:E1044,2,FALSE)),0,VLOOKUP(CONCATENATE(INDIRECT(ADDRESS(3,COLUMN())),A67),DATA!C2:E1044,2,FALSE))</f>
        <v>0</v>
      </c>
      <c r="AJ67" s="50">
        <f ca="1">IF(ISERROR(VLOOKUP(CONCATENATE(INDIRECT(ADDRESS(3,COLUMN())),A67),DATA!C2:E1044,2,FALSE)),0,VLOOKUP(CONCATENATE(INDIRECT(ADDRESS(3,COLUMN())),A67),DATA!C2:E1044,2,FALSE))</f>
        <v>0</v>
      </c>
      <c r="AK67" s="50">
        <f ca="1">IF(ISERROR(VLOOKUP(CONCATENATE(INDIRECT(ADDRESS(3,COLUMN())),A67),DATA!C2:E1044,2,FALSE)),0,VLOOKUP(CONCATENATE(INDIRECT(ADDRESS(3,COLUMN())),A67),DATA!C2:E1044,2,FALSE))</f>
        <v>0</v>
      </c>
      <c r="AL67" s="50">
        <f ca="1">IF(ISERROR(VLOOKUP(CONCATENATE(INDIRECT(ADDRESS(3,COLUMN())),A67),DATA!C2:E1044,2,FALSE)),0,VLOOKUP(CONCATENATE(INDIRECT(ADDRESS(3,COLUMN())),A67),DATA!C2:E1044,2,FALSE))</f>
        <v>0</v>
      </c>
      <c r="AM67" s="50">
        <f ca="1">IF(ISERROR(VLOOKUP(CONCATENATE(INDIRECT(ADDRESS(3,COLUMN())),A67),DATA!C2:E1044,2,FALSE)),0,VLOOKUP(CONCATENATE(INDIRECT(ADDRESS(3,COLUMN())),A67),DATA!C2:E1044,2,FALSE))</f>
        <v>0</v>
      </c>
      <c r="AN67" s="50">
        <f ca="1">SUM(B67:INDIRECT(CONCATENATE(SUBSTITUTE(ADDRESS(1,COLUMN()-1,4),"1",""),"$67")))</f>
        <v>702.78468999999984</v>
      </c>
    </row>
    <row r="68" spans="1:40" s="6" customFormat="1" x14ac:dyDescent="0.25">
      <c r="A68" s="49" t="s">
        <v>137</v>
      </c>
      <c r="B68" s="49">
        <f ca="1">SUM(INDIRECT(ADDRESS(4,COLUMN())):INDIRECT(ADDRESS(67,COLUMN())))</f>
        <v>5427.2411400000019</v>
      </c>
      <c r="C68" s="49">
        <f ca="1">SUM(INDIRECT(ADDRESS(4,COLUMN())):INDIRECT(ADDRESS(67,COLUMN())))</f>
        <v>1540.3651900000002</v>
      </c>
      <c r="D68" s="49">
        <f ca="1">SUM(INDIRECT(ADDRESS(4,COLUMN())):INDIRECT(ADDRESS(67,COLUMN())))</f>
        <v>2000.8897899999999</v>
      </c>
      <c r="E68" s="49">
        <f ca="1">SUM(INDIRECT(ADDRESS(4,COLUMN())):INDIRECT(ADDRESS(67,COLUMN())))</f>
        <v>1033.7815900000001</v>
      </c>
      <c r="F68" s="49">
        <f ca="1">SUM(INDIRECT(ADDRESS(4,COLUMN())):INDIRECT(ADDRESS(67,COLUMN())))</f>
        <v>541.94666000000007</v>
      </c>
      <c r="G68" s="49">
        <f ca="1">SUM(INDIRECT(ADDRESS(4,COLUMN())):INDIRECT(ADDRESS(67,COLUMN())))</f>
        <v>1457.8577899999998</v>
      </c>
      <c r="H68" s="49">
        <f ca="1">SUM(INDIRECT(ADDRESS(4,COLUMN())):INDIRECT(ADDRESS(67,COLUMN())))</f>
        <v>1397.3682800000001</v>
      </c>
      <c r="I68" s="49">
        <f ca="1">SUM(INDIRECT(ADDRESS(4,COLUMN())):INDIRECT(ADDRESS(67,COLUMN())))</f>
        <v>1084.7873000000002</v>
      </c>
      <c r="J68" s="49">
        <f ca="1">SUM(INDIRECT(ADDRESS(4,COLUMN())):INDIRECT(ADDRESS(67,COLUMN())))</f>
        <v>2508.0370199999993</v>
      </c>
      <c r="K68" s="49">
        <f ca="1">SUM(INDIRECT(ADDRESS(4,COLUMN())):INDIRECT(ADDRESS(67,COLUMN())))</f>
        <v>1918.1149700000001</v>
      </c>
      <c r="L68" s="49">
        <f ca="1">SUM(INDIRECT(ADDRESS(4,COLUMN())):INDIRECT(ADDRESS(67,COLUMN())))</f>
        <v>309.13911999999993</v>
      </c>
      <c r="M68" s="49">
        <f ca="1">SUM(INDIRECT(ADDRESS(4,COLUMN())):INDIRECT(ADDRESS(67,COLUMN())))</f>
        <v>2084.0344099999998</v>
      </c>
      <c r="N68" s="49">
        <f ca="1">SUM(INDIRECT(ADDRESS(4,COLUMN())):INDIRECT(ADDRESS(67,COLUMN())))</f>
        <v>1298.3586</v>
      </c>
      <c r="O68" s="49">
        <f ca="1">SUM(INDIRECT(ADDRESS(4,COLUMN())):INDIRECT(ADDRESS(67,COLUMN())))</f>
        <v>454.76110999999997</v>
      </c>
      <c r="P68" s="49">
        <f ca="1">SUM(INDIRECT(ADDRESS(4,COLUMN())):INDIRECT(ADDRESS(67,COLUMN())))</f>
        <v>95.05</v>
      </c>
      <c r="Q68" s="49">
        <f ca="1">SUM(INDIRECT(ADDRESS(4,COLUMN())):INDIRECT(ADDRESS(67,COLUMN())))</f>
        <v>71.008230000000012</v>
      </c>
      <c r="R68" s="49">
        <f ca="1">SUM(INDIRECT(ADDRESS(4,COLUMN())):INDIRECT(ADDRESS(67,COLUMN())))</f>
        <v>114.18</v>
      </c>
      <c r="S68" s="49">
        <f ca="1">SUM(INDIRECT(ADDRESS(4,COLUMN())):INDIRECT(ADDRESS(67,COLUMN())))</f>
        <v>630.9898300000001</v>
      </c>
      <c r="T68" s="49">
        <f ca="1">SUM(INDIRECT(ADDRESS(4,COLUMN())):INDIRECT(ADDRESS(67,COLUMN())))</f>
        <v>353.97828000000004</v>
      </c>
      <c r="U68" s="49">
        <f ca="1">SUM(INDIRECT(ADDRESS(4,COLUMN())):INDIRECT(ADDRESS(67,COLUMN())))</f>
        <v>2350.6149700000001</v>
      </c>
      <c r="V68" s="49">
        <f ca="1">SUM(INDIRECT(ADDRESS(4,COLUMN())):INDIRECT(ADDRESS(67,COLUMN())))</f>
        <v>81.400000000000006</v>
      </c>
      <c r="W68" s="49">
        <f ca="1">SUM(INDIRECT(ADDRESS(4,COLUMN())):INDIRECT(ADDRESS(67,COLUMN())))</f>
        <v>0</v>
      </c>
      <c r="X68" s="49">
        <f ca="1">SUM(INDIRECT(ADDRESS(4,COLUMN())):INDIRECT(ADDRESS(67,COLUMN())))</f>
        <v>2.4900000000000002</v>
      </c>
      <c r="Y68" s="49">
        <f ca="1">SUM(INDIRECT(ADDRESS(4,COLUMN())):INDIRECT(ADDRESS(67,COLUMN())))</f>
        <v>428.97332999999998</v>
      </c>
      <c r="Z68" s="49">
        <f ca="1">SUM(INDIRECT(ADDRESS(4,COLUMN())):INDIRECT(ADDRESS(67,COLUMN())))</f>
        <v>220.95048999999997</v>
      </c>
      <c r="AA68" s="49">
        <f ca="1">SUM(INDIRECT(ADDRESS(4,COLUMN())):INDIRECT(ADDRESS(67,COLUMN())))</f>
        <v>154.84540999999999</v>
      </c>
      <c r="AB68" s="49">
        <f ca="1">SUM(INDIRECT(ADDRESS(4,COLUMN())):INDIRECT(ADDRESS(67,COLUMN())))</f>
        <v>11.058999999999999</v>
      </c>
      <c r="AC68" s="49">
        <f ca="1">SUM(INDIRECT(ADDRESS(4,COLUMN())):INDIRECT(ADDRESS(67,COLUMN())))</f>
        <v>0</v>
      </c>
      <c r="AD68" s="49">
        <f ca="1">SUM(INDIRECT(ADDRESS(4,COLUMN())):INDIRECT(ADDRESS(67,COLUMN())))</f>
        <v>14.720009999999998</v>
      </c>
      <c r="AE68" s="49">
        <f ca="1">SUM(INDIRECT(ADDRESS(4,COLUMN())):INDIRECT(ADDRESS(67,COLUMN())))</f>
        <v>26.6</v>
      </c>
      <c r="AF68" s="49">
        <f ca="1">SUM(INDIRECT(ADDRESS(4,COLUMN())):INDIRECT(ADDRESS(67,COLUMN())))</f>
        <v>82.817300000000017</v>
      </c>
      <c r="AG68" s="49">
        <f ca="1">SUM(INDIRECT(ADDRESS(4,COLUMN())):INDIRECT(ADDRESS(67,COLUMN())))</f>
        <v>129.57892000000001</v>
      </c>
      <c r="AH68" s="49">
        <f ca="1">SUM(INDIRECT(ADDRESS(4,COLUMN())):INDIRECT(ADDRESS(67,COLUMN())))</f>
        <v>66.91</v>
      </c>
      <c r="AI68" s="49">
        <f ca="1">SUM(INDIRECT(ADDRESS(4,COLUMN())):INDIRECT(ADDRESS(67,COLUMN())))</f>
        <v>0</v>
      </c>
      <c r="AJ68" s="49">
        <f ca="1">SUM(INDIRECT(ADDRESS(4,COLUMN())):INDIRECT(ADDRESS(67,COLUMN())))</f>
        <v>0</v>
      </c>
      <c r="AK68" s="49">
        <f ca="1">SUM(INDIRECT(ADDRESS(4,COLUMN())):INDIRECT(ADDRESS(67,COLUMN())))</f>
        <v>0</v>
      </c>
      <c r="AL68" s="49">
        <f ca="1">SUM(INDIRECT(ADDRESS(4,COLUMN())):INDIRECT(ADDRESS(67,COLUMN())))</f>
        <v>0</v>
      </c>
      <c r="AM68" s="49">
        <f ca="1">SUM(INDIRECT(ADDRESS(4,COLUMN())):INDIRECT(ADDRESS(67,COLUMN())))</f>
        <v>0</v>
      </c>
      <c r="AN68" s="49">
        <f ca="1">SUM(B68:INDIRECT(ADDRESS(68,COLUMN()-1)))</f>
        <v>27892.848739999998</v>
      </c>
    </row>
    <row r="69" spans="1:40" x14ac:dyDescent="0.25">
      <c r="A69" s="8"/>
    </row>
    <row r="72" spans="1:40" ht="23.25" x14ac:dyDescent="0.35">
      <c r="A72" s="13" t="s">
        <v>141</v>
      </c>
    </row>
    <row r="73" spans="1:40" s="6" customFormat="1" x14ac:dyDescent="0.25">
      <c r="A73" s="39" t="s">
        <v>131</v>
      </c>
      <c r="B73" s="39" t="s">
        <v>149</v>
      </c>
      <c r="C73" s="39" t="s">
        <v>166</v>
      </c>
      <c r="D73" s="39" t="s">
        <v>143</v>
      </c>
      <c r="E73" s="39" t="s">
        <v>163</v>
      </c>
      <c r="F73" s="39" t="s">
        <v>152</v>
      </c>
      <c r="G73" s="39" t="s">
        <v>157</v>
      </c>
      <c r="H73" s="39" t="s">
        <v>164</v>
      </c>
      <c r="I73" s="39" t="s">
        <v>148</v>
      </c>
      <c r="J73" s="39" t="s">
        <v>178</v>
      </c>
      <c r="K73" s="39" t="s">
        <v>208</v>
      </c>
      <c r="L73" s="39" t="s">
        <v>184</v>
      </c>
      <c r="M73" s="39" t="s">
        <v>162</v>
      </c>
      <c r="N73" s="39" t="s">
        <v>219</v>
      </c>
      <c r="O73" s="39" t="s">
        <v>165</v>
      </c>
      <c r="P73" s="39" t="s">
        <v>196</v>
      </c>
      <c r="Q73" s="39" t="s">
        <v>167</v>
      </c>
      <c r="R73" s="39" t="s">
        <v>161</v>
      </c>
      <c r="S73" s="39" t="s">
        <v>180</v>
      </c>
      <c r="T73" s="39" t="s">
        <v>173</v>
      </c>
      <c r="U73" s="39" t="s">
        <v>171</v>
      </c>
      <c r="V73" s="39" t="s">
        <v>154</v>
      </c>
      <c r="W73" s="39" t="s">
        <v>182</v>
      </c>
      <c r="X73" s="39" t="s">
        <v>160</v>
      </c>
      <c r="Y73" s="39" t="s">
        <v>155</v>
      </c>
      <c r="Z73" s="39" t="s">
        <v>185</v>
      </c>
      <c r="AA73" s="39" t="s">
        <v>188</v>
      </c>
      <c r="AB73" s="39" t="s">
        <v>224</v>
      </c>
      <c r="AC73" s="39" t="s">
        <v>177</v>
      </c>
      <c r="AD73" s="39" t="s">
        <v>225</v>
      </c>
      <c r="AE73" s="39" t="s">
        <v>156</v>
      </c>
      <c r="AF73" s="39" t="s">
        <v>151</v>
      </c>
      <c r="AG73" s="39" t="s">
        <v>169</v>
      </c>
      <c r="AH73" s="39" t="s">
        <v>159</v>
      </c>
      <c r="AI73" s="39" t="s">
        <v>203</v>
      </c>
      <c r="AJ73" s="39" t="s">
        <v>170</v>
      </c>
      <c r="AK73" s="39" t="s">
        <v>186</v>
      </c>
      <c r="AL73" s="39" t="s">
        <v>172</v>
      </c>
      <c r="AM73" s="39" t="s">
        <v>158</v>
      </c>
      <c r="AN73" s="39" t="s">
        <v>147</v>
      </c>
    </row>
    <row r="74" spans="1:40" x14ac:dyDescent="0.25">
      <c r="A74" s="49" t="s">
        <v>62</v>
      </c>
      <c r="B74" s="49">
        <f ca="1">IF(ISERROR(VLOOKUP(CONCATENATE(INDIRECT(ADDRESS(3,COLUMN())),A74),DATA!C2:E1044,2,FALSE)),0,VLOOKUP(CONCATENATE(INDIRECT(ADDRESS(3,COLUMN())),A74),DATA!C2:E1044,2,FALSE))</f>
        <v>0</v>
      </c>
      <c r="C74" s="49">
        <f ca="1">IF(ISERROR(VLOOKUP(CONCATENATE(INDIRECT(ADDRESS(3,COLUMN())),A74),DATA!C2:E1044,2,FALSE)),0,VLOOKUP(CONCATENATE(INDIRECT(ADDRESS(3,COLUMN())),A74),DATA!C2:E1044,2,FALSE))</f>
        <v>0</v>
      </c>
      <c r="D74" s="49">
        <f ca="1">IF(ISERROR(VLOOKUP(CONCATENATE(INDIRECT(ADDRESS(3,COLUMN())),A74),DATA!C2:E1044,2,FALSE)),0,VLOOKUP(CONCATENATE(INDIRECT(ADDRESS(3,COLUMN())),A74),DATA!C2:E1044,2,FALSE))</f>
        <v>0</v>
      </c>
      <c r="E74" s="49">
        <f ca="1">IF(ISERROR(VLOOKUP(CONCATENATE(INDIRECT(ADDRESS(3,COLUMN())),A74),DATA!C2:E1044,2,FALSE)),0,VLOOKUP(CONCATENATE(INDIRECT(ADDRESS(3,COLUMN())),A74),DATA!C2:E1044,2,FALSE))</f>
        <v>0</v>
      </c>
      <c r="F74" s="49">
        <f ca="1">IF(ISERROR(VLOOKUP(CONCATENATE(INDIRECT(ADDRESS(3,COLUMN())),A74),DATA!C2:E1044,2,FALSE)),0,VLOOKUP(CONCATENATE(INDIRECT(ADDRESS(3,COLUMN())),A74),DATA!C2:E1044,2,FALSE))</f>
        <v>0</v>
      </c>
      <c r="G74" s="49">
        <f ca="1">IF(ISERROR(VLOOKUP(CONCATENATE(INDIRECT(ADDRESS(3,COLUMN())),A74),DATA!C2:E1044,2,FALSE)),0,VLOOKUP(CONCATENATE(INDIRECT(ADDRESS(3,COLUMN())),A74),DATA!C2:E1044,2,FALSE))</f>
        <v>0</v>
      </c>
      <c r="H74" s="49">
        <f ca="1">IF(ISERROR(VLOOKUP(CONCATENATE(INDIRECT(ADDRESS(3,COLUMN())),A74),DATA!C2:E1044,2,FALSE)),0,VLOOKUP(CONCATENATE(INDIRECT(ADDRESS(3,COLUMN())),A74),DATA!C2:E1044,2,FALSE))</f>
        <v>0</v>
      </c>
      <c r="I74" s="49">
        <f ca="1">IF(ISERROR(VLOOKUP(CONCATENATE(INDIRECT(ADDRESS(3,COLUMN())),A74),DATA!C2:E1044,2,FALSE)),0,VLOOKUP(CONCATENATE(INDIRECT(ADDRESS(3,COLUMN())),A74),DATA!C2:E1044,2,FALSE))</f>
        <v>0</v>
      </c>
      <c r="J74" s="49">
        <f ca="1">IF(ISERROR(VLOOKUP(CONCATENATE(INDIRECT(ADDRESS(3,COLUMN())),A74),DATA!C2:E1044,2,FALSE)),0,VLOOKUP(CONCATENATE(INDIRECT(ADDRESS(3,COLUMN())),A74),DATA!C2:E1044,2,FALSE))</f>
        <v>0</v>
      </c>
      <c r="K74" s="49">
        <f ca="1">IF(ISERROR(VLOOKUP(CONCATENATE(INDIRECT(ADDRESS(3,COLUMN())),A74),DATA!C2:E1044,2,FALSE)),0,VLOOKUP(CONCATENATE(INDIRECT(ADDRESS(3,COLUMN())),A74),DATA!C2:E1044,2,FALSE))</f>
        <v>0</v>
      </c>
      <c r="L74" s="49">
        <f ca="1">IF(ISERROR(VLOOKUP(CONCATENATE(INDIRECT(ADDRESS(3,COLUMN())),A74),DATA!C2:E1044,2,FALSE)),0,VLOOKUP(CONCATENATE(INDIRECT(ADDRESS(3,COLUMN())),A74),DATA!C2:E1044,2,FALSE))</f>
        <v>0</v>
      </c>
      <c r="M74" s="49">
        <f ca="1">IF(ISERROR(VLOOKUP(CONCATENATE(INDIRECT(ADDRESS(3,COLUMN())),A74),DATA!C2:E1044,2,FALSE)),0,VLOOKUP(CONCATENATE(INDIRECT(ADDRESS(3,COLUMN())),A74),DATA!C2:E1044,2,FALSE))</f>
        <v>0</v>
      </c>
      <c r="N74" s="49">
        <f ca="1">IF(ISERROR(VLOOKUP(CONCATENATE(INDIRECT(ADDRESS(3,COLUMN())),A74),DATA!C2:E1044,2,FALSE)),0,VLOOKUP(CONCATENATE(INDIRECT(ADDRESS(3,COLUMN())),A74),DATA!C2:E1044,2,FALSE))</f>
        <v>0</v>
      </c>
      <c r="O74" s="49">
        <f ca="1">IF(ISERROR(VLOOKUP(CONCATENATE(INDIRECT(ADDRESS(3,COLUMN())),A74),DATA!C2:E1044,2,FALSE)),0,VLOOKUP(CONCATENATE(INDIRECT(ADDRESS(3,COLUMN())),A74),DATA!C2:E1044,2,FALSE))</f>
        <v>0</v>
      </c>
      <c r="P74" s="49">
        <f ca="1">IF(ISERROR(VLOOKUP(CONCATENATE(INDIRECT(ADDRESS(3,COLUMN())),A74),DATA!C2:E1044,2,FALSE)),0,VLOOKUP(CONCATENATE(INDIRECT(ADDRESS(3,COLUMN())),A74),DATA!C2:E1044,2,FALSE))</f>
        <v>0</v>
      </c>
      <c r="Q74" s="49">
        <f ca="1">IF(ISERROR(VLOOKUP(CONCATENATE(INDIRECT(ADDRESS(3,COLUMN())),A74),DATA!C2:E1044,2,FALSE)),0,VLOOKUP(CONCATENATE(INDIRECT(ADDRESS(3,COLUMN())),A74),DATA!C2:E1044,2,FALSE))</f>
        <v>0</v>
      </c>
      <c r="R74" s="49">
        <f ca="1">IF(ISERROR(VLOOKUP(CONCATENATE(INDIRECT(ADDRESS(3,COLUMN())),A74),DATA!C2:E1044,2,FALSE)),0,VLOOKUP(CONCATENATE(INDIRECT(ADDRESS(3,COLUMN())),A74),DATA!C2:E1044,2,FALSE))</f>
        <v>0</v>
      </c>
      <c r="S74" s="49">
        <f ca="1">IF(ISERROR(VLOOKUP(CONCATENATE(INDIRECT(ADDRESS(3,COLUMN())),A74),DATA!C2:E1044,2,FALSE)),0,VLOOKUP(CONCATENATE(INDIRECT(ADDRESS(3,COLUMN())),A74),DATA!C2:E1044,2,FALSE))</f>
        <v>0</v>
      </c>
      <c r="T74" s="49">
        <f ca="1">IF(ISERROR(VLOOKUP(CONCATENATE(INDIRECT(ADDRESS(3,COLUMN())),A74),DATA!C2:E1044,2,FALSE)),0,VLOOKUP(CONCATENATE(INDIRECT(ADDRESS(3,COLUMN())),A74),DATA!C2:E1044,2,FALSE))</f>
        <v>0</v>
      </c>
      <c r="U74" s="49">
        <f ca="1">IF(ISERROR(VLOOKUP(CONCATENATE(INDIRECT(ADDRESS(3,COLUMN())),A74),DATA!C2:E1044,2,FALSE)),0,VLOOKUP(CONCATENATE(INDIRECT(ADDRESS(3,COLUMN())),A74),DATA!C2:E1044,2,FALSE))</f>
        <v>0</v>
      </c>
      <c r="V74" s="49">
        <f ca="1">IF(ISERROR(VLOOKUP(CONCATENATE(INDIRECT(ADDRESS(3,COLUMN())),A74),DATA!C2:E1044,2,FALSE)),0,VLOOKUP(CONCATENATE(INDIRECT(ADDRESS(3,COLUMN())),A74),DATA!C2:E1044,2,FALSE))</f>
        <v>0</v>
      </c>
      <c r="W74" s="49">
        <f ca="1">IF(ISERROR(VLOOKUP(CONCATENATE(INDIRECT(ADDRESS(3,COLUMN())),A74),DATA!C2:E1044,2,FALSE)),0,VLOOKUP(CONCATENATE(INDIRECT(ADDRESS(3,COLUMN())),A74),DATA!C2:E1044,2,FALSE))</f>
        <v>0</v>
      </c>
      <c r="X74" s="49">
        <f ca="1">IF(ISERROR(VLOOKUP(CONCATENATE(INDIRECT(ADDRESS(3,COLUMN())),A74),DATA!C2:E1044,2,FALSE)),0,VLOOKUP(CONCATENATE(INDIRECT(ADDRESS(3,COLUMN())),A74),DATA!C2:E1044,2,FALSE))</f>
        <v>0</v>
      </c>
      <c r="Y74" s="49">
        <f ca="1">IF(ISERROR(VLOOKUP(CONCATENATE(INDIRECT(ADDRESS(3,COLUMN())),A74),DATA!C2:E1044,2,FALSE)),0,VLOOKUP(CONCATENATE(INDIRECT(ADDRESS(3,COLUMN())),A74),DATA!C2:E1044,2,FALSE))</f>
        <v>0</v>
      </c>
      <c r="Z74" s="49">
        <f ca="1">IF(ISERROR(VLOOKUP(CONCATENATE(INDIRECT(ADDRESS(3,COLUMN())),A74),DATA!C2:E1044,2,FALSE)),0,VLOOKUP(CONCATENATE(INDIRECT(ADDRESS(3,COLUMN())),A74),DATA!C2:E1044,2,FALSE))</f>
        <v>0</v>
      </c>
      <c r="AA74" s="49">
        <f ca="1">IF(ISERROR(VLOOKUP(CONCATENATE(INDIRECT(ADDRESS(3,COLUMN())),A74),DATA!C2:E1044,2,FALSE)),0,VLOOKUP(CONCATENATE(INDIRECT(ADDRESS(3,COLUMN())),A74),DATA!C2:E1044,2,FALSE))</f>
        <v>0</v>
      </c>
      <c r="AB74" s="49">
        <f ca="1">IF(ISERROR(VLOOKUP(CONCATENATE(INDIRECT(ADDRESS(3,COLUMN())),A74),DATA!C2:E1044,2,FALSE)),0,VLOOKUP(CONCATENATE(INDIRECT(ADDRESS(3,COLUMN())),A74),DATA!C2:E1044,2,FALSE))</f>
        <v>0</v>
      </c>
      <c r="AC74" s="49">
        <f ca="1">IF(ISERROR(VLOOKUP(CONCATENATE(INDIRECT(ADDRESS(3,COLUMN())),A74),DATA!C2:E1044,2,FALSE)),0,VLOOKUP(CONCATENATE(INDIRECT(ADDRESS(3,COLUMN())),A74),DATA!C2:E1044,2,FALSE))</f>
        <v>0</v>
      </c>
      <c r="AD74" s="49">
        <f ca="1">IF(ISERROR(VLOOKUP(CONCATENATE(INDIRECT(ADDRESS(3,COLUMN())),A74),DATA!C2:E1044,2,FALSE)),0,VLOOKUP(CONCATENATE(INDIRECT(ADDRESS(3,COLUMN())),A74),DATA!C2:E1044,2,FALSE))</f>
        <v>0</v>
      </c>
      <c r="AE74" s="49">
        <f ca="1">IF(ISERROR(VLOOKUP(CONCATENATE(INDIRECT(ADDRESS(3,COLUMN())),A74),DATA!C2:E1044,2,FALSE)),0,VLOOKUP(CONCATENATE(INDIRECT(ADDRESS(3,COLUMN())),A74),DATA!C2:E1044,2,FALSE))</f>
        <v>0</v>
      </c>
      <c r="AF74" s="49">
        <f ca="1">IF(ISERROR(VLOOKUP(CONCATENATE(INDIRECT(ADDRESS(3,COLUMN())),A74),DATA!C2:E1044,2,FALSE)),0,VLOOKUP(CONCATENATE(INDIRECT(ADDRESS(3,COLUMN())),A74),DATA!C2:E1044,2,FALSE))</f>
        <v>0</v>
      </c>
      <c r="AG74" s="49">
        <f ca="1">IF(ISERROR(VLOOKUP(CONCATENATE(INDIRECT(ADDRESS(3,COLUMN())),A74),DATA!C2:E1044,2,FALSE)),0,VLOOKUP(CONCATENATE(INDIRECT(ADDRESS(3,COLUMN())),A74),DATA!C2:E1044,2,FALSE))</f>
        <v>0</v>
      </c>
      <c r="AH74" s="49">
        <f ca="1">IF(ISERROR(VLOOKUP(CONCATENATE(INDIRECT(ADDRESS(3,COLUMN())),A74),DATA!C2:E1044,2,FALSE)),0,VLOOKUP(CONCATENATE(INDIRECT(ADDRESS(3,COLUMN())),A74),DATA!C2:E1044,2,FALSE))</f>
        <v>0</v>
      </c>
      <c r="AI74" s="49">
        <f ca="1">IF(ISERROR(VLOOKUP(CONCATENATE(INDIRECT(ADDRESS(3,COLUMN())),A74),DATA!C2:E1044,2,FALSE)),0,VLOOKUP(CONCATENATE(INDIRECT(ADDRESS(3,COLUMN())),A74),DATA!C2:E1044,2,FALSE))</f>
        <v>0</v>
      </c>
      <c r="AJ74" s="49">
        <f ca="1">IF(ISERROR(VLOOKUP(CONCATENATE(INDIRECT(ADDRESS(3,COLUMN())),A74),DATA!C2:E1044,2,FALSE)),0,VLOOKUP(CONCATENATE(INDIRECT(ADDRESS(3,COLUMN())),A74),DATA!C2:E1044,2,FALSE))</f>
        <v>0</v>
      </c>
      <c r="AK74" s="49">
        <f ca="1">IF(ISERROR(VLOOKUP(CONCATENATE(INDIRECT(ADDRESS(3,COLUMN())),A74),DATA!C2:E1044,2,FALSE)),0,VLOOKUP(CONCATENATE(INDIRECT(ADDRESS(3,COLUMN())),A74),DATA!C2:E1044,2,FALSE))</f>
        <v>0</v>
      </c>
      <c r="AL74" s="49">
        <f ca="1">IF(ISERROR(VLOOKUP(CONCATENATE(INDIRECT(ADDRESS(3,COLUMN())),A74),DATA!C2:E1044,2,FALSE)),0,VLOOKUP(CONCATENATE(INDIRECT(ADDRESS(3,COLUMN())),A74),DATA!C2:E1044,2,FALSE))</f>
        <v>0</v>
      </c>
      <c r="AM74" s="49">
        <f ca="1">IF(ISERROR(VLOOKUP(CONCATENATE(INDIRECT(ADDRESS(3,COLUMN())),A74),DATA!C2:E1044,2,FALSE)),0,VLOOKUP(CONCATENATE(INDIRECT(ADDRESS(3,COLUMN())),A74),DATA!C2:E1044,2,FALSE))</f>
        <v>0</v>
      </c>
      <c r="AN74" s="49">
        <f ca="1">SUM(B74:INDIRECT(CONCATENATE(SUBSTITUTE(ADDRESS(1,COLUMN()-1,4),"1",""),"$74")))</f>
        <v>0</v>
      </c>
    </row>
    <row r="75" spans="1:40" x14ac:dyDescent="0.25">
      <c r="A75" s="50" t="s">
        <v>63</v>
      </c>
      <c r="B75" s="50">
        <f ca="1">IF(ISERROR(VLOOKUP(CONCATENATE(INDIRECT(ADDRESS(3,COLUMN())),A75),DATA!C2:E1044,2,FALSE)),0,VLOOKUP(CONCATENATE(INDIRECT(ADDRESS(3,COLUMN())),A75),DATA!C2:E1044,2,FALSE))</f>
        <v>0</v>
      </c>
      <c r="C75" s="50">
        <f ca="1">IF(ISERROR(VLOOKUP(CONCATENATE(INDIRECT(ADDRESS(3,COLUMN())),A75),DATA!C2:E1044,2,FALSE)),0,VLOOKUP(CONCATENATE(INDIRECT(ADDRESS(3,COLUMN())),A75),DATA!C2:E1044,2,FALSE))</f>
        <v>0</v>
      </c>
      <c r="D75" s="50">
        <f ca="1">IF(ISERROR(VLOOKUP(CONCATENATE(INDIRECT(ADDRESS(3,COLUMN())),A75),DATA!C2:E1044,2,FALSE)),0,VLOOKUP(CONCATENATE(INDIRECT(ADDRESS(3,COLUMN())),A75),DATA!C2:E1044,2,FALSE))</f>
        <v>0</v>
      </c>
      <c r="E75" s="50">
        <f ca="1">IF(ISERROR(VLOOKUP(CONCATENATE(INDIRECT(ADDRESS(3,COLUMN())),A75),DATA!C2:E1044,2,FALSE)),0,VLOOKUP(CONCATENATE(INDIRECT(ADDRESS(3,COLUMN())),A75),DATA!C2:E1044,2,FALSE))</f>
        <v>0</v>
      </c>
      <c r="F75" s="50">
        <f ca="1">IF(ISERROR(VLOOKUP(CONCATENATE(INDIRECT(ADDRESS(3,COLUMN())),A75),DATA!C2:E1044,2,FALSE)),0,VLOOKUP(CONCATENATE(INDIRECT(ADDRESS(3,COLUMN())),A75),DATA!C2:E1044,2,FALSE))</f>
        <v>0</v>
      </c>
      <c r="G75" s="50">
        <f ca="1">IF(ISERROR(VLOOKUP(CONCATENATE(INDIRECT(ADDRESS(3,COLUMN())),A75),DATA!C2:E1044,2,FALSE)),0,VLOOKUP(CONCATENATE(INDIRECT(ADDRESS(3,COLUMN())),A75),DATA!C2:E1044,2,FALSE))</f>
        <v>0</v>
      </c>
      <c r="H75" s="50">
        <f ca="1">IF(ISERROR(VLOOKUP(CONCATENATE(INDIRECT(ADDRESS(3,COLUMN())),A75),DATA!C2:E1044,2,FALSE)),0,VLOOKUP(CONCATENATE(INDIRECT(ADDRESS(3,COLUMN())),A75),DATA!C2:E1044,2,FALSE))</f>
        <v>0</v>
      </c>
      <c r="I75" s="50">
        <f ca="1">IF(ISERROR(VLOOKUP(CONCATENATE(INDIRECT(ADDRESS(3,COLUMN())),A75),DATA!C2:E1044,2,FALSE)),0,VLOOKUP(CONCATENATE(INDIRECT(ADDRESS(3,COLUMN())),A75),DATA!C2:E1044,2,FALSE))</f>
        <v>0</v>
      </c>
      <c r="J75" s="50">
        <f ca="1">IF(ISERROR(VLOOKUP(CONCATENATE(INDIRECT(ADDRESS(3,COLUMN())),A75),DATA!C2:E1044,2,FALSE)),0,VLOOKUP(CONCATENATE(INDIRECT(ADDRESS(3,COLUMN())),A75),DATA!C2:E1044,2,FALSE))</f>
        <v>0</v>
      </c>
      <c r="K75" s="50">
        <f ca="1">IF(ISERROR(VLOOKUP(CONCATENATE(INDIRECT(ADDRESS(3,COLUMN())),A75),DATA!C2:E1044,2,FALSE)),0,VLOOKUP(CONCATENATE(INDIRECT(ADDRESS(3,COLUMN())),A75),DATA!C2:E1044,2,FALSE))</f>
        <v>0</v>
      </c>
      <c r="L75" s="50">
        <f ca="1">IF(ISERROR(VLOOKUP(CONCATENATE(INDIRECT(ADDRESS(3,COLUMN())),A75),DATA!C2:E1044,2,FALSE)),0,VLOOKUP(CONCATENATE(INDIRECT(ADDRESS(3,COLUMN())),A75),DATA!C2:E1044,2,FALSE))</f>
        <v>0</v>
      </c>
      <c r="M75" s="50">
        <f ca="1">IF(ISERROR(VLOOKUP(CONCATENATE(INDIRECT(ADDRESS(3,COLUMN())),A75),DATA!C2:E1044,2,FALSE)),0,VLOOKUP(CONCATENATE(INDIRECT(ADDRESS(3,COLUMN())),A75),DATA!C2:E1044,2,FALSE))</f>
        <v>0</v>
      </c>
      <c r="N75" s="50">
        <f ca="1">IF(ISERROR(VLOOKUP(CONCATENATE(INDIRECT(ADDRESS(3,COLUMN())),A75),DATA!C2:E1044,2,FALSE)),0,VLOOKUP(CONCATENATE(INDIRECT(ADDRESS(3,COLUMN())),A75),DATA!C2:E1044,2,FALSE))</f>
        <v>0</v>
      </c>
      <c r="O75" s="50">
        <f ca="1">IF(ISERROR(VLOOKUP(CONCATENATE(INDIRECT(ADDRESS(3,COLUMN())),A75),DATA!C2:E1044,2,FALSE)),0,VLOOKUP(CONCATENATE(INDIRECT(ADDRESS(3,COLUMN())),A75),DATA!C2:E1044,2,FALSE))</f>
        <v>0</v>
      </c>
      <c r="P75" s="50">
        <f ca="1">IF(ISERROR(VLOOKUP(CONCATENATE(INDIRECT(ADDRESS(3,COLUMN())),A75),DATA!C2:E1044,2,FALSE)),0,VLOOKUP(CONCATENATE(INDIRECT(ADDRESS(3,COLUMN())),A75),DATA!C2:E1044,2,FALSE))</f>
        <v>0</v>
      </c>
      <c r="Q75" s="50">
        <f ca="1">IF(ISERROR(VLOOKUP(CONCATENATE(INDIRECT(ADDRESS(3,COLUMN())),A75),DATA!C2:E1044,2,FALSE)),0,VLOOKUP(CONCATENATE(INDIRECT(ADDRESS(3,COLUMN())),A75),DATA!C2:E1044,2,FALSE))</f>
        <v>0</v>
      </c>
      <c r="R75" s="50">
        <f ca="1">IF(ISERROR(VLOOKUP(CONCATENATE(INDIRECT(ADDRESS(3,COLUMN())),A75),DATA!C2:E1044,2,FALSE)),0,VLOOKUP(CONCATENATE(INDIRECT(ADDRESS(3,COLUMN())),A75),DATA!C2:E1044,2,FALSE))</f>
        <v>0</v>
      </c>
      <c r="S75" s="50">
        <f ca="1">IF(ISERROR(VLOOKUP(CONCATENATE(INDIRECT(ADDRESS(3,COLUMN())),A75),DATA!C2:E1044,2,FALSE)),0,VLOOKUP(CONCATENATE(INDIRECT(ADDRESS(3,COLUMN())),A75),DATA!C2:E1044,2,FALSE))</f>
        <v>0</v>
      </c>
      <c r="T75" s="50">
        <f ca="1">IF(ISERROR(VLOOKUP(CONCATENATE(INDIRECT(ADDRESS(3,COLUMN())),A75),DATA!C2:E1044,2,FALSE)),0,VLOOKUP(CONCATENATE(INDIRECT(ADDRESS(3,COLUMN())),A75),DATA!C2:E1044,2,FALSE))</f>
        <v>0</v>
      </c>
      <c r="U75" s="50">
        <f ca="1">IF(ISERROR(VLOOKUP(CONCATENATE(INDIRECT(ADDRESS(3,COLUMN())),A75),DATA!C2:E1044,2,FALSE)),0,VLOOKUP(CONCATENATE(INDIRECT(ADDRESS(3,COLUMN())),A75),DATA!C2:E1044,2,FALSE))</f>
        <v>0</v>
      </c>
      <c r="V75" s="50">
        <f ca="1">IF(ISERROR(VLOOKUP(CONCATENATE(INDIRECT(ADDRESS(3,COLUMN())),A75),DATA!C2:E1044,2,FALSE)),0,VLOOKUP(CONCATENATE(INDIRECT(ADDRESS(3,COLUMN())),A75),DATA!C2:E1044,2,FALSE))</f>
        <v>0</v>
      </c>
      <c r="W75" s="50">
        <f ca="1">IF(ISERROR(VLOOKUP(CONCATENATE(INDIRECT(ADDRESS(3,COLUMN())),A75),DATA!C2:E1044,2,FALSE)),0,VLOOKUP(CONCATENATE(INDIRECT(ADDRESS(3,COLUMN())),A75),DATA!C2:E1044,2,FALSE))</f>
        <v>0</v>
      </c>
      <c r="X75" s="50">
        <f ca="1">IF(ISERROR(VLOOKUP(CONCATENATE(INDIRECT(ADDRESS(3,COLUMN())),A75),DATA!C2:E1044,2,FALSE)),0,VLOOKUP(CONCATENATE(INDIRECT(ADDRESS(3,COLUMN())),A75),DATA!C2:E1044,2,FALSE))</f>
        <v>0</v>
      </c>
      <c r="Y75" s="50">
        <f ca="1">IF(ISERROR(VLOOKUP(CONCATENATE(INDIRECT(ADDRESS(3,COLUMN())),A75),DATA!C2:E1044,2,FALSE)),0,VLOOKUP(CONCATENATE(INDIRECT(ADDRESS(3,COLUMN())),A75),DATA!C2:E1044,2,FALSE))</f>
        <v>0</v>
      </c>
      <c r="Z75" s="50">
        <f ca="1">IF(ISERROR(VLOOKUP(CONCATENATE(INDIRECT(ADDRESS(3,COLUMN())),A75),DATA!C2:E1044,2,FALSE)),0,VLOOKUP(CONCATENATE(INDIRECT(ADDRESS(3,COLUMN())),A75),DATA!C2:E1044,2,FALSE))</f>
        <v>0</v>
      </c>
      <c r="AA75" s="50">
        <f ca="1">IF(ISERROR(VLOOKUP(CONCATENATE(INDIRECT(ADDRESS(3,COLUMN())),A75),DATA!C2:E1044,2,FALSE)),0,VLOOKUP(CONCATENATE(INDIRECT(ADDRESS(3,COLUMN())),A75),DATA!C2:E1044,2,FALSE))</f>
        <v>0</v>
      </c>
      <c r="AB75" s="50">
        <f ca="1">IF(ISERROR(VLOOKUP(CONCATENATE(INDIRECT(ADDRESS(3,COLUMN())),A75),DATA!C2:E1044,2,FALSE)),0,VLOOKUP(CONCATENATE(INDIRECT(ADDRESS(3,COLUMN())),A75),DATA!C2:E1044,2,FALSE))</f>
        <v>0</v>
      </c>
      <c r="AC75" s="50">
        <f ca="1">IF(ISERROR(VLOOKUP(CONCATENATE(INDIRECT(ADDRESS(3,COLUMN())),A75),DATA!C2:E1044,2,FALSE)),0,VLOOKUP(CONCATENATE(INDIRECT(ADDRESS(3,COLUMN())),A75),DATA!C2:E1044,2,FALSE))</f>
        <v>0</v>
      </c>
      <c r="AD75" s="50">
        <f ca="1">IF(ISERROR(VLOOKUP(CONCATENATE(INDIRECT(ADDRESS(3,COLUMN())),A75),DATA!C2:E1044,2,FALSE)),0,VLOOKUP(CONCATENATE(INDIRECT(ADDRESS(3,COLUMN())),A75),DATA!C2:E1044,2,FALSE))</f>
        <v>0</v>
      </c>
      <c r="AE75" s="50">
        <f ca="1">IF(ISERROR(VLOOKUP(CONCATENATE(INDIRECT(ADDRESS(3,COLUMN())),A75),DATA!C2:E1044,2,FALSE)),0,VLOOKUP(CONCATENATE(INDIRECT(ADDRESS(3,COLUMN())),A75),DATA!C2:E1044,2,FALSE))</f>
        <v>0</v>
      </c>
      <c r="AF75" s="50">
        <f ca="1">IF(ISERROR(VLOOKUP(CONCATENATE(INDIRECT(ADDRESS(3,COLUMN())),A75),DATA!C2:E1044,2,FALSE)),0,VLOOKUP(CONCATENATE(INDIRECT(ADDRESS(3,COLUMN())),A75),DATA!C2:E1044,2,FALSE))</f>
        <v>0</v>
      </c>
      <c r="AG75" s="50">
        <f ca="1">IF(ISERROR(VLOOKUP(CONCATENATE(INDIRECT(ADDRESS(3,COLUMN())),A75),DATA!C2:E1044,2,FALSE)),0,VLOOKUP(CONCATENATE(INDIRECT(ADDRESS(3,COLUMN())),A75),DATA!C2:E1044,2,FALSE))</f>
        <v>0</v>
      </c>
      <c r="AH75" s="50">
        <f ca="1">IF(ISERROR(VLOOKUP(CONCATENATE(INDIRECT(ADDRESS(3,COLUMN())),A75),DATA!C2:E1044,2,FALSE)),0,VLOOKUP(CONCATENATE(INDIRECT(ADDRESS(3,COLUMN())),A75),DATA!C2:E1044,2,FALSE))</f>
        <v>0</v>
      </c>
      <c r="AI75" s="50">
        <f ca="1">IF(ISERROR(VLOOKUP(CONCATENATE(INDIRECT(ADDRESS(3,COLUMN())),A75),DATA!C2:E1044,2,FALSE)),0,VLOOKUP(CONCATENATE(INDIRECT(ADDRESS(3,COLUMN())),A75),DATA!C2:E1044,2,FALSE))</f>
        <v>0</v>
      </c>
      <c r="AJ75" s="50">
        <f ca="1">IF(ISERROR(VLOOKUP(CONCATENATE(INDIRECT(ADDRESS(3,COLUMN())),A75),DATA!C2:E1044,2,FALSE)),0,VLOOKUP(CONCATENATE(INDIRECT(ADDRESS(3,COLUMN())),A75),DATA!C2:E1044,2,FALSE))</f>
        <v>0</v>
      </c>
      <c r="AK75" s="50">
        <f ca="1">IF(ISERROR(VLOOKUP(CONCATENATE(INDIRECT(ADDRESS(3,COLUMN())),A75),DATA!C2:E1044,2,FALSE)),0,VLOOKUP(CONCATENATE(INDIRECT(ADDRESS(3,COLUMN())),A75),DATA!C2:E1044,2,FALSE))</f>
        <v>0</v>
      </c>
      <c r="AL75" s="50">
        <f ca="1">IF(ISERROR(VLOOKUP(CONCATENATE(INDIRECT(ADDRESS(3,COLUMN())),A75),DATA!C2:E1044,2,FALSE)),0,VLOOKUP(CONCATENATE(INDIRECT(ADDRESS(3,COLUMN())),A75),DATA!C2:E1044,2,FALSE))</f>
        <v>0</v>
      </c>
      <c r="AM75" s="50">
        <f ca="1">IF(ISERROR(VLOOKUP(CONCATENATE(INDIRECT(ADDRESS(3,COLUMN())),A75),DATA!C2:E1044,2,FALSE)),0,VLOOKUP(CONCATENATE(INDIRECT(ADDRESS(3,COLUMN())),A75),DATA!C2:E1044,2,FALSE))</f>
        <v>0</v>
      </c>
      <c r="AN75" s="50">
        <f ca="1">SUM(B75:INDIRECT(CONCATENATE(SUBSTITUTE(ADDRESS(1,COLUMN()-1,4),"1",""),"$75")))</f>
        <v>0</v>
      </c>
    </row>
    <row r="76" spans="1:40" x14ac:dyDescent="0.25">
      <c r="A76" s="49" t="s">
        <v>76</v>
      </c>
      <c r="B76" s="49">
        <f ca="1">IF(ISERROR(VLOOKUP(CONCATENATE(INDIRECT(ADDRESS(3,COLUMN())),A76),DATA!C2:E1044,2,FALSE)),0,VLOOKUP(CONCATENATE(INDIRECT(ADDRESS(3,COLUMN())),A76),DATA!C2:E1044,2,FALSE))</f>
        <v>0</v>
      </c>
      <c r="C76" s="49">
        <f ca="1">IF(ISERROR(VLOOKUP(CONCATENATE(INDIRECT(ADDRESS(3,COLUMN())),A76),DATA!C2:E1044,2,FALSE)),0,VLOOKUP(CONCATENATE(INDIRECT(ADDRESS(3,COLUMN())),A76),DATA!C2:E1044,2,FALSE))</f>
        <v>0</v>
      </c>
      <c r="D76" s="49">
        <f ca="1">IF(ISERROR(VLOOKUP(CONCATENATE(INDIRECT(ADDRESS(3,COLUMN())),A76),DATA!C2:E1044,2,FALSE)),0,VLOOKUP(CONCATENATE(INDIRECT(ADDRESS(3,COLUMN())),A76),DATA!C2:E1044,2,FALSE))</f>
        <v>0</v>
      </c>
      <c r="E76" s="49">
        <f ca="1">IF(ISERROR(VLOOKUP(CONCATENATE(INDIRECT(ADDRESS(3,COLUMN())),A76),DATA!C2:E1044,2,FALSE)),0,VLOOKUP(CONCATENATE(INDIRECT(ADDRESS(3,COLUMN())),A76),DATA!C2:E1044,2,FALSE))</f>
        <v>0</v>
      </c>
      <c r="F76" s="49">
        <f ca="1">IF(ISERROR(VLOOKUP(CONCATENATE(INDIRECT(ADDRESS(3,COLUMN())),A76),DATA!C2:E1044,2,FALSE)),0,VLOOKUP(CONCATENATE(INDIRECT(ADDRESS(3,COLUMN())),A76),DATA!C2:E1044,2,FALSE))</f>
        <v>0</v>
      </c>
      <c r="G76" s="49">
        <f ca="1">IF(ISERROR(VLOOKUP(CONCATENATE(INDIRECT(ADDRESS(3,COLUMN())),A76),DATA!C2:E1044,2,FALSE)),0,VLOOKUP(CONCATENATE(INDIRECT(ADDRESS(3,COLUMN())),A76),DATA!C2:E1044,2,FALSE))</f>
        <v>0</v>
      </c>
      <c r="H76" s="49">
        <f ca="1">IF(ISERROR(VLOOKUP(CONCATENATE(INDIRECT(ADDRESS(3,COLUMN())),A76),DATA!C2:E1044,2,FALSE)),0,VLOOKUP(CONCATENATE(INDIRECT(ADDRESS(3,COLUMN())),A76),DATA!C2:E1044,2,FALSE))</f>
        <v>0</v>
      </c>
      <c r="I76" s="49">
        <f ca="1">IF(ISERROR(VLOOKUP(CONCATENATE(INDIRECT(ADDRESS(3,COLUMN())),A76),DATA!C2:E1044,2,FALSE)),0,VLOOKUP(CONCATENATE(INDIRECT(ADDRESS(3,COLUMN())),A76),DATA!C2:E1044,2,FALSE))</f>
        <v>0</v>
      </c>
      <c r="J76" s="49">
        <f ca="1">IF(ISERROR(VLOOKUP(CONCATENATE(INDIRECT(ADDRESS(3,COLUMN())),A76),DATA!C2:E1044,2,FALSE)),0,VLOOKUP(CONCATENATE(INDIRECT(ADDRESS(3,COLUMN())),A76),DATA!C2:E1044,2,FALSE))</f>
        <v>0</v>
      </c>
      <c r="K76" s="49">
        <f ca="1">IF(ISERROR(VLOOKUP(CONCATENATE(INDIRECT(ADDRESS(3,COLUMN())),A76),DATA!C2:E1044,2,FALSE)),0,VLOOKUP(CONCATENATE(INDIRECT(ADDRESS(3,COLUMN())),A76),DATA!C2:E1044,2,FALSE))</f>
        <v>0</v>
      </c>
      <c r="L76" s="49">
        <f ca="1">IF(ISERROR(VLOOKUP(CONCATENATE(INDIRECT(ADDRESS(3,COLUMN())),A76),DATA!C2:E1044,2,FALSE)),0,VLOOKUP(CONCATENATE(INDIRECT(ADDRESS(3,COLUMN())),A76),DATA!C2:E1044,2,FALSE))</f>
        <v>0</v>
      </c>
      <c r="M76" s="49">
        <f ca="1">IF(ISERROR(VLOOKUP(CONCATENATE(INDIRECT(ADDRESS(3,COLUMN())),A76),DATA!C2:E1044,2,FALSE)),0,VLOOKUP(CONCATENATE(INDIRECT(ADDRESS(3,COLUMN())),A76),DATA!C2:E1044,2,FALSE))</f>
        <v>0</v>
      </c>
      <c r="N76" s="49">
        <f ca="1">IF(ISERROR(VLOOKUP(CONCATENATE(INDIRECT(ADDRESS(3,COLUMN())),A76),DATA!C2:E1044,2,FALSE)),0,VLOOKUP(CONCATENATE(INDIRECT(ADDRESS(3,COLUMN())),A76),DATA!C2:E1044,2,FALSE))</f>
        <v>0</v>
      </c>
      <c r="O76" s="49">
        <f ca="1">IF(ISERROR(VLOOKUP(CONCATENATE(INDIRECT(ADDRESS(3,COLUMN())),A76),DATA!C2:E1044,2,FALSE)),0,VLOOKUP(CONCATENATE(INDIRECT(ADDRESS(3,COLUMN())),A76),DATA!C2:E1044,2,FALSE))</f>
        <v>0</v>
      </c>
      <c r="P76" s="49">
        <f ca="1">IF(ISERROR(VLOOKUP(CONCATENATE(INDIRECT(ADDRESS(3,COLUMN())),A76),DATA!C2:E1044,2,FALSE)),0,VLOOKUP(CONCATENATE(INDIRECT(ADDRESS(3,COLUMN())),A76),DATA!C2:E1044,2,FALSE))</f>
        <v>0</v>
      </c>
      <c r="Q76" s="49">
        <f ca="1">IF(ISERROR(VLOOKUP(CONCATENATE(INDIRECT(ADDRESS(3,COLUMN())),A76),DATA!C2:E1044,2,FALSE)),0,VLOOKUP(CONCATENATE(INDIRECT(ADDRESS(3,COLUMN())),A76),DATA!C2:E1044,2,FALSE))</f>
        <v>0</v>
      </c>
      <c r="R76" s="49">
        <f ca="1">IF(ISERROR(VLOOKUP(CONCATENATE(INDIRECT(ADDRESS(3,COLUMN())),A76),DATA!C2:E1044,2,FALSE)),0,VLOOKUP(CONCATENATE(INDIRECT(ADDRESS(3,COLUMN())),A76),DATA!C2:E1044,2,FALSE))</f>
        <v>0</v>
      </c>
      <c r="S76" s="49">
        <f ca="1">IF(ISERROR(VLOOKUP(CONCATENATE(INDIRECT(ADDRESS(3,COLUMN())),A76),DATA!C2:E1044,2,FALSE)),0,VLOOKUP(CONCATENATE(INDIRECT(ADDRESS(3,COLUMN())),A76),DATA!C2:E1044,2,FALSE))</f>
        <v>0</v>
      </c>
      <c r="T76" s="49">
        <f ca="1">IF(ISERROR(VLOOKUP(CONCATENATE(INDIRECT(ADDRESS(3,COLUMN())),A76),DATA!C2:E1044,2,FALSE)),0,VLOOKUP(CONCATENATE(INDIRECT(ADDRESS(3,COLUMN())),A76),DATA!C2:E1044,2,FALSE))</f>
        <v>0</v>
      </c>
      <c r="U76" s="49">
        <f ca="1">IF(ISERROR(VLOOKUP(CONCATENATE(INDIRECT(ADDRESS(3,COLUMN())),A76),DATA!C2:E1044,2,FALSE)),0,VLOOKUP(CONCATENATE(INDIRECT(ADDRESS(3,COLUMN())),A76),DATA!C2:E1044,2,FALSE))</f>
        <v>0</v>
      </c>
      <c r="V76" s="49">
        <f ca="1">IF(ISERROR(VLOOKUP(CONCATENATE(INDIRECT(ADDRESS(3,COLUMN())),A76),DATA!C2:E1044,2,FALSE)),0,VLOOKUP(CONCATENATE(INDIRECT(ADDRESS(3,COLUMN())),A76),DATA!C2:E1044,2,FALSE))</f>
        <v>0</v>
      </c>
      <c r="W76" s="49">
        <f ca="1">IF(ISERROR(VLOOKUP(CONCATENATE(INDIRECT(ADDRESS(3,COLUMN())),A76),DATA!C2:E1044,2,FALSE)),0,VLOOKUP(CONCATENATE(INDIRECT(ADDRESS(3,COLUMN())),A76),DATA!C2:E1044,2,FALSE))</f>
        <v>0</v>
      </c>
      <c r="X76" s="49">
        <f ca="1">IF(ISERROR(VLOOKUP(CONCATENATE(INDIRECT(ADDRESS(3,COLUMN())),A76),DATA!C2:E1044,2,FALSE)),0,VLOOKUP(CONCATENATE(INDIRECT(ADDRESS(3,COLUMN())),A76),DATA!C2:E1044,2,FALSE))</f>
        <v>0</v>
      </c>
      <c r="Y76" s="49">
        <f ca="1">IF(ISERROR(VLOOKUP(CONCATENATE(INDIRECT(ADDRESS(3,COLUMN())),A76),DATA!C2:E1044,2,FALSE)),0,VLOOKUP(CONCATENATE(INDIRECT(ADDRESS(3,COLUMN())),A76),DATA!C2:E1044,2,FALSE))</f>
        <v>0</v>
      </c>
      <c r="Z76" s="49">
        <f ca="1">IF(ISERROR(VLOOKUP(CONCATENATE(INDIRECT(ADDRESS(3,COLUMN())),A76),DATA!C2:E1044,2,FALSE)),0,VLOOKUP(CONCATENATE(INDIRECT(ADDRESS(3,COLUMN())),A76),DATA!C2:E1044,2,FALSE))</f>
        <v>0</v>
      </c>
      <c r="AA76" s="49">
        <f ca="1">IF(ISERROR(VLOOKUP(CONCATENATE(INDIRECT(ADDRESS(3,COLUMN())),A76),DATA!C2:E1044,2,FALSE)),0,VLOOKUP(CONCATENATE(INDIRECT(ADDRESS(3,COLUMN())),A76),DATA!C2:E1044,2,FALSE))</f>
        <v>0</v>
      </c>
      <c r="AB76" s="49">
        <f ca="1">IF(ISERROR(VLOOKUP(CONCATENATE(INDIRECT(ADDRESS(3,COLUMN())),A76),DATA!C2:E1044,2,FALSE)),0,VLOOKUP(CONCATENATE(INDIRECT(ADDRESS(3,COLUMN())),A76),DATA!C2:E1044,2,FALSE))</f>
        <v>0</v>
      </c>
      <c r="AC76" s="49">
        <f ca="1">IF(ISERROR(VLOOKUP(CONCATENATE(INDIRECT(ADDRESS(3,COLUMN())),A76),DATA!C2:E1044,2,FALSE)),0,VLOOKUP(CONCATENATE(INDIRECT(ADDRESS(3,COLUMN())),A76),DATA!C2:E1044,2,FALSE))</f>
        <v>0</v>
      </c>
      <c r="AD76" s="49">
        <f ca="1">IF(ISERROR(VLOOKUP(CONCATENATE(INDIRECT(ADDRESS(3,COLUMN())),A76),DATA!C2:E1044,2,FALSE)),0,VLOOKUP(CONCATENATE(INDIRECT(ADDRESS(3,COLUMN())),A76),DATA!C2:E1044,2,FALSE))</f>
        <v>0</v>
      </c>
      <c r="AE76" s="49">
        <f ca="1">IF(ISERROR(VLOOKUP(CONCATENATE(INDIRECT(ADDRESS(3,COLUMN())),A76),DATA!C2:E1044,2,FALSE)),0,VLOOKUP(CONCATENATE(INDIRECT(ADDRESS(3,COLUMN())),A76),DATA!C2:E1044,2,FALSE))</f>
        <v>0</v>
      </c>
      <c r="AF76" s="49">
        <f ca="1">IF(ISERROR(VLOOKUP(CONCATENATE(INDIRECT(ADDRESS(3,COLUMN())),A76),DATA!C2:E1044,2,FALSE)),0,VLOOKUP(CONCATENATE(INDIRECT(ADDRESS(3,COLUMN())),A76),DATA!C2:E1044,2,FALSE))</f>
        <v>0</v>
      </c>
      <c r="AG76" s="49">
        <f ca="1">IF(ISERROR(VLOOKUP(CONCATENATE(INDIRECT(ADDRESS(3,COLUMN())),A76),DATA!C2:E1044,2,FALSE)),0,VLOOKUP(CONCATENATE(INDIRECT(ADDRESS(3,COLUMN())),A76),DATA!C2:E1044,2,FALSE))</f>
        <v>0</v>
      </c>
      <c r="AH76" s="49">
        <f ca="1">IF(ISERROR(VLOOKUP(CONCATENATE(INDIRECT(ADDRESS(3,COLUMN())),A76),DATA!C2:E1044,2,FALSE)),0,VLOOKUP(CONCATENATE(INDIRECT(ADDRESS(3,COLUMN())),A76),DATA!C2:E1044,2,FALSE))</f>
        <v>0</v>
      </c>
      <c r="AI76" s="49">
        <f ca="1">IF(ISERROR(VLOOKUP(CONCATENATE(INDIRECT(ADDRESS(3,COLUMN())),A76),DATA!C2:E1044,2,FALSE)),0,VLOOKUP(CONCATENATE(INDIRECT(ADDRESS(3,COLUMN())),A76),DATA!C2:E1044,2,FALSE))</f>
        <v>0</v>
      </c>
      <c r="AJ76" s="49">
        <f ca="1">IF(ISERROR(VLOOKUP(CONCATENATE(INDIRECT(ADDRESS(3,COLUMN())),A76),DATA!C2:E1044,2,FALSE)),0,VLOOKUP(CONCATENATE(INDIRECT(ADDRESS(3,COLUMN())),A76),DATA!C2:E1044,2,FALSE))</f>
        <v>0</v>
      </c>
      <c r="AK76" s="49">
        <f ca="1">IF(ISERROR(VLOOKUP(CONCATENATE(INDIRECT(ADDRESS(3,COLUMN())),A76),DATA!C2:E1044,2,FALSE)),0,VLOOKUP(CONCATENATE(INDIRECT(ADDRESS(3,COLUMN())),A76),DATA!C2:E1044,2,FALSE))</f>
        <v>0</v>
      </c>
      <c r="AL76" s="49">
        <f ca="1">IF(ISERROR(VLOOKUP(CONCATENATE(INDIRECT(ADDRESS(3,COLUMN())),A76),DATA!C2:E1044,2,FALSE)),0,VLOOKUP(CONCATENATE(INDIRECT(ADDRESS(3,COLUMN())),A76),DATA!C2:E1044,2,FALSE))</f>
        <v>0</v>
      </c>
      <c r="AM76" s="49">
        <f ca="1">IF(ISERROR(VLOOKUP(CONCATENATE(INDIRECT(ADDRESS(3,COLUMN())),A76),DATA!C2:E1044,2,FALSE)),0,VLOOKUP(CONCATENATE(INDIRECT(ADDRESS(3,COLUMN())),A76),DATA!C2:E1044,2,FALSE))</f>
        <v>0</v>
      </c>
      <c r="AN76" s="49">
        <f ca="1">SUM(B76:INDIRECT(CONCATENATE(SUBSTITUTE(ADDRESS(1,COLUMN()-1,4),"1",""),"$76")))</f>
        <v>0</v>
      </c>
    </row>
    <row r="77" spans="1:40" x14ac:dyDescent="0.25">
      <c r="A77" s="50" t="s">
        <v>77</v>
      </c>
      <c r="B77" s="50">
        <f ca="1">IF(ISERROR(VLOOKUP(CONCATENATE(INDIRECT(ADDRESS(3,COLUMN())),A77),DATA!C2:E1044,2,FALSE)),0,VLOOKUP(CONCATENATE(INDIRECT(ADDRESS(3,COLUMN())),A77),DATA!C2:E1044,2,FALSE))</f>
        <v>0</v>
      </c>
      <c r="C77" s="50">
        <f ca="1">IF(ISERROR(VLOOKUP(CONCATENATE(INDIRECT(ADDRESS(3,COLUMN())),A77),DATA!C2:E1044,2,FALSE)),0,VLOOKUP(CONCATENATE(INDIRECT(ADDRESS(3,COLUMN())),A77),DATA!C2:E1044,2,FALSE))</f>
        <v>0</v>
      </c>
      <c r="D77" s="50">
        <f ca="1">IF(ISERROR(VLOOKUP(CONCATENATE(INDIRECT(ADDRESS(3,COLUMN())),A77),DATA!C2:E1044,2,FALSE)),0,VLOOKUP(CONCATENATE(INDIRECT(ADDRESS(3,COLUMN())),A77),DATA!C2:E1044,2,FALSE))</f>
        <v>0</v>
      </c>
      <c r="E77" s="50">
        <f ca="1">IF(ISERROR(VLOOKUP(CONCATENATE(INDIRECT(ADDRESS(3,COLUMN())),A77),DATA!C2:E1044,2,FALSE)),0,VLOOKUP(CONCATENATE(INDIRECT(ADDRESS(3,COLUMN())),A77),DATA!C2:E1044,2,FALSE))</f>
        <v>0</v>
      </c>
      <c r="F77" s="50">
        <f ca="1">IF(ISERROR(VLOOKUP(CONCATENATE(INDIRECT(ADDRESS(3,COLUMN())),A77),DATA!C2:E1044,2,FALSE)),0,VLOOKUP(CONCATENATE(INDIRECT(ADDRESS(3,COLUMN())),A77),DATA!C2:E1044,2,FALSE))</f>
        <v>0</v>
      </c>
      <c r="G77" s="50">
        <f ca="1">IF(ISERROR(VLOOKUP(CONCATENATE(INDIRECT(ADDRESS(3,COLUMN())),A77),DATA!C2:E1044,2,FALSE)),0,VLOOKUP(CONCATENATE(INDIRECT(ADDRESS(3,COLUMN())),A77),DATA!C2:E1044,2,FALSE))</f>
        <v>0</v>
      </c>
      <c r="H77" s="50">
        <f ca="1">IF(ISERROR(VLOOKUP(CONCATENATE(INDIRECT(ADDRESS(3,COLUMN())),A77),DATA!C2:E1044,2,FALSE)),0,VLOOKUP(CONCATENATE(INDIRECT(ADDRESS(3,COLUMN())),A77),DATA!C2:E1044,2,FALSE))</f>
        <v>0</v>
      </c>
      <c r="I77" s="50">
        <f ca="1">IF(ISERROR(VLOOKUP(CONCATENATE(INDIRECT(ADDRESS(3,COLUMN())),A77),DATA!C2:E1044,2,FALSE)),0,VLOOKUP(CONCATENATE(INDIRECT(ADDRESS(3,COLUMN())),A77),DATA!C2:E1044,2,FALSE))</f>
        <v>0</v>
      </c>
      <c r="J77" s="50">
        <f ca="1">IF(ISERROR(VLOOKUP(CONCATENATE(INDIRECT(ADDRESS(3,COLUMN())),A77),DATA!C2:E1044,2,FALSE)),0,VLOOKUP(CONCATENATE(INDIRECT(ADDRESS(3,COLUMN())),A77),DATA!C2:E1044,2,FALSE))</f>
        <v>0</v>
      </c>
      <c r="K77" s="50">
        <f ca="1">IF(ISERROR(VLOOKUP(CONCATENATE(INDIRECT(ADDRESS(3,COLUMN())),A77),DATA!C2:E1044,2,FALSE)),0,VLOOKUP(CONCATENATE(INDIRECT(ADDRESS(3,COLUMN())),A77),DATA!C2:E1044,2,FALSE))</f>
        <v>0</v>
      </c>
      <c r="L77" s="50">
        <f ca="1">IF(ISERROR(VLOOKUP(CONCATENATE(INDIRECT(ADDRESS(3,COLUMN())),A77),DATA!C2:E1044,2,FALSE)),0,VLOOKUP(CONCATENATE(INDIRECT(ADDRESS(3,COLUMN())),A77),DATA!C2:E1044,2,FALSE))</f>
        <v>0</v>
      </c>
      <c r="M77" s="50">
        <f ca="1">IF(ISERROR(VLOOKUP(CONCATENATE(INDIRECT(ADDRESS(3,COLUMN())),A77),DATA!C2:E1044,2,FALSE)),0,VLOOKUP(CONCATENATE(INDIRECT(ADDRESS(3,COLUMN())),A77),DATA!C2:E1044,2,FALSE))</f>
        <v>0</v>
      </c>
      <c r="N77" s="50">
        <f ca="1">IF(ISERROR(VLOOKUP(CONCATENATE(INDIRECT(ADDRESS(3,COLUMN())),A77),DATA!C2:E1044,2,FALSE)),0,VLOOKUP(CONCATENATE(INDIRECT(ADDRESS(3,COLUMN())),A77),DATA!C2:E1044,2,FALSE))</f>
        <v>0</v>
      </c>
      <c r="O77" s="50">
        <f ca="1">IF(ISERROR(VLOOKUP(CONCATENATE(INDIRECT(ADDRESS(3,COLUMN())),A77),DATA!C2:E1044,2,FALSE)),0,VLOOKUP(CONCATENATE(INDIRECT(ADDRESS(3,COLUMN())),A77),DATA!C2:E1044,2,FALSE))</f>
        <v>0</v>
      </c>
      <c r="P77" s="50">
        <f ca="1">IF(ISERROR(VLOOKUP(CONCATENATE(INDIRECT(ADDRESS(3,COLUMN())),A77),DATA!C2:E1044,2,FALSE)),0,VLOOKUP(CONCATENATE(INDIRECT(ADDRESS(3,COLUMN())),A77),DATA!C2:E1044,2,FALSE))</f>
        <v>0</v>
      </c>
      <c r="Q77" s="50">
        <f ca="1">IF(ISERROR(VLOOKUP(CONCATENATE(INDIRECT(ADDRESS(3,COLUMN())),A77),DATA!C2:E1044,2,FALSE)),0,VLOOKUP(CONCATENATE(INDIRECT(ADDRESS(3,COLUMN())),A77),DATA!C2:E1044,2,FALSE))</f>
        <v>0</v>
      </c>
      <c r="R77" s="50">
        <f ca="1">IF(ISERROR(VLOOKUP(CONCATENATE(INDIRECT(ADDRESS(3,COLUMN())),A77),DATA!C2:E1044,2,FALSE)),0,VLOOKUP(CONCATENATE(INDIRECT(ADDRESS(3,COLUMN())),A77),DATA!C2:E1044,2,FALSE))</f>
        <v>0</v>
      </c>
      <c r="S77" s="50">
        <f ca="1">IF(ISERROR(VLOOKUP(CONCATENATE(INDIRECT(ADDRESS(3,COLUMN())),A77),DATA!C2:E1044,2,FALSE)),0,VLOOKUP(CONCATENATE(INDIRECT(ADDRESS(3,COLUMN())),A77),DATA!C2:E1044,2,FALSE))</f>
        <v>0</v>
      </c>
      <c r="T77" s="50">
        <f ca="1">IF(ISERROR(VLOOKUP(CONCATENATE(INDIRECT(ADDRESS(3,COLUMN())),A77),DATA!C2:E1044,2,FALSE)),0,VLOOKUP(CONCATENATE(INDIRECT(ADDRESS(3,COLUMN())),A77),DATA!C2:E1044,2,FALSE))</f>
        <v>0</v>
      </c>
      <c r="U77" s="50">
        <f ca="1">IF(ISERROR(VLOOKUP(CONCATENATE(INDIRECT(ADDRESS(3,COLUMN())),A77),DATA!C2:E1044,2,FALSE)),0,VLOOKUP(CONCATENATE(INDIRECT(ADDRESS(3,COLUMN())),A77),DATA!C2:E1044,2,FALSE))</f>
        <v>0</v>
      </c>
      <c r="V77" s="50">
        <f ca="1">IF(ISERROR(VLOOKUP(CONCATENATE(INDIRECT(ADDRESS(3,COLUMN())),A77),DATA!C2:E1044,2,FALSE)),0,VLOOKUP(CONCATENATE(INDIRECT(ADDRESS(3,COLUMN())),A77),DATA!C2:E1044,2,FALSE))</f>
        <v>0</v>
      </c>
      <c r="W77" s="50">
        <f ca="1">IF(ISERROR(VLOOKUP(CONCATENATE(INDIRECT(ADDRESS(3,COLUMN())),A77),DATA!C2:E1044,2,FALSE)),0,VLOOKUP(CONCATENATE(INDIRECT(ADDRESS(3,COLUMN())),A77),DATA!C2:E1044,2,FALSE))</f>
        <v>0</v>
      </c>
      <c r="X77" s="50">
        <f ca="1">IF(ISERROR(VLOOKUP(CONCATENATE(INDIRECT(ADDRESS(3,COLUMN())),A77),DATA!C2:E1044,2,FALSE)),0,VLOOKUP(CONCATENATE(INDIRECT(ADDRESS(3,COLUMN())),A77),DATA!C2:E1044,2,FALSE))</f>
        <v>0</v>
      </c>
      <c r="Y77" s="50">
        <f ca="1">IF(ISERROR(VLOOKUP(CONCATENATE(INDIRECT(ADDRESS(3,COLUMN())),A77),DATA!C2:E1044,2,FALSE)),0,VLOOKUP(CONCATENATE(INDIRECT(ADDRESS(3,COLUMN())),A77),DATA!C2:E1044,2,FALSE))</f>
        <v>0</v>
      </c>
      <c r="Z77" s="50">
        <f ca="1">IF(ISERROR(VLOOKUP(CONCATENATE(INDIRECT(ADDRESS(3,COLUMN())),A77),DATA!C2:E1044,2,FALSE)),0,VLOOKUP(CONCATENATE(INDIRECT(ADDRESS(3,COLUMN())),A77),DATA!C2:E1044,2,FALSE))</f>
        <v>0</v>
      </c>
      <c r="AA77" s="50">
        <f ca="1">IF(ISERROR(VLOOKUP(CONCATENATE(INDIRECT(ADDRESS(3,COLUMN())),A77),DATA!C2:E1044,2,FALSE)),0,VLOOKUP(CONCATENATE(INDIRECT(ADDRESS(3,COLUMN())),A77),DATA!C2:E1044,2,FALSE))</f>
        <v>0</v>
      </c>
      <c r="AB77" s="50">
        <f ca="1">IF(ISERROR(VLOOKUP(CONCATENATE(INDIRECT(ADDRESS(3,COLUMN())),A77),DATA!C2:E1044,2,FALSE)),0,VLOOKUP(CONCATENATE(INDIRECT(ADDRESS(3,COLUMN())),A77),DATA!C2:E1044,2,FALSE))</f>
        <v>0</v>
      </c>
      <c r="AC77" s="50">
        <f ca="1">IF(ISERROR(VLOOKUP(CONCATENATE(INDIRECT(ADDRESS(3,COLUMN())),A77),DATA!C2:E1044,2,FALSE)),0,VLOOKUP(CONCATENATE(INDIRECT(ADDRESS(3,COLUMN())),A77),DATA!C2:E1044,2,FALSE))</f>
        <v>0</v>
      </c>
      <c r="AD77" s="50">
        <f ca="1">IF(ISERROR(VLOOKUP(CONCATENATE(INDIRECT(ADDRESS(3,COLUMN())),A77),DATA!C2:E1044,2,FALSE)),0,VLOOKUP(CONCATENATE(INDIRECT(ADDRESS(3,COLUMN())),A77),DATA!C2:E1044,2,FALSE))</f>
        <v>0</v>
      </c>
      <c r="AE77" s="50">
        <f ca="1">IF(ISERROR(VLOOKUP(CONCATENATE(INDIRECT(ADDRESS(3,COLUMN())),A77),DATA!C2:E1044,2,FALSE)),0,VLOOKUP(CONCATENATE(INDIRECT(ADDRESS(3,COLUMN())),A77),DATA!C2:E1044,2,FALSE))</f>
        <v>0</v>
      </c>
      <c r="AF77" s="50">
        <f ca="1">IF(ISERROR(VLOOKUP(CONCATENATE(INDIRECT(ADDRESS(3,COLUMN())),A77),DATA!C2:E1044,2,FALSE)),0,VLOOKUP(CONCATENATE(INDIRECT(ADDRESS(3,COLUMN())),A77),DATA!C2:E1044,2,FALSE))</f>
        <v>0</v>
      </c>
      <c r="AG77" s="50">
        <f ca="1">IF(ISERROR(VLOOKUP(CONCATENATE(INDIRECT(ADDRESS(3,COLUMN())),A77),DATA!C2:E1044,2,FALSE)),0,VLOOKUP(CONCATENATE(INDIRECT(ADDRESS(3,COLUMN())),A77),DATA!C2:E1044,2,FALSE))</f>
        <v>0</v>
      </c>
      <c r="AH77" s="50">
        <f ca="1">IF(ISERROR(VLOOKUP(CONCATENATE(INDIRECT(ADDRESS(3,COLUMN())),A77),DATA!C2:E1044,2,FALSE)),0,VLOOKUP(CONCATENATE(INDIRECT(ADDRESS(3,COLUMN())),A77),DATA!C2:E1044,2,FALSE))</f>
        <v>0</v>
      </c>
      <c r="AI77" s="50">
        <f ca="1">IF(ISERROR(VLOOKUP(CONCATENATE(INDIRECT(ADDRESS(3,COLUMN())),A77),DATA!C2:E1044,2,FALSE)),0,VLOOKUP(CONCATENATE(INDIRECT(ADDRESS(3,COLUMN())),A77),DATA!C2:E1044,2,FALSE))</f>
        <v>0</v>
      </c>
      <c r="AJ77" s="50">
        <f ca="1">IF(ISERROR(VLOOKUP(CONCATENATE(INDIRECT(ADDRESS(3,COLUMN())),A77),DATA!C2:E1044,2,FALSE)),0,VLOOKUP(CONCATENATE(INDIRECT(ADDRESS(3,COLUMN())),A77),DATA!C2:E1044,2,FALSE))</f>
        <v>0</v>
      </c>
      <c r="AK77" s="50">
        <f ca="1">IF(ISERROR(VLOOKUP(CONCATENATE(INDIRECT(ADDRESS(3,COLUMN())),A77),DATA!C2:E1044,2,FALSE)),0,VLOOKUP(CONCATENATE(INDIRECT(ADDRESS(3,COLUMN())),A77),DATA!C2:E1044,2,FALSE))</f>
        <v>0</v>
      </c>
      <c r="AL77" s="50">
        <f ca="1">IF(ISERROR(VLOOKUP(CONCATENATE(INDIRECT(ADDRESS(3,COLUMN())),A77),DATA!C2:E1044,2,FALSE)),0,VLOOKUP(CONCATENATE(INDIRECT(ADDRESS(3,COLUMN())),A77),DATA!C2:E1044,2,FALSE))</f>
        <v>0</v>
      </c>
      <c r="AM77" s="50">
        <f ca="1">IF(ISERROR(VLOOKUP(CONCATENATE(INDIRECT(ADDRESS(3,COLUMN())),A77),DATA!C2:E1044,2,FALSE)),0,VLOOKUP(CONCATENATE(INDIRECT(ADDRESS(3,COLUMN())),A77),DATA!C2:E1044,2,FALSE))</f>
        <v>0</v>
      </c>
      <c r="AN77" s="50">
        <f ca="1">SUM(B77:INDIRECT(CONCATENATE(SUBSTITUTE(ADDRESS(1,COLUMN()-1,4),"1",""),"$77")))</f>
        <v>0</v>
      </c>
    </row>
    <row r="78" spans="1:40" x14ac:dyDescent="0.25">
      <c r="A78" s="49" t="s">
        <v>78</v>
      </c>
      <c r="B78" s="49">
        <f ca="1">IF(ISERROR(VLOOKUP(CONCATENATE(INDIRECT(ADDRESS(3,COLUMN())),A78),DATA!C2:E1044,2,FALSE)),0,VLOOKUP(CONCATENATE(INDIRECT(ADDRESS(3,COLUMN())),A78),DATA!C2:E1044,2,FALSE))</f>
        <v>13.256320000000001</v>
      </c>
      <c r="C78" s="49">
        <f ca="1">IF(ISERROR(VLOOKUP(CONCATENATE(INDIRECT(ADDRESS(3,COLUMN())),A78),DATA!C2:E1044,2,FALSE)),0,VLOOKUP(CONCATENATE(INDIRECT(ADDRESS(3,COLUMN())),A78),DATA!C2:E1044,2,FALSE))</f>
        <v>3.95</v>
      </c>
      <c r="D78" s="49">
        <f ca="1">IF(ISERROR(VLOOKUP(CONCATENATE(INDIRECT(ADDRESS(3,COLUMN())),A78),DATA!C2:E1044,2,FALSE)),0,VLOOKUP(CONCATENATE(INDIRECT(ADDRESS(3,COLUMN())),A78),DATA!C2:E1044,2,FALSE))</f>
        <v>0</v>
      </c>
      <c r="E78" s="49">
        <f ca="1">IF(ISERROR(VLOOKUP(CONCATENATE(INDIRECT(ADDRESS(3,COLUMN())),A78),DATA!C2:E1044,2,FALSE)),0,VLOOKUP(CONCATENATE(INDIRECT(ADDRESS(3,COLUMN())),A78),DATA!C2:E1044,2,FALSE))</f>
        <v>0</v>
      </c>
      <c r="F78" s="49">
        <f ca="1">IF(ISERROR(VLOOKUP(CONCATENATE(INDIRECT(ADDRESS(3,COLUMN())),A78),DATA!C2:E1044,2,FALSE)),0,VLOOKUP(CONCATENATE(INDIRECT(ADDRESS(3,COLUMN())),A78),DATA!C2:E1044,2,FALSE))</f>
        <v>0</v>
      </c>
      <c r="G78" s="49">
        <f ca="1">IF(ISERROR(VLOOKUP(CONCATENATE(INDIRECT(ADDRESS(3,COLUMN())),A78),DATA!C2:E1044,2,FALSE)),0,VLOOKUP(CONCATENATE(INDIRECT(ADDRESS(3,COLUMN())),A78),DATA!C2:E1044,2,FALSE))</f>
        <v>1</v>
      </c>
      <c r="H78" s="49">
        <f ca="1">IF(ISERROR(VLOOKUP(CONCATENATE(INDIRECT(ADDRESS(3,COLUMN())),A78),DATA!C2:E1044,2,FALSE)),0,VLOOKUP(CONCATENATE(INDIRECT(ADDRESS(3,COLUMN())),A78),DATA!C2:E1044,2,FALSE))</f>
        <v>2</v>
      </c>
      <c r="I78" s="49">
        <f ca="1">IF(ISERROR(VLOOKUP(CONCATENATE(INDIRECT(ADDRESS(3,COLUMN())),A78),DATA!C2:E1044,2,FALSE)),0,VLOOKUP(CONCATENATE(INDIRECT(ADDRESS(3,COLUMN())),A78),DATA!C2:E1044,2,FALSE))</f>
        <v>0.3</v>
      </c>
      <c r="J78" s="49">
        <f ca="1">IF(ISERROR(VLOOKUP(CONCATENATE(INDIRECT(ADDRESS(3,COLUMN())),A78),DATA!C2:E1044,2,FALSE)),0,VLOOKUP(CONCATENATE(INDIRECT(ADDRESS(3,COLUMN())),A78),DATA!C2:E1044,2,FALSE))</f>
        <v>0</v>
      </c>
      <c r="K78" s="49">
        <f ca="1">IF(ISERROR(VLOOKUP(CONCATENATE(INDIRECT(ADDRESS(3,COLUMN())),A78),DATA!C2:E1044,2,FALSE)),0,VLOOKUP(CONCATENATE(INDIRECT(ADDRESS(3,COLUMN())),A78),DATA!C2:E1044,2,FALSE))</f>
        <v>0</v>
      </c>
      <c r="L78" s="49">
        <f ca="1">IF(ISERROR(VLOOKUP(CONCATENATE(INDIRECT(ADDRESS(3,COLUMN())),A78),DATA!C2:E1044,2,FALSE)),0,VLOOKUP(CONCATENATE(INDIRECT(ADDRESS(3,COLUMN())),A78),DATA!C2:E1044,2,FALSE))</f>
        <v>0</v>
      </c>
      <c r="M78" s="49">
        <f ca="1">IF(ISERROR(VLOOKUP(CONCATENATE(INDIRECT(ADDRESS(3,COLUMN())),A78),DATA!C2:E1044,2,FALSE)),0,VLOOKUP(CONCATENATE(INDIRECT(ADDRESS(3,COLUMN())),A78),DATA!C2:E1044,2,FALSE))</f>
        <v>0</v>
      </c>
      <c r="N78" s="49">
        <f ca="1">IF(ISERROR(VLOOKUP(CONCATENATE(INDIRECT(ADDRESS(3,COLUMN())),A78),DATA!C2:E1044,2,FALSE)),0,VLOOKUP(CONCATENATE(INDIRECT(ADDRESS(3,COLUMN())),A78),DATA!C2:E1044,2,FALSE))</f>
        <v>1</v>
      </c>
      <c r="O78" s="49">
        <f ca="1">IF(ISERROR(VLOOKUP(CONCATENATE(INDIRECT(ADDRESS(3,COLUMN())),A78),DATA!C2:E1044,2,FALSE)),0,VLOOKUP(CONCATENATE(INDIRECT(ADDRESS(3,COLUMN())),A78),DATA!C2:E1044,2,FALSE))</f>
        <v>0</v>
      </c>
      <c r="P78" s="49">
        <f ca="1">IF(ISERROR(VLOOKUP(CONCATENATE(INDIRECT(ADDRESS(3,COLUMN())),A78),DATA!C2:E1044,2,FALSE)),0,VLOOKUP(CONCATENATE(INDIRECT(ADDRESS(3,COLUMN())),A78),DATA!C2:E1044,2,FALSE))</f>
        <v>0</v>
      </c>
      <c r="Q78" s="49">
        <f ca="1">IF(ISERROR(VLOOKUP(CONCATENATE(INDIRECT(ADDRESS(3,COLUMN())),A78),DATA!C2:E1044,2,FALSE)),0,VLOOKUP(CONCATENATE(INDIRECT(ADDRESS(3,COLUMN())),A78),DATA!C2:E1044,2,FALSE))</f>
        <v>0</v>
      </c>
      <c r="R78" s="49">
        <f ca="1">IF(ISERROR(VLOOKUP(CONCATENATE(INDIRECT(ADDRESS(3,COLUMN())),A78),DATA!C2:E1044,2,FALSE)),0,VLOOKUP(CONCATENATE(INDIRECT(ADDRESS(3,COLUMN())),A78),DATA!C2:E1044,2,FALSE))</f>
        <v>0</v>
      </c>
      <c r="S78" s="49">
        <f ca="1">IF(ISERROR(VLOOKUP(CONCATENATE(INDIRECT(ADDRESS(3,COLUMN())),A78),DATA!C2:E1044,2,FALSE)),0,VLOOKUP(CONCATENATE(INDIRECT(ADDRESS(3,COLUMN())),A78),DATA!C2:E1044,2,FALSE))</f>
        <v>0</v>
      </c>
      <c r="T78" s="49">
        <f ca="1">IF(ISERROR(VLOOKUP(CONCATENATE(INDIRECT(ADDRESS(3,COLUMN())),A78),DATA!C2:E1044,2,FALSE)),0,VLOOKUP(CONCATENATE(INDIRECT(ADDRESS(3,COLUMN())),A78),DATA!C2:E1044,2,FALSE))</f>
        <v>0</v>
      </c>
      <c r="U78" s="49">
        <f ca="1">IF(ISERROR(VLOOKUP(CONCATENATE(INDIRECT(ADDRESS(3,COLUMN())),A78),DATA!C2:E1044,2,FALSE)),0,VLOOKUP(CONCATENATE(INDIRECT(ADDRESS(3,COLUMN())),A78),DATA!C2:E1044,2,FALSE))</f>
        <v>3.02</v>
      </c>
      <c r="V78" s="49">
        <f ca="1">IF(ISERROR(VLOOKUP(CONCATENATE(INDIRECT(ADDRESS(3,COLUMN())),A78),DATA!C2:E1044,2,FALSE)),0,VLOOKUP(CONCATENATE(INDIRECT(ADDRESS(3,COLUMN())),A78),DATA!C2:E1044,2,FALSE))</f>
        <v>0</v>
      </c>
      <c r="W78" s="49">
        <f ca="1">IF(ISERROR(VLOOKUP(CONCATENATE(INDIRECT(ADDRESS(3,COLUMN())),A78),DATA!C2:E1044,2,FALSE)),0,VLOOKUP(CONCATENATE(INDIRECT(ADDRESS(3,COLUMN())),A78),DATA!C2:E1044,2,FALSE))</f>
        <v>0</v>
      </c>
      <c r="X78" s="49">
        <f ca="1">IF(ISERROR(VLOOKUP(CONCATENATE(INDIRECT(ADDRESS(3,COLUMN())),A78),DATA!C2:E1044,2,FALSE)),0,VLOOKUP(CONCATENATE(INDIRECT(ADDRESS(3,COLUMN())),A78),DATA!C2:E1044,2,FALSE))</f>
        <v>0</v>
      </c>
      <c r="Y78" s="49">
        <f ca="1">IF(ISERROR(VLOOKUP(CONCATENATE(INDIRECT(ADDRESS(3,COLUMN())),A78),DATA!C2:E1044,2,FALSE)),0,VLOOKUP(CONCATENATE(INDIRECT(ADDRESS(3,COLUMN())),A78),DATA!C2:E1044,2,FALSE))</f>
        <v>0</v>
      </c>
      <c r="Z78" s="49">
        <f ca="1">IF(ISERROR(VLOOKUP(CONCATENATE(INDIRECT(ADDRESS(3,COLUMN())),A78),DATA!C2:E1044,2,FALSE)),0,VLOOKUP(CONCATENATE(INDIRECT(ADDRESS(3,COLUMN())),A78),DATA!C2:E1044,2,FALSE))</f>
        <v>0.15</v>
      </c>
      <c r="AA78" s="49">
        <f ca="1">IF(ISERROR(VLOOKUP(CONCATENATE(INDIRECT(ADDRESS(3,COLUMN())),A78),DATA!C2:E1044,2,FALSE)),0,VLOOKUP(CONCATENATE(INDIRECT(ADDRESS(3,COLUMN())),A78),DATA!C2:E1044,2,FALSE))</f>
        <v>0</v>
      </c>
      <c r="AB78" s="49">
        <f ca="1">IF(ISERROR(VLOOKUP(CONCATENATE(INDIRECT(ADDRESS(3,COLUMN())),A78),DATA!C2:E1044,2,FALSE)),0,VLOOKUP(CONCATENATE(INDIRECT(ADDRESS(3,COLUMN())),A78),DATA!C2:E1044,2,FALSE))</f>
        <v>0</v>
      </c>
      <c r="AC78" s="49">
        <f ca="1">IF(ISERROR(VLOOKUP(CONCATENATE(INDIRECT(ADDRESS(3,COLUMN())),A78),DATA!C2:E1044,2,FALSE)),0,VLOOKUP(CONCATENATE(INDIRECT(ADDRESS(3,COLUMN())),A78),DATA!C2:E1044,2,FALSE))</f>
        <v>0</v>
      </c>
      <c r="AD78" s="49">
        <f ca="1">IF(ISERROR(VLOOKUP(CONCATENATE(INDIRECT(ADDRESS(3,COLUMN())),A78),DATA!C2:E1044,2,FALSE)),0,VLOOKUP(CONCATENATE(INDIRECT(ADDRESS(3,COLUMN())),A78),DATA!C2:E1044,2,FALSE))</f>
        <v>0</v>
      </c>
      <c r="AE78" s="49">
        <f ca="1">IF(ISERROR(VLOOKUP(CONCATENATE(INDIRECT(ADDRESS(3,COLUMN())),A78),DATA!C2:E1044,2,FALSE)),0,VLOOKUP(CONCATENATE(INDIRECT(ADDRESS(3,COLUMN())),A78),DATA!C2:E1044,2,FALSE))</f>
        <v>0</v>
      </c>
      <c r="AF78" s="49">
        <f ca="1">IF(ISERROR(VLOOKUP(CONCATENATE(INDIRECT(ADDRESS(3,COLUMN())),A78),DATA!C2:E1044,2,FALSE)),0,VLOOKUP(CONCATENATE(INDIRECT(ADDRESS(3,COLUMN())),A78),DATA!C2:E1044,2,FALSE))</f>
        <v>0.04</v>
      </c>
      <c r="AG78" s="49">
        <f ca="1">IF(ISERROR(VLOOKUP(CONCATENATE(INDIRECT(ADDRESS(3,COLUMN())),A78),DATA!C2:E1044,2,FALSE)),0,VLOOKUP(CONCATENATE(INDIRECT(ADDRESS(3,COLUMN())),A78),DATA!C2:E1044,2,FALSE))</f>
        <v>0</v>
      </c>
      <c r="AH78" s="49">
        <f ca="1">IF(ISERROR(VLOOKUP(CONCATENATE(INDIRECT(ADDRESS(3,COLUMN())),A78),DATA!C2:E1044,2,FALSE)),0,VLOOKUP(CONCATENATE(INDIRECT(ADDRESS(3,COLUMN())),A78),DATA!C2:E1044,2,FALSE))</f>
        <v>0</v>
      </c>
      <c r="AI78" s="49">
        <f ca="1">IF(ISERROR(VLOOKUP(CONCATENATE(INDIRECT(ADDRESS(3,COLUMN())),A78),DATA!C2:E1044,2,FALSE)),0,VLOOKUP(CONCATENATE(INDIRECT(ADDRESS(3,COLUMN())),A78),DATA!C2:E1044,2,FALSE))</f>
        <v>0</v>
      </c>
      <c r="AJ78" s="49">
        <f ca="1">IF(ISERROR(VLOOKUP(CONCATENATE(INDIRECT(ADDRESS(3,COLUMN())),A78),DATA!C2:E1044,2,FALSE)),0,VLOOKUP(CONCATENATE(INDIRECT(ADDRESS(3,COLUMN())),A78),DATA!C2:E1044,2,FALSE))</f>
        <v>0</v>
      </c>
      <c r="AK78" s="49">
        <f ca="1">IF(ISERROR(VLOOKUP(CONCATENATE(INDIRECT(ADDRESS(3,COLUMN())),A78),DATA!C2:E1044,2,FALSE)),0,VLOOKUP(CONCATENATE(INDIRECT(ADDRESS(3,COLUMN())),A78),DATA!C2:E1044,2,FALSE))</f>
        <v>0</v>
      </c>
      <c r="AL78" s="49">
        <f ca="1">IF(ISERROR(VLOOKUP(CONCATENATE(INDIRECT(ADDRESS(3,COLUMN())),A78),DATA!C2:E1044,2,FALSE)),0,VLOOKUP(CONCATENATE(INDIRECT(ADDRESS(3,COLUMN())),A78),DATA!C2:E1044,2,FALSE))</f>
        <v>0</v>
      </c>
      <c r="AM78" s="49">
        <f ca="1">IF(ISERROR(VLOOKUP(CONCATENATE(INDIRECT(ADDRESS(3,COLUMN())),A78),DATA!C2:E1044,2,FALSE)),0,VLOOKUP(CONCATENATE(INDIRECT(ADDRESS(3,COLUMN())),A78),DATA!C2:E1044,2,FALSE))</f>
        <v>0</v>
      </c>
      <c r="AN78" s="49">
        <f ca="1">SUM(B78:INDIRECT(CONCATENATE(SUBSTITUTE(ADDRESS(1,COLUMN()-1,4),"1",""),"$78")))</f>
        <v>24.71632</v>
      </c>
    </row>
    <row r="79" spans="1:40" x14ac:dyDescent="0.25">
      <c r="A79" s="50" t="s">
        <v>79</v>
      </c>
      <c r="B79" s="50">
        <f ca="1">IF(ISERROR(VLOOKUP(CONCATENATE(INDIRECT(ADDRESS(3,COLUMN())),A79),DATA!C2:E1044,2,FALSE)),0,VLOOKUP(CONCATENATE(INDIRECT(ADDRESS(3,COLUMN())),A79),DATA!C2:E1044,2,FALSE))</f>
        <v>1</v>
      </c>
      <c r="C79" s="50">
        <f ca="1">IF(ISERROR(VLOOKUP(CONCATENATE(INDIRECT(ADDRESS(3,COLUMN())),A79),DATA!C2:E1044,2,FALSE)),0,VLOOKUP(CONCATENATE(INDIRECT(ADDRESS(3,COLUMN())),A79),DATA!C2:E1044,2,FALSE))</f>
        <v>3.85</v>
      </c>
      <c r="D79" s="50">
        <f ca="1">IF(ISERROR(VLOOKUP(CONCATENATE(INDIRECT(ADDRESS(3,COLUMN())),A79),DATA!C2:E1044,2,FALSE)),0,VLOOKUP(CONCATENATE(INDIRECT(ADDRESS(3,COLUMN())),A79),DATA!C2:E1044,2,FALSE))</f>
        <v>0</v>
      </c>
      <c r="E79" s="50">
        <f ca="1">IF(ISERROR(VLOOKUP(CONCATENATE(INDIRECT(ADDRESS(3,COLUMN())),A79),DATA!C2:E1044,2,FALSE)),0,VLOOKUP(CONCATENATE(INDIRECT(ADDRESS(3,COLUMN())),A79),DATA!C2:E1044,2,FALSE))</f>
        <v>0</v>
      </c>
      <c r="F79" s="50">
        <f ca="1">IF(ISERROR(VLOOKUP(CONCATENATE(INDIRECT(ADDRESS(3,COLUMN())),A79),DATA!C2:E1044,2,FALSE)),0,VLOOKUP(CONCATENATE(INDIRECT(ADDRESS(3,COLUMN())),A79),DATA!C2:E1044,2,FALSE))</f>
        <v>0.05</v>
      </c>
      <c r="G79" s="50">
        <f ca="1">IF(ISERROR(VLOOKUP(CONCATENATE(INDIRECT(ADDRESS(3,COLUMN())),A79),DATA!C2:E1044,2,FALSE)),0,VLOOKUP(CONCATENATE(INDIRECT(ADDRESS(3,COLUMN())),A79),DATA!C2:E1044,2,FALSE))</f>
        <v>0</v>
      </c>
      <c r="H79" s="50">
        <f ca="1">IF(ISERROR(VLOOKUP(CONCATENATE(INDIRECT(ADDRESS(3,COLUMN())),A79),DATA!C2:E1044,2,FALSE)),0,VLOOKUP(CONCATENATE(INDIRECT(ADDRESS(3,COLUMN())),A79),DATA!C2:E1044,2,FALSE))</f>
        <v>0</v>
      </c>
      <c r="I79" s="50">
        <f ca="1">IF(ISERROR(VLOOKUP(CONCATENATE(INDIRECT(ADDRESS(3,COLUMN())),A79),DATA!C2:E1044,2,FALSE)),0,VLOOKUP(CONCATENATE(INDIRECT(ADDRESS(3,COLUMN())),A79),DATA!C2:E1044,2,FALSE))</f>
        <v>0</v>
      </c>
      <c r="J79" s="50">
        <f ca="1">IF(ISERROR(VLOOKUP(CONCATENATE(INDIRECT(ADDRESS(3,COLUMN())),A79),DATA!C2:E1044,2,FALSE)),0,VLOOKUP(CONCATENATE(INDIRECT(ADDRESS(3,COLUMN())),A79),DATA!C2:E1044,2,FALSE))</f>
        <v>0</v>
      </c>
      <c r="K79" s="50">
        <f ca="1">IF(ISERROR(VLOOKUP(CONCATENATE(INDIRECT(ADDRESS(3,COLUMN())),A79),DATA!C2:E1044,2,FALSE)),0,VLOOKUP(CONCATENATE(INDIRECT(ADDRESS(3,COLUMN())),A79),DATA!C2:E1044,2,FALSE))</f>
        <v>0</v>
      </c>
      <c r="L79" s="50">
        <f ca="1">IF(ISERROR(VLOOKUP(CONCATENATE(INDIRECT(ADDRESS(3,COLUMN())),A79),DATA!C2:E1044,2,FALSE)),0,VLOOKUP(CONCATENATE(INDIRECT(ADDRESS(3,COLUMN())),A79),DATA!C2:E1044,2,FALSE))</f>
        <v>0</v>
      </c>
      <c r="M79" s="50">
        <f ca="1">IF(ISERROR(VLOOKUP(CONCATENATE(INDIRECT(ADDRESS(3,COLUMN())),A79),DATA!C2:E1044,2,FALSE)),0,VLOOKUP(CONCATENATE(INDIRECT(ADDRESS(3,COLUMN())),A79),DATA!C2:E1044,2,FALSE))</f>
        <v>0</v>
      </c>
      <c r="N79" s="50">
        <f ca="1">IF(ISERROR(VLOOKUP(CONCATENATE(INDIRECT(ADDRESS(3,COLUMN())),A79),DATA!C2:E1044,2,FALSE)),0,VLOOKUP(CONCATENATE(INDIRECT(ADDRESS(3,COLUMN())),A79),DATA!C2:E1044,2,FALSE))</f>
        <v>4.33</v>
      </c>
      <c r="O79" s="50">
        <f ca="1">IF(ISERROR(VLOOKUP(CONCATENATE(INDIRECT(ADDRESS(3,COLUMN())),A79),DATA!C2:E1044,2,FALSE)),0,VLOOKUP(CONCATENATE(INDIRECT(ADDRESS(3,COLUMN())),A79),DATA!C2:E1044,2,FALSE))</f>
        <v>0</v>
      </c>
      <c r="P79" s="50">
        <f ca="1">IF(ISERROR(VLOOKUP(CONCATENATE(INDIRECT(ADDRESS(3,COLUMN())),A79),DATA!C2:E1044,2,FALSE)),0,VLOOKUP(CONCATENATE(INDIRECT(ADDRESS(3,COLUMN())),A79),DATA!C2:E1044,2,FALSE))</f>
        <v>0</v>
      </c>
      <c r="Q79" s="50">
        <f ca="1">IF(ISERROR(VLOOKUP(CONCATENATE(INDIRECT(ADDRESS(3,COLUMN())),A79),DATA!C2:E1044,2,FALSE)),0,VLOOKUP(CONCATENATE(INDIRECT(ADDRESS(3,COLUMN())),A79),DATA!C2:E1044,2,FALSE))</f>
        <v>0</v>
      </c>
      <c r="R79" s="50">
        <f ca="1">IF(ISERROR(VLOOKUP(CONCATENATE(INDIRECT(ADDRESS(3,COLUMN())),A79),DATA!C2:E1044,2,FALSE)),0,VLOOKUP(CONCATENATE(INDIRECT(ADDRESS(3,COLUMN())),A79),DATA!C2:E1044,2,FALSE))</f>
        <v>0</v>
      </c>
      <c r="S79" s="50">
        <f ca="1">IF(ISERROR(VLOOKUP(CONCATENATE(INDIRECT(ADDRESS(3,COLUMN())),A79),DATA!C2:E1044,2,FALSE)),0,VLOOKUP(CONCATENATE(INDIRECT(ADDRESS(3,COLUMN())),A79),DATA!C2:E1044,2,FALSE))</f>
        <v>0</v>
      </c>
      <c r="T79" s="50">
        <f ca="1">IF(ISERROR(VLOOKUP(CONCATENATE(INDIRECT(ADDRESS(3,COLUMN())),A79),DATA!C2:E1044,2,FALSE)),0,VLOOKUP(CONCATENATE(INDIRECT(ADDRESS(3,COLUMN())),A79),DATA!C2:E1044,2,FALSE))</f>
        <v>0</v>
      </c>
      <c r="U79" s="50">
        <f ca="1">IF(ISERROR(VLOOKUP(CONCATENATE(INDIRECT(ADDRESS(3,COLUMN())),A79),DATA!C2:E1044,2,FALSE)),0,VLOOKUP(CONCATENATE(INDIRECT(ADDRESS(3,COLUMN())),A79),DATA!C2:E1044,2,FALSE))</f>
        <v>0</v>
      </c>
      <c r="V79" s="50">
        <f ca="1">IF(ISERROR(VLOOKUP(CONCATENATE(INDIRECT(ADDRESS(3,COLUMN())),A79),DATA!C2:E1044,2,FALSE)),0,VLOOKUP(CONCATENATE(INDIRECT(ADDRESS(3,COLUMN())),A79),DATA!C2:E1044,2,FALSE))</f>
        <v>0</v>
      </c>
      <c r="W79" s="50">
        <f ca="1">IF(ISERROR(VLOOKUP(CONCATENATE(INDIRECT(ADDRESS(3,COLUMN())),A79),DATA!C2:E1044,2,FALSE)),0,VLOOKUP(CONCATENATE(INDIRECT(ADDRESS(3,COLUMN())),A79),DATA!C2:E1044,2,FALSE))</f>
        <v>0</v>
      </c>
      <c r="X79" s="50">
        <f ca="1">IF(ISERROR(VLOOKUP(CONCATENATE(INDIRECT(ADDRESS(3,COLUMN())),A79),DATA!C2:E1044,2,FALSE)),0,VLOOKUP(CONCATENATE(INDIRECT(ADDRESS(3,COLUMN())),A79),DATA!C2:E1044,2,FALSE))</f>
        <v>0</v>
      </c>
      <c r="Y79" s="50">
        <f ca="1">IF(ISERROR(VLOOKUP(CONCATENATE(INDIRECT(ADDRESS(3,COLUMN())),A79),DATA!C2:E1044,2,FALSE)),0,VLOOKUP(CONCATENATE(INDIRECT(ADDRESS(3,COLUMN())),A79),DATA!C2:E1044,2,FALSE))</f>
        <v>0</v>
      </c>
      <c r="Z79" s="50">
        <f ca="1">IF(ISERROR(VLOOKUP(CONCATENATE(INDIRECT(ADDRESS(3,COLUMN())),A79),DATA!C2:E1044,2,FALSE)),0,VLOOKUP(CONCATENATE(INDIRECT(ADDRESS(3,COLUMN())),A79),DATA!C2:E1044,2,FALSE))</f>
        <v>2</v>
      </c>
      <c r="AA79" s="50">
        <f ca="1">IF(ISERROR(VLOOKUP(CONCATENATE(INDIRECT(ADDRESS(3,COLUMN())),A79),DATA!C2:E1044,2,FALSE)),0,VLOOKUP(CONCATENATE(INDIRECT(ADDRESS(3,COLUMN())),A79),DATA!C2:E1044,2,FALSE))</f>
        <v>0</v>
      </c>
      <c r="AB79" s="50">
        <f ca="1">IF(ISERROR(VLOOKUP(CONCATENATE(INDIRECT(ADDRESS(3,COLUMN())),A79),DATA!C2:E1044,2,FALSE)),0,VLOOKUP(CONCATENATE(INDIRECT(ADDRESS(3,COLUMN())),A79),DATA!C2:E1044,2,FALSE))</f>
        <v>0</v>
      </c>
      <c r="AC79" s="50">
        <f ca="1">IF(ISERROR(VLOOKUP(CONCATENATE(INDIRECT(ADDRESS(3,COLUMN())),A79),DATA!C2:E1044,2,FALSE)),0,VLOOKUP(CONCATENATE(INDIRECT(ADDRESS(3,COLUMN())),A79),DATA!C2:E1044,2,FALSE))</f>
        <v>0</v>
      </c>
      <c r="AD79" s="50">
        <f ca="1">IF(ISERROR(VLOOKUP(CONCATENATE(INDIRECT(ADDRESS(3,COLUMN())),A79),DATA!C2:E1044,2,FALSE)),0,VLOOKUP(CONCATENATE(INDIRECT(ADDRESS(3,COLUMN())),A79),DATA!C2:E1044,2,FALSE))</f>
        <v>0</v>
      </c>
      <c r="AE79" s="50">
        <f ca="1">IF(ISERROR(VLOOKUP(CONCATENATE(INDIRECT(ADDRESS(3,COLUMN())),A79),DATA!C2:E1044,2,FALSE)),0,VLOOKUP(CONCATENATE(INDIRECT(ADDRESS(3,COLUMN())),A79),DATA!C2:E1044,2,FALSE))</f>
        <v>0</v>
      </c>
      <c r="AF79" s="50">
        <f ca="1">IF(ISERROR(VLOOKUP(CONCATENATE(INDIRECT(ADDRESS(3,COLUMN())),A79),DATA!C2:E1044,2,FALSE)),0,VLOOKUP(CONCATENATE(INDIRECT(ADDRESS(3,COLUMN())),A79),DATA!C2:E1044,2,FALSE))</f>
        <v>0</v>
      </c>
      <c r="AG79" s="50">
        <f ca="1">IF(ISERROR(VLOOKUP(CONCATENATE(INDIRECT(ADDRESS(3,COLUMN())),A79),DATA!C2:E1044,2,FALSE)),0,VLOOKUP(CONCATENATE(INDIRECT(ADDRESS(3,COLUMN())),A79),DATA!C2:E1044,2,FALSE))</f>
        <v>0</v>
      </c>
      <c r="AH79" s="50">
        <f ca="1">IF(ISERROR(VLOOKUP(CONCATENATE(INDIRECT(ADDRESS(3,COLUMN())),A79),DATA!C2:E1044,2,FALSE)),0,VLOOKUP(CONCATENATE(INDIRECT(ADDRESS(3,COLUMN())),A79),DATA!C2:E1044,2,FALSE))</f>
        <v>0</v>
      </c>
      <c r="AI79" s="50">
        <f ca="1">IF(ISERROR(VLOOKUP(CONCATENATE(INDIRECT(ADDRESS(3,COLUMN())),A79),DATA!C2:E1044,2,FALSE)),0,VLOOKUP(CONCATENATE(INDIRECT(ADDRESS(3,COLUMN())),A79),DATA!C2:E1044,2,FALSE))</f>
        <v>0</v>
      </c>
      <c r="AJ79" s="50">
        <f ca="1">IF(ISERROR(VLOOKUP(CONCATENATE(INDIRECT(ADDRESS(3,COLUMN())),A79),DATA!C2:E1044,2,FALSE)),0,VLOOKUP(CONCATENATE(INDIRECT(ADDRESS(3,COLUMN())),A79),DATA!C2:E1044,2,FALSE))</f>
        <v>0</v>
      </c>
      <c r="AK79" s="50">
        <f ca="1">IF(ISERROR(VLOOKUP(CONCATENATE(INDIRECT(ADDRESS(3,COLUMN())),A79),DATA!C2:E1044,2,FALSE)),0,VLOOKUP(CONCATENATE(INDIRECT(ADDRESS(3,COLUMN())),A79),DATA!C2:E1044,2,FALSE))</f>
        <v>0</v>
      </c>
      <c r="AL79" s="50">
        <f ca="1">IF(ISERROR(VLOOKUP(CONCATENATE(INDIRECT(ADDRESS(3,COLUMN())),A79),DATA!C2:E1044,2,FALSE)),0,VLOOKUP(CONCATENATE(INDIRECT(ADDRESS(3,COLUMN())),A79),DATA!C2:E1044,2,FALSE))</f>
        <v>0</v>
      </c>
      <c r="AM79" s="50">
        <f ca="1">IF(ISERROR(VLOOKUP(CONCATENATE(INDIRECT(ADDRESS(3,COLUMN())),A79),DATA!C2:E1044,2,FALSE)),0,VLOOKUP(CONCATENATE(INDIRECT(ADDRESS(3,COLUMN())),A79),DATA!C2:E1044,2,FALSE))</f>
        <v>0</v>
      </c>
      <c r="AN79" s="50">
        <f ca="1">SUM(B79:INDIRECT(CONCATENATE(SUBSTITUTE(ADDRESS(1,COLUMN()-1,4),"1",""),"$79")))</f>
        <v>11.23</v>
      </c>
    </row>
    <row r="80" spans="1:40" x14ac:dyDescent="0.25">
      <c r="A80" s="49" t="s">
        <v>80</v>
      </c>
      <c r="B80" s="49">
        <f ca="1">IF(ISERROR(VLOOKUP(CONCATENATE(INDIRECT(ADDRESS(3,COLUMN())),A80),DATA!C2:E1044,2,FALSE)),0,VLOOKUP(CONCATENATE(INDIRECT(ADDRESS(3,COLUMN())),A80),DATA!C2:E1044,2,FALSE))</f>
        <v>0.94759000000000004</v>
      </c>
      <c r="C80" s="49">
        <f ca="1">IF(ISERROR(VLOOKUP(CONCATENATE(INDIRECT(ADDRESS(3,COLUMN())),A80),DATA!C2:E1044,2,FALSE)),0,VLOOKUP(CONCATENATE(INDIRECT(ADDRESS(3,COLUMN())),A80),DATA!C2:E1044,2,FALSE))</f>
        <v>0.21426000000000001</v>
      </c>
      <c r="D80" s="49">
        <f ca="1">IF(ISERROR(VLOOKUP(CONCATENATE(INDIRECT(ADDRESS(3,COLUMN())),A80),DATA!C2:E1044,2,FALSE)),0,VLOOKUP(CONCATENATE(INDIRECT(ADDRESS(3,COLUMN())),A80),DATA!C2:E1044,2,FALSE))</f>
        <v>1</v>
      </c>
      <c r="E80" s="49">
        <f ca="1">IF(ISERROR(VLOOKUP(CONCATENATE(INDIRECT(ADDRESS(3,COLUMN())),A80),DATA!C2:E1044,2,FALSE)),0,VLOOKUP(CONCATENATE(INDIRECT(ADDRESS(3,COLUMN())),A80),DATA!C2:E1044,2,FALSE))</f>
        <v>0.2</v>
      </c>
      <c r="F80" s="49">
        <f ca="1">IF(ISERROR(VLOOKUP(CONCATENATE(INDIRECT(ADDRESS(3,COLUMN())),A80),DATA!C2:E1044,2,FALSE)),0,VLOOKUP(CONCATENATE(INDIRECT(ADDRESS(3,COLUMN())),A80),DATA!C2:E1044,2,FALSE))</f>
        <v>0</v>
      </c>
      <c r="G80" s="49">
        <f ca="1">IF(ISERROR(VLOOKUP(CONCATENATE(INDIRECT(ADDRESS(3,COLUMN())),A80),DATA!C2:E1044,2,FALSE)),0,VLOOKUP(CONCATENATE(INDIRECT(ADDRESS(3,COLUMN())),A80),DATA!C2:E1044,2,FALSE))</f>
        <v>9</v>
      </c>
      <c r="H80" s="49">
        <f ca="1">IF(ISERROR(VLOOKUP(CONCATENATE(INDIRECT(ADDRESS(3,COLUMN())),A80),DATA!C2:E1044,2,FALSE)),0,VLOOKUP(CONCATENATE(INDIRECT(ADDRESS(3,COLUMN())),A80),DATA!C2:E1044,2,FALSE))</f>
        <v>1</v>
      </c>
      <c r="I80" s="49">
        <f ca="1">IF(ISERROR(VLOOKUP(CONCATENATE(INDIRECT(ADDRESS(3,COLUMN())),A80),DATA!C2:E1044,2,FALSE)),0,VLOOKUP(CONCATENATE(INDIRECT(ADDRESS(3,COLUMN())),A80),DATA!C2:E1044,2,FALSE))</f>
        <v>0.2</v>
      </c>
      <c r="J80" s="49">
        <f ca="1">IF(ISERROR(VLOOKUP(CONCATENATE(INDIRECT(ADDRESS(3,COLUMN())),A80),DATA!C2:E1044,2,FALSE)),0,VLOOKUP(CONCATENATE(INDIRECT(ADDRESS(3,COLUMN())),A80),DATA!C2:E1044,2,FALSE))</f>
        <v>2.0499999999999998</v>
      </c>
      <c r="K80" s="49">
        <f ca="1">IF(ISERROR(VLOOKUP(CONCATENATE(INDIRECT(ADDRESS(3,COLUMN())),A80),DATA!C2:E1044,2,FALSE)),0,VLOOKUP(CONCATENATE(INDIRECT(ADDRESS(3,COLUMN())),A80),DATA!C2:E1044,2,FALSE))</f>
        <v>1.071</v>
      </c>
      <c r="L80" s="49">
        <f ca="1">IF(ISERROR(VLOOKUP(CONCATENATE(INDIRECT(ADDRESS(3,COLUMN())),A80),DATA!C2:E1044,2,FALSE)),0,VLOOKUP(CONCATENATE(INDIRECT(ADDRESS(3,COLUMN())),A80),DATA!C2:E1044,2,FALSE))</f>
        <v>0</v>
      </c>
      <c r="M80" s="49">
        <f ca="1">IF(ISERROR(VLOOKUP(CONCATENATE(INDIRECT(ADDRESS(3,COLUMN())),A80),DATA!C2:E1044,2,FALSE)),0,VLOOKUP(CONCATENATE(INDIRECT(ADDRESS(3,COLUMN())),A80),DATA!C2:E1044,2,FALSE))</f>
        <v>2</v>
      </c>
      <c r="N80" s="49">
        <f ca="1">IF(ISERROR(VLOOKUP(CONCATENATE(INDIRECT(ADDRESS(3,COLUMN())),A80),DATA!C2:E1044,2,FALSE)),0,VLOOKUP(CONCATENATE(INDIRECT(ADDRESS(3,COLUMN())),A80),DATA!C2:E1044,2,FALSE))</f>
        <v>1.9</v>
      </c>
      <c r="O80" s="49">
        <f ca="1">IF(ISERROR(VLOOKUP(CONCATENATE(INDIRECT(ADDRESS(3,COLUMN())),A80),DATA!C2:E1044,2,FALSE)),0,VLOOKUP(CONCATENATE(INDIRECT(ADDRESS(3,COLUMN())),A80),DATA!C2:E1044,2,FALSE))</f>
        <v>0.6</v>
      </c>
      <c r="P80" s="49">
        <f ca="1">IF(ISERROR(VLOOKUP(CONCATENATE(INDIRECT(ADDRESS(3,COLUMN())),A80),DATA!C2:E1044,2,FALSE)),0,VLOOKUP(CONCATENATE(INDIRECT(ADDRESS(3,COLUMN())),A80),DATA!C2:E1044,2,FALSE))</f>
        <v>0</v>
      </c>
      <c r="Q80" s="49">
        <f ca="1">IF(ISERROR(VLOOKUP(CONCATENATE(INDIRECT(ADDRESS(3,COLUMN())),A80),DATA!C2:E1044,2,FALSE)),0,VLOOKUP(CONCATENATE(INDIRECT(ADDRESS(3,COLUMN())),A80),DATA!C2:E1044,2,FALSE))</f>
        <v>0</v>
      </c>
      <c r="R80" s="49">
        <f ca="1">IF(ISERROR(VLOOKUP(CONCATENATE(INDIRECT(ADDRESS(3,COLUMN())),A80),DATA!C2:E1044,2,FALSE)),0,VLOOKUP(CONCATENATE(INDIRECT(ADDRESS(3,COLUMN())),A80),DATA!C2:E1044,2,FALSE))</f>
        <v>0</v>
      </c>
      <c r="S80" s="49">
        <f ca="1">IF(ISERROR(VLOOKUP(CONCATENATE(INDIRECT(ADDRESS(3,COLUMN())),A80),DATA!C2:E1044,2,FALSE)),0,VLOOKUP(CONCATENATE(INDIRECT(ADDRESS(3,COLUMN())),A80),DATA!C2:E1044,2,FALSE))</f>
        <v>0</v>
      </c>
      <c r="T80" s="49">
        <f ca="1">IF(ISERROR(VLOOKUP(CONCATENATE(INDIRECT(ADDRESS(3,COLUMN())),A80),DATA!C2:E1044,2,FALSE)),0,VLOOKUP(CONCATENATE(INDIRECT(ADDRESS(3,COLUMN())),A80),DATA!C2:E1044,2,FALSE))</f>
        <v>0</v>
      </c>
      <c r="U80" s="49">
        <f ca="1">IF(ISERROR(VLOOKUP(CONCATENATE(INDIRECT(ADDRESS(3,COLUMN())),A80),DATA!C2:E1044,2,FALSE)),0,VLOOKUP(CONCATENATE(INDIRECT(ADDRESS(3,COLUMN())),A80),DATA!C2:E1044,2,FALSE))</f>
        <v>9.65</v>
      </c>
      <c r="V80" s="49">
        <f ca="1">IF(ISERROR(VLOOKUP(CONCATENATE(INDIRECT(ADDRESS(3,COLUMN())),A80),DATA!C2:E1044,2,FALSE)),0,VLOOKUP(CONCATENATE(INDIRECT(ADDRESS(3,COLUMN())),A80),DATA!C2:E1044,2,FALSE))</f>
        <v>1.9</v>
      </c>
      <c r="W80" s="49">
        <f ca="1">IF(ISERROR(VLOOKUP(CONCATENATE(INDIRECT(ADDRESS(3,COLUMN())),A80),DATA!C2:E1044,2,FALSE)),0,VLOOKUP(CONCATENATE(INDIRECT(ADDRESS(3,COLUMN())),A80),DATA!C2:E1044,2,FALSE))</f>
        <v>0</v>
      </c>
      <c r="X80" s="49">
        <f ca="1">IF(ISERROR(VLOOKUP(CONCATENATE(INDIRECT(ADDRESS(3,COLUMN())),A80),DATA!C2:E1044,2,FALSE)),0,VLOOKUP(CONCATENATE(INDIRECT(ADDRESS(3,COLUMN())),A80),DATA!C2:E1044,2,FALSE))</f>
        <v>0</v>
      </c>
      <c r="Y80" s="49">
        <f ca="1">IF(ISERROR(VLOOKUP(CONCATENATE(INDIRECT(ADDRESS(3,COLUMN())),A80),DATA!C2:E1044,2,FALSE)),0,VLOOKUP(CONCATENATE(INDIRECT(ADDRESS(3,COLUMN())),A80),DATA!C2:E1044,2,FALSE))</f>
        <v>4.3600000000000003</v>
      </c>
      <c r="Z80" s="49">
        <f ca="1">IF(ISERROR(VLOOKUP(CONCATENATE(INDIRECT(ADDRESS(3,COLUMN())),A80),DATA!C2:E1044,2,FALSE)),0,VLOOKUP(CONCATENATE(INDIRECT(ADDRESS(3,COLUMN())),A80),DATA!C2:E1044,2,FALSE))</f>
        <v>0</v>
      </c>
      <c r="AA80" s="49">
        <f ca="1">IF(ISERROR(VLOOKUP(CONCATENATE(INDIRECT(ADDRESS(3,COLUMN())),A80),DATA!C2:E1044,2,FALSE)),0,VLOOKUP(CONCATENATE(INDIRECT(ADDRESS(3,COLUMN())),A80),DATA!C2:E1044,2,FALSE))</f>
        <v>0.16735</v>
      </c>
      <c r="AB80" s="49">
        <f ca="1">IF(ISERROR(VLOOKUP(CONCATENATE(INDIRECT(ADDRESS(3,COLUMN())),A80),DATA!C2:E1044,2,FALSE)),0,VLOOKUP(CONCATENATE(INDIRECT(ADDRESS(3,COLUMN())),A80),DATA!C2:E1044,2,FALSE))</f>
        <v>0</v>
      </c>
      <c r="AC80" s="49">
        <f ca="1">IF(ISERROR(VLOOKUP(CONCATENATE(INDIRECT(ADDRESS(3,COLUMN())),A80),DATA!C2:E1044,2,FALSE)),0,VLOOKUP(CONCATENATE(INDIRECT(ADDRESS(3,COLUMN())),A80),DATA!C2:E1044,2,FALSE))</f>
        <v>0</v>
      </c>
      <c r="AD80" s="49">
        <f ca="1">IF(ISERROR(VLOOKUP(CONCATENATE(INDIRECT(ADDRESS(3,COLUMN())),A80),DATA!C2:E1044,2,FALSE)),0,VLOOKUP(CONCATENATE(INDIRECT(ADDRESS(3,COLUMN())),A80),DATA!C2:E1044,2,FALSE))</f>
        <v>0</v>
      </c>
      <c r="AE80" s="49">
        <f ca="1">IF(ISERROR(VLOOKUP(CONCATENATE(INDIRECT(ADDRESS(3,COLUMN())),A80),DATA!C2:E1044,2,FALSE)),0,VLOOKUP(CONCATENATE(INDIRECT(ADDRESS(3,COLUMN())),A80),DATA!C2:E1044,2,FALSE))</f>
        <v>0</v>
      </c>
      <c r="AF80" s="49">
        <f ca="1">IF(ISERROR(VLOOKUP(CONCATENATE(INDIRECT(ADDRESS(3,COLUMN())),A80),DATA!C2:E1044,2,FALSE)),0,VLOOKUP(CONCATENATE(INDIRECT(ADDRESS(3,COLUMN())),A80),DATA!C2:E1044,2,FALSE))</f>
        <v>0.93332000000000004</v>
      </c>
      <c r="AG80" s="49">
        <f ca="1">IF(ISERROR(VLOOKUP(CONCATENATE(INDIRECT(ADDRESS(3,COLUMN())),A80),DATA!C2:E1044,2,FALSE)),0,VLOOKUP(CONCATENATE(INDIRECT(ADDRESS(3,COLUMN())),A80),DATA!C2:E1044,2,FALSE))</f>
        <v>0</v>
      </c>
      <c r="AH80" s="49">
        <f ca="1">IF(ISERROR(VLOOKUP(CONCATENATE(INDIRECT(ADDRESS(3,COLUMN())),A80),DATA!C2:E1044,2,FALSE)),0,VLOOKUP(CONCATENATE(INDIRECT(ADDRESS(3,COLUMN())),A80),DATA!C2:E1044,2,FALSE))</f>
        <v>0</v>
      </c>
      <c r="AI80" s="49">
        <f ca="1">IF(ISERROR(VLOOKUP(CONCATENATE(INDIRECT(ADDRESS(3,COLUMN())),A80),DATA!C2:E1044,2,FALSE)),0,VLOOKUP(CONCATENATE(INDIRECT(ADDRESS(3,COLUMN())),A80),DATA!C2:E1044,2,FALSE))</f>
        <v>0</v>
      </c>
      <c r="AJ80" s="49">
        <f ca="1">IF(ISERROR(VLOOKUP(CONCATENATE(INDIRECT(ADDRESS(3,COLUMN())),A80),DATA!C2:E1044,2,FALSE)),0,VLOOKUP(CONCATENATE(INDIRECT(ADDRESS(3,COLUMN())),A80),DATA!C2:E1044,2,FALSE))</f>
        <v>0</v>
      </c>
      <c r="AK80" s="49">
        <f ca="1">IF(ISERROR(VLOOKUP(CONCATENATE(INDIRECT(ADDRESS(3,COLUMN())),A80),DATA!C2:E1044,2,FALSE)),0,VLOOKUP(CONCATENATE(INDIRECT(ADDRESS(3,COLUMN())),A80),DATA!C2:E1044,2,FALSE))</f>
        <v>0</v>
      </c>
      <c r="AL80" s="49">
        <f ca="1">IF(ISERROR(VLOOKUP(CONCATENATE(INDIRECT(ADDRESS(3,COLUMN())),A80),DATA!C2:E1044,2,FALSE)),0,VLOOKUP(CONCATENATE(INDIRECT(ADDRESS(3,COLUMN())),A80),DATA!C2:E1044,2,FALSE))</f>
        <v>0</v>
      </c>
      <c r="AM80" s="49">
        <f ca="1">IF(ISERROR(VLOOKUP(CONCATENATE(INDIRECT(ADDRESS(3,COLUMN())),A80),DATA!C2:E1044,2,FALSE)),0,VLOOKUP(CONCATENATE(INDIRECT(ADDRESS(3,COLUMN())),A80),DATA!C2:E1044,2,FALSE))</f>
        <v>0</v>
      </c>
      <c r="AN80" s="49">
        <f ca="1">SUM(B80:INDIRECT(CONCATENATE(SUBSTITUTE(ADDRESS(1,COLUMN()-1,4),"1",""),"$80")))</f>
        <v>37.193519999999999</v>
      </c>
    </row>
    <row r="81" spans="1:40" x14ac:dyDescent="0.25">
      <c r="A81" s="50" t="s">
        <v>103</v>
      </c>
      <c r="B81" s="50">
        <f ca="1">IF(ISERROR(VLOOKUP(CONCATENATE(INDIRECT(ADDRESS(3,COLUMN())),A81),DATA!C2:E1044,2,FALSE)),0,VLOOKUP(CONCATENATE(INDIRECT(ADDRESS(3,COLUMN())),A81),DATA!C2:E1044,2,FALSE))</f>
        <v>0</v>
      </c>
      <c r="C81" s="50">
        <f ca="1">IF(ISERROR(VLOOKUP(CONCATENATE(INDIRECT(ADDRESS(3,COLUMN())),A81),DATA!C2:E1044,2,FALSE)),0,VLOOKUP(CONCATENATE(INDIRECT(ADDRESS(3,COLUMN())),A81),DATA!C2:E1044,2,FALSE))</f>
        <v>0</v>
      </c>
      <c r="D81" s="50">
        <f ca="1">IF(ISERROR(VLOOKUP(CONCATENATE(INDIRECT(ADDRESS(3,COLUMN())),A81),DATA!C2:E1044,2,FALSE)),0,VLOOKUP(CONCATENATE(INDIRECT(ADDRESS(3,COLUMN())),A81),DATA!C2:E1044,2,FALSE))</f>
        <v>0</v>
      </c>
      <c r="E81" s="50">
        <f ca="1">IF(ISERROR(VLOOKUP(CONCATENATE(INDIRECT(ADDRESS(3,COLUMN())),A81),DATA!C2:E1044,2,FALSE)),0,VLOOKUP(CONCATENATE(INDIRECT(ADDRESS(3,COLUMN())),A81),DATA!C2:E1044,2,FALSE))</f>
        <v>0</v>
      </c>
      <c r="F81" s="50">
        <f ca="1">IF(ISERROR(VLOOKUP(CONCATENATE(INDIRECT(ADDRESS(3,COLUMN())),A81),DATA!C2:E1044,2,FALSE)),0,VLOOKUP(CONCATENATE(INDIRECT(ADDRESS(3,COLUMN())),A81),DATA!C2:E1044,2,FALSE))</f>
        <v>0</v>
      </c>
      <c r="G81" s="50">
        <f ca="1">IF(ISERROR(VLOOKUP(CONCATENATE(INDIRECT(ADDRESS(3,COLUMN())),A81),DATA!C2:E1044,2,FALSE)),0,VLOOKUP(CONCATENATE(INDIRECT(ADDRESS(3,COLUMN())),A81),DATA!C2:E1044,2,FALSE))</f>
        <v>0</v>
      </c>
      <c r="H81" s="50">
        <f ca="1">IF(ISERROR(VLOOKUP(CONCATENATE(INDIRECT(ADDRESS(3,COLUMN())),A81),DATA!C2:E1044,2,FALSE)),0,VLOOKUP(CONCATENATE(INDIRECT(ADDRESS(3,COLUMN())),A81),DATA!C2:E1044,2,FALSE))</f>
        <v>0</v>
      </c>
      <c r="I81" s="50">
        <f ca="1">IF(ISERROR(VLOOKUP(CONCATENATE(INDIRECT(ADDRESS(3,COLUMN())),A81),DATA!C2:E1044,2,FALSE)),0,VLOOKUP(CONCATENATE(INDIRECT(ADDRESS(3,COLUMN())),A81),DATA!C2:E1044,2,FALSE))</f>
        <v>0</v>
      </c>
      <c r="J81" s="50">
        <f ca="1">IF(ISERROR(VLOOKUP(CONCATENATE(INDIRECT(ADDRESS(3,COLUMN())),A81),DATA!C2:E1044,2,FALSE)),0,VLOOKUP(CONCATENATE(INDIRECT(ADDRESS(3,COLUMN())),A81),DATA!C2:E1044,2,FALSE))</f>
        <v>0</v>
      </c>
      <c r="K81" s="50">
        <f ca="1">IF(ISERROR(VLOOKUP(CONCATENATE(INDIRECT(ADDRESS(3,COLUMN())),A81),DATA!C2:E1044,2,FALSE)),0,VLOOKUP(CONCATENATE(INDIRECT(ADDRESS(3,COLUMN())),A81),DATA!C2:E1044,2,FALSE))</f>
        <v>0</v>
      </c>
      <c r="L81" s="50">
        <f ca="1">IF(ISERROR(VLOOKUP(CONCATENATE(INDIRECT(ADDRESS(3,COLUMN())),A81),DATA!C2:E1044,2,FALSE)),0,VLOOKUP(CONCATENATE(INDIRECT(ADDRESS(3,COLUMN())),A81),DATA!C2:E1044,2,FALSE))</f>
        <v>0</v>
      </c>
      <c r="M81" s="50">
        <f ca="1">IF(ISERROR(VLOOKUP(CONCATENATE(INDIRECT(ADDRESS(3,COLUMN())),A81),DATA!C2:E1044,2,FALSE)),0,VLOOKUP(CONCATENATE(INDIRECT(ADDRESS(3,COLUMN())),A81),DATA!C2:E1044,2,FALSE))</f>
        <v>0</v>
      </c>
      <c r="N81" s="50">
        <f ca="1">IF(ISERROR(VLOOKUP(CONCATENATE(INDIRECT(ADDRESS(3,COLUMN())),A81),DATA!C2:E1044,2,FALSE)),0,VLOOKUP(CONCATENATE(INDIRECT(ADDRESS(3,COLUMN())),A81),DATA!C2:E1044,2,FALSE))</f>
        <v>0</v>
      </c>
      <c r="O81" s="50">
        <f ca="1">IF(ISERROR(VLOOKUP(CONCATENATE(INDIRECT(ADDRESS(3,COLUMN())),A81),DATA!C2:E1044,2,FALSE)),0,VLOOKUP(CONCATENATE(INDIRECT(ADDRESS(3,COLUMN())),A81),DATA!C2:E1044,2,FALSE))</f>
        <v>0</v>
      </c>
      <c r="P81" s="50">
        <f ca="1">IF(ISERROR(VLOOKUP(CONCATENATE(INDIRECT(ADDRESS(3,COLUMN())),A81),DATA!C2:E1044,2,FALSE)),0,VLOOKUP(CONCATENATE(INDIRECT(ADDRESS(3,COLUMN())),A81),DATA!C2:E1044,2,FALSE))</f>
        <v>0</v>
      </c>
      <c r="Q81" s="50">
        <f ca="1">IF(ISERROR(VLOOKUP(CONCATENATE(INDIRECT(ADDRESS(3,COLUMN())),A81),DATA!C2:E1044,2,FALSE)),0,VLOOKUP(CONCATENATE(INDIRECT(ADDRESS(3,COLUMN())),A81),DATA!C2:E1044,2,FALSE))</f>
        <v>0</v>
      </c>
      <c r="R81" s="50">
        <f ca="1">IF(ISERROR(VLOOKUP(CONCATENATE(INDIRECT(ADDRESS(3,COLUMN())),A81),DATA!C2:E1044,2,FALSE)),0,VLOOKUP(CONCATENATE(INDIRECT(ADDRESS(3,COLUMN())),A81),DATA!C2:E1044,2,FALSE))</f>
        <v>0</v>
      </c>
      <c r="S81" s="50">
        <f ca="1">IF(ISERROR(VLOOKUP(CONCATENATE(INDIRECT(ADDRESS(3,COLUMN())),A81),DATA!C2:E1044,2,FALSE)),0,VLOOKUP(CONCATENATE(INDIRECT(ADDRESS(3,COLUMN())),A81),DATA!C2:E1044,2,FALSE))</f>
        <v>0</v>
      </c>
      <c r="T81" s="50">
        <f ca="1">IF(ISERROR(VLOOKUP(CONCATENATE(INDIRECT(ADDRESS(3,COLUMN())),A81),DATA!C2:E1044,2,FALSE)),0,VLOOKUP(CONCATENATE(INDIRECT(ADDRESS(3,COLUMN())),A81),DATA!C2:E1044,2,FALSE))</f>
        <v>0</v>
      </c>
      <c r="U81" s="50">
        <f ca="1">IF(ISERROR(VLOOKUP(CONCATENATE(INDIRECT(ADDRESS(3,COLUMN())),A81),DATA!C2:E1044,2,FALSE)),0,VLOOKUP(CONCATENATE(INDIRECT(ADDRESS(3,COLUMN())),A81),DATA!C2:E1044,2,FALSE))</f>
        <v>0</v>
      </c>
      <c r="V81" s="50">
        <f ca="1">IF(ISERROR(VLOOKUP(CONCATENATE(INDIRECT(ADDRESS(3,COLUMN())),A81),DATA!C2:E1044,2,FALSE)),0,VLOOKUP(CONCATENATE(INDIRECT(ADDRESS(3,COLUMN())),A81),DATA!C2:E1044,2,FALSE))</f>
        <v>0</v>
      </c>
      <c r="W81" s="50">
        <f ca="1">IF(ISERROR(VLOOKUP(CONCATENATE(INDIRECT(ADDRESS(3,COLUMN())),A81),DATA!C2:E1044,2,FALSE)),0,VLOOKUP(CONCATENATE(INDIRECT(ADDRESS(3,COLUMN())),A81),DATA!C2:E1044,2,FALSE))</f>
        <v>0</v>
      </c>
      <c r="X81" s="50">
        <f ca="1">IF(ISERROR(VLOOKUP(CONCATENATE(INDIRECT(ADDRESS(3,COLUMN())),A81),DATA!C2:E1044,2,FALSE)),0,VLOOKUP(CONCATENATE(INDIRECT(ADDRESS(3,COLUMN())),A81),DATA!C2:E1044,2,FALSE))</f>
        <v>0</v>
      </c>
      <c r="Y81" s="50">
        <f ca="1">IF(ISERROR(VLOOKUP(CONCATENATE(INDIRECT(ADDRESS(3,COLUMN())),A81),DATA!C2:E1044,2,FALSE)),0,VLOOKUP(CONCATENATE(INDIRECT(ADDRESS(3,COLUMN())),A81),DATA!C2:E1044,2,FALSE))</f>
        <v>0</v>
      </c>
      <c r="Z81" s="50">
        <f ca="1">IF(ISERROR(VLOOKUP(CONCATENATE(INDIRECT(ADDRESS(3,COLUMN())),A81),DATA!C2:E1044,2,FALSE)),0,VLOOKUP(CONCATENATE(INDIRECT(ADDRESS(3,COLUMN())),A81),DATA!C2:E1044,2,FALSE))</f>
        <v>0</v>
      </c>
      <c r="AA81" s="50">
        <f ca="1">IF(ISERROR(VLOOKUP(CONCATENATE(INDIRECT(ADDRESS(3,COLUMN())),A81),DATA!C2:E1044,2,FALSE)),0,VLOOKUP(CONCATENATE(INDIRECT(ADDRESS(3,COLUMN())),A81),DATA!C2:E1044,2,FALSE))</f>
        <v>0</v>
      </c>
      <c r="AB81" s="50">
        <f ca="1">IF(ISERROR(VLOOKUP(CONCATENATE(INDIRECT(ADDRESS(3,COLUMN())),A81),DATA!C2:E1044,2,FALSE)),0,VLOOKUP(CONCATENATE(INDIRECT(ADDRESS(3,COLUMN())),A81),DATA!C2:E1044,2,FALSE))</f>
        <v>0</v>
      </c>
      <c r="AC81" s="50">
        <f ca="1">IF(ISERROR(VLOOKUP(CONCATENATE(INDIRECT(ADDRESS(3,COLUMN())),A81),DATA!C2:E1044,2,FALSE)),0,VLOOKUP(CONCATENATE(INDIRECT(ADDRESS(3,COLUMN())),A81),DATA!C2:E1044,2,FALSE))</f>
        <v>0</v>
      </c>
      <c r="AD81" s="50">
        <f ca="1">IF(ISERROR(VLOOKUP(CONCATENATE(INDIRECT(ADDRESS(3,COLUMN())),A81),DATA!C2:E1044,2,FALSE)),0,VLOOKUP(CONCATENATE(INDIRECT(ADDRESS(3,COLUMN())),A81),DATA!C2:E1044,2,FALSE))</f>
        <v>0</v>
      </c>
      <c r="AE81" s="50">
        <f ca="1">IF(ISERROR(VLOOKUP(CONCATENATE(INDIRECT(ADDRESS(3,COLUMN())),A81),DATA!C2:E1044,2,FALSE)),0,VLOOKUP(CONCATENATE(INDIRECT(ADDRESS(3,COLUMN())),A81),DATA!C2:E1044,2,FALSE))</f>
        <v>0</v>
      </c>
      <c r="AF81" s="50">
        <f ca="1">IF(ISERROR(VLOOKUP(CONCATENATE(INDIRECT(ADDRESS(3,COLUMN())),A81),DATA!C2:E1044,2,FALSE)),0,VLOOKUP(CONCATENATE(INDIRECT(ADDRESS(3,COLUMN())),A81),DATA!C2:E1044,2,FALSE))</f>
        <v>0</v>
      </c>
      <c r="AG81" s="50">
        <f ca="1">IF(ISERROR(VLOOKUP(CONCATENATE(INDIRECT(ADDRESS(3,COLUMN())),A81),DATA!C2:E1044,2,FALSE)),0,VLOOKUP(CONCATENATE(INDIRECT(ADDRESS(3,COLUMN())),A81),DATA!C2:E1044,2,FALSE))</f>
        <v>0</v>
      </c>
      <c r="AH81" s="50">
        <f ca="1">IF(ISERROR(VLOOKUP(CONCATENATE(INDIRECT(ADDRESS(3,COLUMN())),A81),DATA!C2:E1044,2,FALSE)),0,VLOOKUP(CONCATENATE(INDIRECT(ADDRESS(3,COLUMN())),A81),DATA!C2:E1044,2,FALSE))</f>
        <v>0</v>
      </c>
      <c r="AI81" s="50">
        <f ca="1">IF(ISERROR(VLOOKUP(CONCATENATE(INDIRECT(ADDRESS(3,COLUMN())),A81),DATA!C2:E1044,2,FALSE)),0,VLOOKUP(CONCATENATE(INDIRECT(ADDRESS(3,COLUMN())),A81),DATA!C2:E1044,2,FALSE))</f>
        <v>0</v>
      </c>
      <c r="AJ81" s="50">
        <f ca="1">IF(ISERROR(VLOOKUP(CONCATENATE(INDIRECT(ADDRESS(3,COLUMN())),A81),DATA!C2:E1044,2,FALSE)),0,VLOOKUP(CONCATENATE(INDIRECT(ADDRESS(3,COLUMN())),A81),DATA!C2:E1044,2,FALSE))</f>
        <v>0</v>
      </c>
      <c r="AK81" s="50">
        <f ca="1">IF(ISERROR(VLOOKUP(CONCATENATE(INDIRECT(ADDRESS(3,COLUMN())),A81),DATA!C2:E1044,2,FALSE)),0,VLOOKUP(CONCATENATE(INDIRECT(ADDRESS(3,COLUMN())),A81),DATA!C2:E1044,2,FALSE))</f>
        <v>0</v>
      </c>
      <c r="AL81" s="50">
        <f ca="1">IF(ISERROR(VLOOKUP(CONCATENATE(INDIRECT(ADDRESS(3,COLUMN())),A81),DATA!C2:E1044,2,FALSE)),0,VLOOKUP(CONCATENATE(INDIRECT(ADDRESS(3,COLUMN())),A81),DATA!C2:E1044,2,FALSE))</f>
        <v>0</v>
      </c>
      <c r="AM81" s="50">
        <f ca="1">IF(ISERROR(VLOOKUP(CONCATENATE(INDIRECT(ADDRESS(3,COLUMN())),A81),DATA!C2:E1044,2,FALSE)),0,VLOOKUP(CONCATENATE(INDIRECT(ADDRESS(3,COLUMN())),A81),DATA!C2:E1044,2,FALSE))</f>
        <v>0</v>
      </c>
      <c r="AN81" s="50">
        <f ca="1">SUM(B81:INDIRECT(CONCATENATE(SUBSTITUTE(ADDRESS(1,COLUMN()-1,4),"1",""),"$81")))</f>
        <v>0</v>
      </c>
    </row>
    <row r="82" spans="1:40" x14ac:dyDescent="0.25">
      <c r="A82" s="49" t="s">
        <v>107</v>
      </c>
      <c r="B82" s="49">
        <f ca="1">IF(ISERROR(VLOOKUP(CONCATENATE(INDIRECT(ADDRESS(3,COLUMN())),A82),DATA!C2:E1044,2,FALSE)),0,VLOOKUP(CONCATENATE(INDIRECT(ADDRESS(3,COLUMN())),A82),DATA!C2:E1044,2,FALSE))</f>
        <v>0</v>
      </c>
      <c r="C82" s="49">
        <f ca="1">IF(ISERROR(VLOOKUP(CONCATENATE(INDIRECT(ADDRESS(3,COLUMN())),A82),DATA!C2:E1044,2,FALSE)),0,VLOOKUP(CONCATENATE(INDIRECT(ADDRESS(3,COLUMN())),A82),DATA!C2:E1044,2,FALSE))</f>
        <v>0</v>
      </c>
      <c r="D82" s="49">
        <f ca="1">IF(ISERROR(VLOOKUP(CONCATENATE(INDIRECT(ADDRESS(3,COLUMN())),A82),DATA!C2:E1044,2,FALSE)),0,VLOOKUP(CONCATENATE(INDIRECT(ADDRESS(3,COLUMN())),A82),DATA!C2:E1044,2,FALSE))</f>
        <v>0</v>
      </c>
      <c r="E82" s="49">
        <f ca="1">IF(ISERROR(VLOOKUP(CONCATENATE(INDIRECT(ADDRESS(3,COLUMN())),A82),DATA!C2:E1044,2,FALSE)),0,VLOOKUP(CONCATENATE(INDIRECT(ADDRESS(3,COLUMN())),A82),DATA!C2:E1044,2,FALSE))</f>
        <v>0</v>
      </c>
      <c r="F82" s="49">
        <f ca="1">IF(ISERROR(VLOOKUP(CONCATENATE(INDIRECT(ADDRESS(3,COLUMN())),A82),DATA!C2:E1044,2,FALSE)),0,VLOOKUP(CONCATENATE(INDIRECT(ADDRESS(3,COLUMN())),A82),DATA!C2:E1044,2,FALSE))</f>
        <v>0</v>
      </c>
      <c r="G82" s="49">
        <f ca="1">IF(ISERROR(VLOOKUP(CONCATENATE(INDIRECT(ADDRESS(3,COLUMN())),A82),DATA!C2:E1044,2,FALSE)),0,VLOOKUP(CONCATENATE(INDIRECT(ADDRESS(3,COLUMN())),A82),DATA!C2:E1044,2,FALSE))</f>
        <v>0</v>
      </c>
      <c r="H82" s="49">
        <f ca="1">IF(ISERROR(VLOOKUP(CONCATENATE(INDIRECT(ADDRESS(3,COLUMN())),A82),DATA!C2:E1044,2,FALSE)),0,VLOOKUP(CONCATENATE(INDIRECT(ADDRESS(3,COLUMN())),A82),DATA!C2:E1044,2,FALSE))</f>
        <v>0</v>
      </c>
      <c r="I82" s="49">
        <f ca="1">IF(ISERROR(VLOOKUP(CONCATENATE(INDIRECT(ADDRESS(3,COLUMN())),A82),DATA!C2:E1044,2,FALSE)),0,VLOOKUP(CONCATENATE(INDIRECT(ADDRESS(3,COLUMN())),A82),DATA!C2:E1044,2,FALSE))</f>
        <v>0</v>
      </c>
      <c r="J82" s="49">
        <f ca="1">IF(ISERROR(VLOOKUP(CONCATENATE(INDIRECT(ADDRESS(3,COLUMN())),A82),DATA!C2:E1044,2,FALSE)),0,VLOOKUP(CONCATENATE(INDIRECT(ADDRESS(3,COLUMN())),A82),DATA!C2:E1044,2,FALSE))</f>
        <v>0</v>
      </c>
      <c r="K82" s="49">
        <f ca="1">IF(ISERROR(VLOOKUP(CONCATENATE(INDIRECT(ADDRESS(3,COLUMN())),A82),DATA!C2:E1044,2,FALSE)),0,VLOOKUP(CONCATENATE(INDIRECT(ADDRESS(3,COLUMN())),A82),DATA!C2:E1044,2,FALSE))</f>
        <v>0</v>
      </c>
      <c r="L82" s="49">
        <f ca="1">IF(ISERROR(VLOOKUP(CONCATENATE(INDIRECT(ADDRESS(3,COLUMN())),A82),DATA!C2:E1044,2,FALSE)),0,VLOOKUP(CONCATENATE(INDIRECT(ADDRESS(3,COLUMN())),A82),DATA!C2:E1044,2,FALSE))</f>
        <v>0</v>
      </c>
      <c r="M82" s="49">
        <f ca="1">IF(ISERROR(VLOOKUP(CONCATENATE(INDIRECT(ADDRESS(3,COLUMN())),A82),DATA!C2:E1044,2,FALSE)),0,VLOOKUP(CONCATENATE(INDIRECT(ADDRESS(3,COLUMN())),A82),DATA!C2:E1044,2,FALSE))</f>
        <v>0</v>
      </c>
      <c r="N82" s="49">
        <f ca="1">IF(ISERROR(VLOOKUP(CONCATENATE(INDIRECT(ADDRESS(3,COLUMN())),A82),DATA!C2:E1044,2,FALSE)),0,VLOOKUP(CONCATENATE(INDIRECT(ADDRESS(3,COLUMN())),A82),DATA!C2:E1044,2,FALSE))</f>
        <v>0</v>
      </c>
      <c r="O82" s="49">
        <f ca="1">IF(ISERROR(VLOOKUP(CONCATENATE(INDIRECT(ADDRESS(3,COLUMN())),A82),DATA!C2:E1044,2,FALSE)),0,VLOOKUP(CONCATENATE(INDIRECT(ADDRESS(3,COLUMN())),A82),DATA!C2:E1044,2,FALSE))</f>
        <v>0</v>
      </c>
      <c r="P82" s="49">
        <f ca="1">IF(ISERROR(VLOOKUP(CONCATENATE(INDIRECT(ADDRESS(3,COLUMN())),A82),DATA!C2:E1044,2,FALSE)),0,VLOOKUP(CONCATENATE(INDIRECT(ADDRESS(3,COLUMN())),A82),DATA!C2:E1044,2,FALSE))</f>
        <v>0</v>
      </c>
      <c r="Q82" s="49">
        <f ca="1">IF(ISERROR(VLOOKUP(CONCATENATE(INDIRECT(ADDRESS(3,COLUMN())),A82),DATA!C2:E1044,2,FALSE)),0,VLOOKUP(CONCATENATE(INDIRECT(ADDRESS(3,COLUMN())),A82),DATA!C2:E1044,2,FALSE))</f>
        <v>0</v>
      </c>
      <c r="R82" s="49">
        <f ca="1">IF(ISERROR(VLOOKUP(CONCATENATE(INDIRECT(ADDRESS(3,COLUMN())),A82),DATA!C2:E1044,2,FALSE)),0,VLOOKUP(CONCATENATE(INDIRECT(ADDRESS(3,COLUMN())),A82),DATA!C2:E1044,2,FALSE))</f>
        <v>0</v>
      </c>
      <c r="S82" s="49">
        <f ca="1">IF(ISERROR(VLOOKUP(CONCATENATE(INDIRECT(ADDRESS(3,COLUMN())),A82),DATA!C2:E1044,2,FALSE)),0,VLOOKUP(CONCATENATE(INDIRECT(ADDRESS(3,COLUMN())),A82),DATA!C2:E1044,2,FALSE))</f>
        <v>0</v>
      </c>
      <c r="T82" s="49">
        <f ca="1">IF(ISERROR(VLOOKUP(CONCATENATE(INDIRECT(ADDRESS(3,COLUMN())),A82),DATA!C2:E1044,2,FALSE)),0,VLOOKUP(CONCATENATE(INDIRECT(ADDRESS(3,COLUMN())),A82),DATA!C2:E1044,2,FALSE))</f>
        <v>0</v>
      </c>
      <c r="U82" s="49">
        <f ca="1">IF(ISERROR(VLOOKUP(CONCATENATE(INDIRECT(ADDRESS(3,COLUMN())),A82),DATA!C2:E1044,2,FALSE)),0,VLOOKUP(CONCATENATE(INDIRECT(ADDRESS(3,COLUMN())),A82),DATA!C2:E1044,2,FALSE))</f>
        <v>0</v>
      </c>
      <c r="V82" s="49">
        <f ca="1">IF(ISERROR(VLOOKUP(CONCATENATE(INDIRECT(ADDRESS(3,COLUMN())),A82),DATA!C2:E1044,2,FALSE)),0,VLOOKUP(CONCATENATE(INDIRECT(ADDRESS(3,COLUMN())),A82),DATA!C2:E1044,2,FALSE))</f>
        <v>0</v>
      </c>
      <c r="W82" s="49">
        <f ca="1">IF(ISERROR(VLOOKUP(CONCATENATE(INDIRECT(ADDRESS(3,COLUMN())),A82),DATA!C2:E1044,2,FALSE)),0,VLOOKUP(CONCATENATE(INDIRECT(ADDRESS(3,COLUMN())),A82),DATA!C2:E1044,2,FALSE))</f>
        <v>0</v>
      </c>
      <c r="X82" s="49">
        <f ca="1">IF(ISERROR(VLOOKUP(CONCATENATE(INDIRECT(ADDRESS(3,COLUMN())),A82),DATA!C2:E1044,2,FALSE)),0,VLOOKUP(CONCATENATE(INDIRECT(ADDRESS(3,COLUMN())),A82),DATA!C2:E1044,2,FALSE))</f>
        <v>0</v>
      </c>
      <c r="Y82" s="49">
        <f ca="1">IF(ISERROR(VLOOKUP(CONCATENATE(INDIRECT(ADDRESS(3,COLUMN())),A82),DATA!C2:E1044,2,FALSE)),0,VLOOKUP(CONCATENATE(INDIRECT(ADDRESS(3,COLUMN())),A82),DATA!C2:E1044,2,FALSE))</f>
        <v>0</v>
      </c>
      <c r="Z82" s="49">
        <f ca="1">IF(ISERROR(VLOOKUP(CONCATENATE(INDIRECT(ADDRESS(3,COLUMN())),A82),DATA!C2:E1044,2,FALSE)),0,VLOOKUP(CONCATENATE(INDIRECT(ADDRESS(3,COLUMN())),A82),DATA!C2:E1044,2,FALSE))</f>
        <v>0</v>
      </c>
      <c r="AA82" s="49">
        <f ca="1">IF(ISERROR(VLOOKUP(CONCATENATE(INDIRECT(ADDRESS(3,COLUMN())),A82),DATA!C2:E1044,2,FALSE)),0,VLOOKUP(CONCATENATE(INDIRECT(ADDRESS(3,COLUMN())),A82),DATA!C2:E1044,2,FALSE))</f>
        <v>0</v>
      </c>
      <c r="AB82" s="49">
        <f ca="1">IF(ISERROR(VLOOKUP(CONCATENATE(INDIRECT(ADDRESS(3,COLUMN())),A82),DATA!C2:E1044,2,FALSE)),0,VLOOKUP(CONCATENATE(INDIRECT(ADDRESS(3,COLUMN())),A82),DATA!C2:E1044,2,FALSE))</f>
        <v>0</v>
      </c>
      <c r="AC82" s="49">
        <f ca="1">IF(ISERROR(VLOOKUP(CONCATENATE(INDIRECT(ADDRESS(3,COLUMN())),A82),DATA!C2:E1044,2,FALSE)),0,VLOOKUP(CONCATENATE(INDIRECT(ADDRESS(3,COLUMN())),A82),DATA!C2:E1044,2,FALSE))</f>
        <v>0</v>
      </c>
      <c r="AD82" s="49">
        <f ca="1">IF(ISERROR(VLOOKUP(CONCATENATE(INDIRECT(ADDRESS(3,COLUMN())),A82),DATA!C2:E1044,2,FALSE)),0,VLOOKUP(CONCATENATE(INDIRECT(ADDRESS(3,COLUMN())),A82),DATA!C2:E1044,2,FALSE))</f>
        <v>0</v>
      </c>
      <c r="AE82" s="49">
        <f ca="1">IF(ISERROR(VLOOKUP(CONCATENATE(INDIRECT(ADDRESS(3,COLUMN())),A82),DATA!C2:E1044,2,FALSE)),0,VLOOKUP(CONCATENATE(INDIRECT(ADDRESS(3,COLUMN())),A82),DATA!C2:E1044,2,FALSE))</f>
        <v>0</v>
      </c>
      <c r="AF82" s="49">
        <f ca="1">IF(ISERROR(VLOOKUP(CONCATENATE(INDIRECT(ADDRESS(3,COLUMN())),A82),DATA!C2:E1044,2,FALSE)),0,VLOOKUP(CONCATENATE(INDIRECT(ADDRESS(3,COLUMN())),A82),DATA!C2:E1044,2,FALSE))</f>
        <v>0</v>
      </c>
      <c r="AG82" s="49">
        <f ca="1">IF(ISERROR(VLOOKUP(CONCATENATE(INDIRECT(ADDRESS(3,COLUMN())),A82),DATA!C2:E1044,2,FALSE)),0,VLOOKUP(CONCATENATE(INDIRECT(ADDRESS(3,COLUMN())),A82),DATA!C2:E1044,2,FALSE))</f>
        <v>0</v>
      </c>
      <c r="AH82" s="49">
        <f ca="1">IF(ISERROR(VLOOKUP(CONCATENATE(INDIRECT(ADDRESS(3,COLUMN())),A82),DATA!C2:E1044,2,FALSE)),0,VLOOKUP(CONCATENATE(INDIRECT(ADDRESS(3,COLUMN())),A82),DATA!C2:E1044,2,FALSE))</f>
        <v>0</v>
      </c>
      <c r="AI82" s="49">
        <f ca="1">IF(ISERROR(VLOOKUP(CONCATENATE(INDIRECT(ADDRESS(3,COLUMN())),A82),DATA!C2:E1044,2,FALSE)),0,VLOOKUP(CONCATENATE(INDIRECT(ADDRESS(3,COLUMN())),A82),DATA!C2:E1044,2,FALSE))</f>
        <v>0</v>
      </c>
      <c r="AJ82" s="49">
        <f ca="1">IF(ISERROR(VLOOKUP(CONCATENATE(INDIRECT(ADDRESS(3,COLUMN())),A82),DATA!C2:E1044,2,FALSE)),0,VLOOKUP(CONCATENATE(INDIRECT(ADDRESS(3,COLUMN())),A82),DATA!C2:E1044,2,FALSE))</f>
        <v>0</v>
      </c>
      <c r="AK82" s="49">
        <f ca="1">IF(ISERROR(VLOOKUP(CONCATENATE(INDIRECT(ADDRESS(3,COLUMN())),A82),DATA!C2:E1044,2,FALSE)),0,VLOOKUP(CONCATENATE(INDIRECT(ADDRESS(3,COLUMN())),A82),DATA!C2:E1044,2,FALSE))</f>
        <v>0</v>
      </c>
      <c r="AL82" s="49">
        <f ca="1">IF(ISERROR(VLOOKUP(CONCATENATE(INDIRECT(ADDRESS(3,COLUMN())),A82),DATA!C2:E1044,2,FALSE)),0,VLOOKUP(CONCATENATE(INDIRECT(ADDRESS(3,COLUMN())),A82),DATA!C2:E1044,2,FALSE))</f>
        <v>0</v>
      </c>
      <c r="AM82" s="49">
        <f ca="1">IF(ISERROR(VLOOKUP(CONCATENATE(INDIRECT(ADDRESS(3,COLUMN())),A82),DATA!C2:E1044,2,FALSE)),0,VLOOKUP(CONCATENATE(INDIRECT(ADDRESS(3,COLUMN())),A82),DATA!C2:E1044,2,FALSE))</f>
        <v>0</v>
      </c>
      <c r="AN82" s="49">
        <f ca="1">SUM(B82:INDIRECT(CONCATENATE(SUBSTITUTE(ADDRESS(1,COLUMN()-1,4),"1",""),"$82")))</f>
        <v>0</v>
      </c>
    </row>
    <row r="83" spans="1:40" x14ac:dyDescent="0.25">
      <c r="A83" s="50" t="s">
        <v>108</v>
      </c>
      <c r="B83" s="50">
        <f ca="1">IF(ISERROR(VLOOKUP(CONCATENATE(INDIRECT(ADDRESS(3,COLUMN())),A83),DATA!C2:E1044,2,FALSE)),0,VLOOKUP(CONCATENATE(INDIRECT(ADDRESS(3,COLUMN())),A83),DATA!C2:E1044,2,FALSE))</f>
        <v>0</v>
      </c>
      <c r="C83" s="50">
        <f ca="1">IF(ISERROR(VLOOKUP(CONCATENATE(INDIRECT(ADDRESS(3,COLUMN())),A83),DATA!C2:E1044,2,FALSE)),0,VLOOKUP(CONCATENATE(INDIRECT(ADDRESS(3,COLUMN())),A83),DATA!C2:E1044,2,FALSE))</f>
        <v>0</v>
      </c>
      <c r="D83" s="50">
        <f ca="1">IF(ISERROR(VLOOKUP(CONCATENATE(INDIRECT(ADDRESS(3,COLUMN())),A83),DATA!C2:E1044,2,FALSE)),0,VLOOKUP(CONCATENATE(INDIRECT(ADDRESS(3,COLUMN())),A83),DATA!C2:E1044,2,FALSE))</f>
        <v>0</v>
      </c>
      <c r="E83" s="50">
        <f ca="1">IF(ISERROR(VLOOKUP(CONCATENATE(INDIRECT(ADDRESS(3,COLUMN())),A83),DATA!C2:E1044,2,FALSE)),0,VLOOKUP(CONCATENATE(INDIRECT(ADDRESS(3,COLUMN())),A83),DATA!C2:E1044,2,FALSE))</f>
        <v>0</v>
      </c>
      <c r="F83" s="50">
        <f ca="1">IF(ISERROR(VLOOKUP(CONCATENATE(INDIRECT(ADDRESS(3,COLUMN())),A83),DATA!C2:E1044,2,FALSE)),0,VLOOKUP(CONCATENATE(INDIRECT(ADDRESS(3,COLUMN())),A83),DATA!C2:E1044,2,FALSE))</f>
        <v>0</v>
      </c>
      <c r="G83" s="50">
        <f ca="1">IF(ISERROR(VLOOKUP(CONCATENATE(INDIRECT(ADDRESS(3,COLUMN())),A83),DATA!C2:E1044,2,FALSE)),0,VLOOKUP(CONCATENATE(INDIRECT(ADDRESS(3,COLUMN())),A83),DATA!C2:E1044,2,FALSE))</f>
        <v>0</v>
      </c>
      <c r="H83" s="50">
        <f ca="1">IF(ISERROR(VLOOKUP(CONCATENATE(INDIRECT(ADDRESS(3,COLUMN())),A83),DATA!C2:E1044,2,FALSE)),0,VLOOKUP(CONCATENATE(INDIRECT(ADDRESS(3,COLUMN())),A83),DATA!C2:E1044,2,FALSE))</f>
        <v>0</v>
      </c>
      <c r="I83" s="50">
        <f ca="1">IF(ISERROR(VLOOKUP(CONCATENATE(INDIRECT(ADDRESS(3,COLUMN())),A83),DATA!C2:E1044,2,FALSE)),0,VLOOKUP(CONCATENATE(INDIRECT(ADDRESS(3,COLUMN())),A83),DATA!C2:E1044,2,FALSE))</f>
        <v>0</v>
      </c>
      <c r="J83" s="50">
        <f ca="1">IF(ISERROR(VLOOKUP(CONCATENATE(INDIRECT(ADDRESS(3,COLUMN())),A83),DATA!C2:E1044,2,FALSE)),0,VLOOKUP(CONCATENATE(INDIRECT(ADDRESS(3,COLUMN())),A83),DATA!C2:E1044,2,FALSE))</f>
        <v>0</v>
      </c>
      <c r="K83" s="50">
        <f ca="1">IF(ISERROR(VLOOKUP(CONCATENATE(INDIRECT(ADDRESS(3,COLUMN())),A83),DATA!C2:E1044,2,FALSE)),0,VLOOKUP(CONCATENATE(INDIRECT(ADDRESS(3,COLUMN())),A83),DATA!C2:E1044,2,FALSE))</f>
        <v>0</v>
      </c>
      <c r="L83" s="50">
        <f ca="1">IF(ISERROR(VLOOKUP(CONCATENATE(INDIRECT(ADDRESS(3,COLUMN())),A83),DATA!C2:E1044,2,FALSE)),0,VLOOKUP(CONCATENATE(INDIRECT(ADDRESS(3,COLUMN())),A83),DATA!C2:E1044,2,FALSE))</f>
        <v>0</v>
      </c>
      <c r="M83" s="50">
        <f ca="1">IF(ISERROR(VLOOKUP(CONCATENATE(INDIRECT(ADDRESS(3,COLUMN())),A83),DATA!C2:E1044,2,FALSE)),0,VLOOKUP(CONCATENATE(INDIRECT(ADDRESS(3,COLUMN())),A83),DATA!C2:E1044,2,FALSE))</f>
        <v>0</v>
      </c>
      <c r="N83" s="50">
        <f ca="1">IF(ISERROR(VLOOKUP(CONCATENATE(INDIRECT(ADDRESS(3,COLUMN())),A83),DATA!C2:E1044,2,FALSE)),0,VLOOKUP(CONCATENATE(INDIRECT(ADDRESS(3,COLUMN())),A83),DATA!C2:E1044,2,FALSE))</f>
        <v>0</v>
      </c>
      <c r="O83" s="50">
        <f ca="1">IF(ISERROR(VLOOKUP(CONCATENATE(INDIRECT(ADDRESS(3,COLUMN())),A83),DATA!C2:E1044,2,FALSE)),0,VLOOKUP(CONCATENATE(INDIRECT(ADDRESS(3,COLUMN())),A83),DATA!C2:E1044,2,FALSE))</f>
        <v>0</v>
      </c>
      <c r="P83" s="50">
        <f ca="1">IF(ISERROR(VLOOKUP(CONCATENATE(INDIRECT(ADDRESS(3,COLUMN())),A83),DATA!C2:E1044,2,FALSE)),0,VLOOKUP(CONCATENATE(INDIRECT(ADDRESS(3,COLUMN())),A83),DATA!C2:E1044,2,FALSE))</f>
        <v>1</v>
      </c>
      <c r="Q83" s="50">
        <f ca="1">IF(ISERROR(VLOOKUP(CONCATENATE(INDIRECT(ADDRESS(3,COLUMN())),A83),DATA!C2:E1044,2,FALSE)),0,VLOOKUP(CONCATENATE(INDIRECT(ADDRESS(3,COLUMN())),A83),DATA!C2:E1044,2,FALSE))</f>
        <v>0</v>
      </c>
      <c r="R83" s="50">
        <f ca="1">IF(ISERROR(VLOOKUP(CONCATENATE(INDIRECT(ADDRESS(3,COLUMN())),A83),DATA!C2:E1044,2,FALSE)),0,VLOOKUP(CONCATENATE(INDIRECT(ADDRESS(3,COLUMN())),A83),DATA!C2:E1044,2,FALSE))</f>
        <v>0</v>
      </c>
      <c r="S83" s="50">
        <f ca="1">IF(ISERROR(VLOOKUP(CONCATENATE(INDIRECT(ADDRESS(3,COLUMN())),A83),DATA!C2:E1044,2,FALSE)),0,VLOOKUP(CONCATENATE(INDIRECT(ADDRESS(3,COLUMN())),A83),DATA!C2:E1044,2,FALSE))</f>
        <v>0</v>
      </c>
      <c r="T83" s="50">
        <f ca="1">IF(ISERROR(VLOOKUP(CONCATENATE(INDIRECT(ADDRESS(3,COLUMN())),A83),DATA!C2:E1044,2,FALSE)),0,VLOOKUP(CONCATENATE(INDIRECT(ADDRESS(3,COLUMN())),A83),DATA!C2:E1044,2,FALSE))</f>
        <v>0</v>
      </c>
      <c r="U83" s="50">
        <f ca="1">IF(ISERROR(VLOOKUP(CONCATENATE(INDIRECT(ADDRESS(3,COLUMN())),A83),DATA!C2:E1044,2,FALSE)),0,VLOOKUP(CONCATENATE(INDIRECT(ADDRESS(3,COLUMN())),A83),DATA!C2:E1044,2,FALSE))</f>
        <v>0</v>
      </c>
      <c r="V83" s="50">
        <f ca="1">IF(ISERROR(VLOOKUP(CONCATENATE(INDIRECT(ADDRESS(3,COLUMN())),A83),DATA!C2:E1044,2,FALSE)),0,VLOOKUP(CONCATENATE(INDIRECT(ADDRESS(3,COLUMN())),A83),DATA!C2:E1044,2,FALSE))</f>
        <v>0</v>
      </c>
      <c r="W83" s="50">
        <f ca="1">IF(ISERROR(VLOOKUP(CONCATENATE(INDIRECT(ADDRESS(3,COLUMN())),A83),DATA!C2:E1044,2,FALSE)),0,VLOOKUP(CONCATENATE(INDIRECT(ADDRESS(3,COLUMN())),A83),DATA!C2:E1044,2,FALSE))</f>
        <v>0</v>
      </c>
      <c r="X83" s="50">
        <f ca="1">IF(ISERROR(VLOOKUP(CONCATENATE(INDIRECT(ADDRESS(3,COLUMN())),A83),DATA!C2:E1044,2,FALSE)),0,VLOOKUP(CONCATENATE(INDIRECT(ADDRESS(3,COLUMN())),A83),DATA!C2:E1044,2,FALSE))</f>
        <v>0</v>
      </c>
      <c r="Y83" s="50">
        <f ca="1">IF(ISERROR(VLOOKUP(CONCATENATE(INDIRECT(ADDRESS(3,COLUMN())),A83),DATA!C2:E1044,2,FALSE)),0,VLOOKUP(CONCATENATE(INDIRECT(ADDRESS(3,COLUMN())),A83),DATA!C2:E1044,2,FALSE))</f>
        <v>0</v>
      </c>
      <c r="Z83" s="50">
        <f ca="1">IF(ISERROR(VLOOKUP(CONCATENATE(INDIRECT(ADDRESS(3,COLUMN())),A83),DATA!C2:E1044,2,FALSE)),0,VLOOKUP(CONCATENATE(INDIRECT(ADDRESS(3,COLUMN())),A83),DATA!C2:E1044,2,FALSE))</f>
        <v>0</v>
      </c>
      <c r="AA83" s="50">
        <f ca="1">IF(ISERROR(VLOOKUP(CONCATENATE(INDIRECT(ADDRESS(3,COLUMN())),A83),DATA!C2:E1044,2,FALSE)),0,VLOOKUP(CONCATENATE(INDIRECT(ADDRESS(3,COLUMN())),A83),DATA!C2:E1044,2,FALSE))</f>
        <v>0</v>
      </c>
      <c r="AB83" s="50">
        <f ca="1">IF(ISERROR(VLOOKUP(CONCATENATE(INDIRECT(ADDRESS(3,COLUMN())),A83),DATA!C2:E1044,2,FALSE)),0,VLOOKUP(CONCATENATE(INDIRECT(ADDRESS(3,COLUMN())),A83),DATA!C2:E1044,2,FALSE))</f>
        <v>0</v>
      </c>
      <c r="AC83" s="50">
        <f ca="1">IF(ISERROR(VLOOKUP(CONCATENATE(INDIRECT(ADDRESS(3,COLUMN())),A83),DATA!C2:E1044,2,FALSE)),0,VLOOKUP(CONCATENATE(INDIRECT(ADDRESS(3,COLUMN())),A83),DATA!C2:E1044,2,FALSE))</f>
        <v>0</v>
      </c>
      <c r="AD83" s="50">
        <f ca="1">IF(ISERROR(VLOOKUP(CONCATENATE(INDIRECT(ADDRESS(3,COLUMN())),A83),DATA!C2:E1044,2,FALSE)),0,VLOOKUP(CONCATENATE(INDIRECT(ADDRESS(3,COLUMN())),A83),DATA!C2:E1044,2,FALSE))</f>
        <v>0</v>
      </c>
      <c r="AE83" s="50">
        <f ca="1">IF(ISERROR(VLOOKUP(CONCATENATE(INDIRECT(ADDRESS(3,COLUMN())),A83),DATA!C2:E1044,2,FALSE)),0,VLOOKUP(CONCATENATE(INDIRECT(ADDRESS(3,COLUMN())),A83),DATA!C2:E1044,2,FALSE))</f>
        <v>0</v>
      </c>
      <c r="AF83" s="50">
        <f ca="1">IF(ISERROR(VLOOKUP(CONCATENATE(INDIRECT(ADDRESS(3,COLUMN())),A83),DATA!C2:E1044,2,FALSE)),0,VLOOKUP(CONCATENATE(INDIRECT(ADDRESS(3,COLUMN())),A83),DATA!C2:E1044,2,FALSE))</f>
        <v>0</v>
      </c>
      <c r="AG83" s="50">
        <f ca="1">IF(ISERROR(VLOOKUP(CONCATENATE(INDIRECT(ADDRESS(3,COLUMN())),A83),DATA!C2:E1044,2,FALSE)),0,VLOOKUP(CONCATENATE(INDIRECT(ADDRESS(3,COLUMN())),A83),DATA!C2:E1044,2,FALSE))</f>
        <v>0</v>
      </c>
      <c r="AH83" s="50">
        <f ca="1">IF(ISERROR(VLOOKUP(CONCATENATE(INDIRECT(ADDRESS(3,COLUMN())),A83),DATA!C2:E1044,2,FALSE)),0,VLOOKUP(CONCATENATE(INDIRECT(ADDRESS(3,COLUMN())),A83),DATA!C2:E1044,2,FALSE))</f>
        <v>0</v>
      </c>
      <c r="AI83" s="50">
        <f ca="1">IF(ISERROR(VLOOKUP(CONCATENATE(INDIRECT(ADDRESS(3,COLUMN())),A83),DATA!C2:E1044,2,FALSE)),0,VLOOKUP(CONCATENATE(INDIRECT(ADDRESS(3,COLUMN())),A83),DATA!C2:E1044,2,FALSE))</f>
        <v>0</v>
      </c>
      <c r="AJ83" s="50">
        <f ca="1">IF(ISERROR(VLOOKUP(CONCATENATE(INDIRECT(ADDRESS(3,COLUMN())),A83),DATA!C2:E1044,2,FALSE)),0,VLOOKUP(CONCATENATE(INDIRECT(ADDRESS(3,COLUMN())),A83),DATA!C2:E1044,2,FALSE))</f>
        <v>0</v>
      </c>
      <c r="AK83" s="50">
        <f ca="1">IF(ISERROR(VLOOKUP(CONCATENATE(INDIRECT(ADDRESS(3,COLUMN())),A83),DATA!C2:E1044,2,FALSE)),0,VLOOKUP(CONCATENATE(INDIRECT(ADDRESS(3,COLUMN())),A83),DATA!C2:E1044,2,FALSE))</f>
        <v>0</v>
      </c>
      <c r="AL83" s="50">
        <f ca="1">IF(ISERROR(VLOOKUP(CONCATENATE(INDIRECT(ADDRESS(3,COLUMN())),A83),DATA!C2:E1044,2,FALSE)),0,VLOOKUP(CONCATENATE(INDIRECT(ADDRESS(3,COLUMN())),A83),DATA!C2:E1044,2,FALSE))</f>
        <v>0</v>
      </c>
      <c r="AM83" s="50">
        <f ca="1">IF(ISERROR(VLOOKUP(CONCATENATE(INDIRECT(ADDRESS(3,COLUMN())),A83),DATA!C2:E1044,2,FALSE)),0,VLOOKUP(CONCATENATE(INDIRECT(ADDRESS(3,COLUMN())),A83),DATA!C2:E1044,2,FALSE))</f>
        <v>0</v>
      </c>
      <c r="AN83" s="50">
        <f ca="1">SUM(B83:INDIRECT(CONCATENATE(SUBSTITUTE(ADDRESS(1,COLUMN()-1,4),"1",""),"$83")))</f>
        <v>1</v>
      </c>
    </row>
    <row r="84" spans="1:40" x14ac:dyDescent="0.25">
      <c r="A84" s="49" t="s">
        <v>109</v>
      </c>
      <c r="B84" s="49">
        <f ca="1">IF(ISERROR(VLOOKUP(CONCATENATE(INDIRECT(ADDRESS(3,COLUMN())),A84),DATA!C2:E1044,2,FALSE)),0,VLOOKUP(CONCATENATE(INDIRECT(ADDRESS(3,COLUMN())),A84),DATA!C2:E1044,2,FALSE))</f>
        <v>0</v>
      </c>
      <c r="C84" s="49">
        <f ca="1">IF(ISERROR(VLOOKUP(CONCATENATE(INDIRECT(ADDRESS(3,COLUMN())),A84),DATA!C2:E1044,2,FALSE)),0,VLOOKUP(CONCATENATE(INDIRECT(ADDRESS(3,COLUMN())),A84),DATA!C2:E1044,2,FALSE))</f>
        <v>0</v>
      </c>
      <c r="D84" s="49">
        <f ca="1">IF(ISERROR(VLOOKUP(CONCATENATE(INDIRECT(ADDRESS(3,COLUMN())),A84),DATA!C2:E1044,2,FALSE)),0,VLOOKUP(CONCATENATE(INDIRECT(ADDRESS(3,COLUMN())),A84),DATA!C2:E1044,2,FALSE))</f>
        <v>0</v>
      </c>
      <c r="E84" s="49">
        <f ca="1">IF(ISERROR(VLOOKUP(CONCATENATE(INDIRECT(ADDRESS(3,COLUMN())),A84),DATA!C2:E1044,2,FALSE)),0,VLOOKUP(CONCATENATE(INDIRECT(ADDRESS(3,COLUMN())),A84),DATA!C2:E1044,2,FALSE))</f>
        <v>0</v>
      </c>
      <c r="F84" s="49">
        <f ca="1">IF(ISERROR(VLOOKUP(CONCATENATE(INDIRECT(ADDRESS(3,COLUMN())),A84),DATA!C2:E1044,2,FALSE)),0,VLOOKUP(CONCATENATE(INDIRECT(ADDRESS(3,COLUMN())),A84),DATA!C2:E1044,2,FALSE))</f>
        <v>0</v>
      </c>
      <c r="G84" s="49">
        <f ca="1">IF(ISERROR(VLOOKUP(CONCATENATE(INDIRECT(ADDRESS(3,COLUMN())),A84),DATA!C2:E1044,2,FALSE)),0,VLOOKUP(CONCATENATE(INDIRECT(ADDRESS(3,COLUMN())),A84),DATA!C2:E1044,2,FALSE))</f>
        <v>0</v>
      </c>
      <c r="H84" s="49">
        <f ca="1">IF(ISERROR(VLOOKUP(CONCATENATE(INDIRECT(ADDRESS(3,COLUMN())),A84),DATA!C2:E1044,2,FALSE)),0,VLOOKUP(CONCATENATE(INDIRECT(ADDRESS(3,COLUMN())),A84),DATA!C2:E1044,2,FALSE))</f>
        <v>0</v>
      </c>
      <c r="I84" s="49">
        <f ca="1">IF(ISERROR(VLOOKUP(CONCATENATE(INDIRECT(ADDRESS(3,COLUMN())),A84),DATA!C2:E1044,2,FALSE)),0,VLOOKUP(CONCATENATE(INDIRECT(ADDRESS(3,COLUMN())),A84),DATA!C2:E1044,2,FALSE))</f>
        <v>0</v>
      </c>
      <c r="J84" s="49">
        <f ca="1">IF(ISERROR(VLOOKUP(CONCATENATE(INDIRECT(ADDRESS(3,COLUMN())),A84),DATA!C2:E1044,2,FALSE)),0,VLOOKUP(CONCATENATE(INDIRECT(ADDRESS(3,COLUMN())),A84),DATA!C2:E1044,2,FALSE))</f>
        <v>0</v>
      </c>
      <c r="K84" s="49">
        <f ca="1">IF(ISERROR(VLOOKUP(CONCATENATE(INDIRECT(ADDRESS(3,COLUMN())),A84),DATA!C2:E1044,2,FALSE)),0,VLOOKUP(CONCATENATE(INDIRECT(ADDRESS(3,COLUMN())),A84),DATA!C2:E1044,2,FALSE))</f>
        <v>0</v>
      </c>
      <c r="L84" s="49">
        <f ca="1">IF(ISERROR(VLOOKUP(CONCATENATE(INDIRECT(ADDRESS(3,COLUMN())),A84),DATA!C2:E1044,2,FALSE)),0,VLOOKUP(CONCATENATE(INDIRECT(ADDRESS(3,COLUMN())),A84),DATA!C2:E1044,2,FALSE))</f>
        <v>0</v>
      </c>
      <c r="M84" s="49">
        <f ca="1">IF(ISERROR(VLOOKUP(CONCATENATE(INDIRECT(ADDRESS(3,COLUMN())),A84),DATA!C2:E1044,2,FALSE)),0,VLOOKUP(CONCATENATE(INDIRECT(ADDRESS(3,COLUMN())),A84),DATA!C2:E1044,2,FALSE))</f>
        <v>0</v>
      </c>
      <c r="N84" s="49">
        <f ca="1">IF(ISERROR(VLOOKUP(CONCATENATE(INDIRECT(ADDRESS(3,COLUMN())),A84),DATA!C2:E1044,2,FALSE)),0,VLOOKUP(CONCATENATE(INDIRECT(ADDRESS(3,COLUMN())),A84),DATA!C2:E1044,2,FALSE))</f>
        <v>0</v>
      </c>
      <c r="O84" s="49">
        <f ca="1">IF(ISERROR(VLOOKUP(CONCATENATE(INDIRECT(ADDRESS(3,COLUMN())),A84),DATA!C2:E1044,2,FALSE)),0,VLOOKUP(CONCATENATE(INDIRECT(ADDRESS(3,COLUMN())),A84),DATA!C2:E1044,2,FALSE))</f>
        <v>0</v>
      </c>
      <c r="P84" s="49">
        <f ca="1">IF(ISERROR(VLOOKUP(CONCATENATE(INDIRECT(ADDRESS(3,COLUMN())),A84),DATA!C2:E1044,2,FALSE)),0,VLOOKUP(CONCATENATE(INDIRECT(ADDRESS(3,COLUMN())),A84),DATA!C2:E1044,2,FALSE))</f>
        <v>2</v>
      </c>
      <c r="Q84" s="49">
        <f ca="1">IF(ISERROR(VLOOKUP(CONCATENATE(INDIRECT(ADDRESS(3,COLUMN())),A84),DATA!C2:E1044,2,FALSE)),0,VLOOKUP(CONCATENATE(INDIRECT(ADDRESS(3,COLUMN())),A84),DATA!C2:E1044,2,FALSE))</f>
        <v>0</v>
      </c>
      <c r="R84" s="49">
        <f ca="1">IF(ISERROR(VLOOKUP(CONCATENATE(INDIRECT(ADDRESS(3,COLUMN())),A84),DATA!C2:E1044,2,FALSE)),0,VLOOKUP(CONCATENATE(INDIRECT(ADDRESS(3,COLUMN())),A84),DATA!C2:E1044,2,FALSE))</f>
        <v>1</v>
      </c>
      <c r="S84" s="49">
        <f ca="1">IF(ISERROR(VLOOKUP(CONCATENATE(INDIRECT(ADDRESS(3,COLUMN())),A84),DATA!C2:E1044,2,FALSE)),0,VLOOKUP(CONCATENATE(INDIRECT(ADDRESS(3,COLUMN())),A84),DATA!C2:E1044,2,FALSE))</f>
        <v>1</v>
      </c>
      <c r="T84" s="49">
        <f ca="1">IF(ISERROR(VLOOKUP(CONCATENATE(INDIRECT(ADDRESS(3,COLUMN())),A84),DATA!C2:E1044,2,FALSE)),0,VLOOKUP(CONCATENATE(INDIRECT(ADDRESS(3,COLUMN())),A84),DATA!C2:E1044,2,FALSE))</f>
        <v>0</v>
      </c>
      <c r="U84" s="49">
        <f ca="1">IF(ISERROR(VLOOKUP(CONCATENATE(INDIRECT(ADDRESS(3,COLUMN())),A84),DATA!C2:E1044,2,FALSE)),0,VLOOKUP(CONCATENATE(INDIRECT(ADDRESS(3,COLUMN())),A84),DATA!C2:E1044,2,FALSE))</f>
        <v>0</v>
      </c>
      <c r="V84" s="49">
        <f ca="1">IF(ISERROR(VLOOKUP(CONCATENATE(INDIRECT(ADDRESS(3,COLUMN())),A84),DATA!C2:E1044,2,FALSE)),0,VLOOKUP(CONCATENATE(INDIRECT(ADDRESS(3,COLUMN())),A84),DATA!C2:E1044,2,FALSE))</f>
        <v>0</v>
      </c>
      <c r="W84" s="49">
        <f ca="1">IF(ISERROR(VLOOKUP(CONCATENATE(INDIRECT(ADDRESS(3,COLUMN())),A84),DATA!C2:E1044,2,FALSE)),0,VLOOKUP(CONCATENATE(INDIRECT(ADDRESS(3,COLUMN())),A84),DATA!C2:E1044,2,FALSE))</f>
        <v>0</v>
      </c>
      <c r="X84" s="49">
        <f ca="1">IF(ISERROR(VLOOKUP(CONCATENATE(INDIRECT(ADDRESS(3,COLUMN())),A84),DATA!C2:E1044,2,FALSE)),0,VLOOKUP(CONCATENATE(INDIRECT(ADDRESS(3,COLUMN())),A84),DATA!C2:E1044,2,FALSE))</f>
        <v>0</v>
      </c>
      <c r="Y84" s="49">
        <f ca="1">IF(ISERROR(VLOOKUP(CONCATENATE(INDIRECT(ADDRESS(3,COLUMN())),A84),DATA!C2:E1044,2,FALSE)),0,VLOOKUP(CONCATENATE(INDIRECT(ADDRESS(3,COLUMN())),A84),DATA!C2:E1044,2,FALSE))</f>
        <v>0</v>
      </c>
      <c r="Z84" s="49">
        <f ca="1">IF(ISERROR(VLOOKUP(CONCATENATE(INDIRECT(ADDRESS(3,COLUMN())),A84),DATA!C2:E1044,2,FALSE)),0,VLOOKUP(CONCATENATE(INDIRECT(ADDRESS(3,COLUMN())),A84),DATA!C2:E1044,2,FALSE))</f>
        <v>0</v>
      </c>
      <c r="AA84" s="49">
        <f ca="1">IF(ISERROR(VLOOKUP(CONCATENATE(INDIRECT(ADDRESS(3,COLUMN())),A84),DATA!C2:E1044,2,FALSE)),0,VLOOKUP(CONCATENATE(INDIRECT(ADDRESS(3,COLUMN())),A84),DATA!C2:E1044,2,FALSE))</f>
        <v>0</v>
      </c>
      <c r="AB84" s="49">
        <f ca="1">IF(ISERROR(VLOOKUP(CONCATENATE(INDIRECT(ADDRESS(3,COLUMN())),A84),DATA!C2:E1044,2,FALSE)),0,VLOOKUP(CONCATENATE(INDIRECT(ADDRESS(3,COLUMN())),A84),DATA!C2:E1044,2,FALSE))</f>
        <v>0</v>
      </c>
      <c r="AC84" s="49">
        <f ca="1">IF(ISERROR(VLOOKUP(CONCATENATE(INDIRECT(ADDRESS(3,COLUMN())),A84),DATA!C2:E1044,2,FALSE)),0,VLOOKUP(CONCATENATE(INDIRECT(ADDRESS(3,COLUMN())),A84),DATA!C2:E1044,2,FALSE))</f>
        <v>0</v>
      </c>
      <c r="AD84" s="49">
        <f ca="1">IF(ISERROR(VLOOKUP(CONCATENATE(INDIRECT(ADDRESS(3,COLUMN())),A84),DATA!C2:E1044,2,FALSE)),0,VLOOKUP(CONCATENATE(INDIRECT(ADDRESS(3,COLUMN())),A84),DATA!C2:E1044,2,FALSE))</f>
        <v>0</v>
      </c>
      <c r="AE84" s="49">
        <f ca="1">IF(ISERROR(VLOOKUP(CONCATENATE(INDIRECT(ADDRESS(3,COLUMN())),A84),DATA!C2:E1044,2,FALSE)),0,VLOOKUP(CONCATENATE(INDIRECT(ADDRESS(3,COLUMN())),A84),DATA!C2:E1044,2,FALSE))</f>
        <v>0</v>
      </c>
      <c r="AF84" s="49">
        <f ca="1">IF(ISERROR(VLOOKUP(CONCATENATE(INDIRECT(ADDRESS(3,COLUMN())),A84),DATA!C2:E1044,2,FALSE)),0,VLOOKUP(CONCATENATE(INDIRECT(ADDRESS(3,COLUMN())),A84),DATA!C2:E1044,2,FALSE))</f>
        <v>0</v>
      </c>
      <c r="AG84" s="49">
        <f ca="1">IF(ISERROR(VLOOKUP(CONCATENATE(INDIRECT(ADDRESS(3,COLUMN())),A84),DATA!C2:E1044,2,FALSE)),0,VLOOKUP(CONCATENATE(INDIRECT(ADDRESS(3,COLUMN())),A84),DATA!C2:E1044,2,FALSE))</f>
        <v>0</v>
      </c>
      <c r="AH84" s="49">
        <f ca="1">IF(ISERROR(VLOOKUP(CONCATENATE(INDIRECT(ADDRESS(3,COLUMN())),A84),DATA!C2:E1044,2,FALSE)),0,VLOOKUP(CONCATENATE(INDIRECT(ADDRESS(3,COLUMN())),A84),DATA!C2:E1044,2,FALSE))</f>
        <v>0</v>
      </c>
      <c r="AI84" s="49">
        <f ca="1">IF(ISERROR(VLOOKUP(CONCATENATE(INDIRECT(ADDRESS(3,COLUMN())),A84),DATA!C2:E1044,2,FALSE)),0,VLOOKUP(CONCATENATE(INDIRECT(ADDRESS(3,COLUMN())),A84),DATA!C2:E1044,2,FALSE))</f>
        <v>0</v>
      </c>
      <c r="AJ84" s="49">
        <f ca="1">IF(ISERROR(VLOOKUP(CONCATENATE(INDIRECT(ADDRESS(3,COLUMN())),A84),DATA!C2:E1044,2,FALSE)),0,VLOOKUP(CONCATENATE(INDIRECT(ADDRESS(3,COLUMN())),A84),DATA!C2:E1044,2,FALSE))</f>
        <v>0</v>
      </c>
      <c r="AK84" s="49">
        <f ca="1">IF(ISERROR(VLOOKUP(CONCATENATE(INDIRECT(ADDRESS(3,COLUMN())),A84),DATA!C2:E1044,2,FALSE)),0,VLOOKUP(CONCATENATE(INDIRECT(ADDRESS(3,COLUMN())),A84),DATA!C2:E1044,2,FALSE))</f>
        <v>0</v>
      </c>
      <c r="AL84" s="49">
        <f ca="1">IF(ISERROR(VLOOKUP(CONCATENATE(INDIRECT(ADDRESS(3,COLUMN())),A84),DATA!C2:E1044,2,FALSE)),0,VLOOKUP(CONCATENATE(INDIRECT(ADDRESS(3,COLUMN())),A84),DATA!C2:E1044,2,FALSE))</f>
        <v>0</v>
      </c>
      <c r="AM84" s="49">
        <f ca="1">IF(ISERROR(VLOOKUP(CONCATENATE(INDIRECT(ADDRESS(3,COLUMN())),A84),DATA!C2:E1044,2,FALSE)),0,VLOOKUP(CONCATENATE(INDIRECT(ADDRESS(3,COLUMN())),A84),DATA!C2:E1044,2,FALSE))</f>
        <v>0</v>
      </c>
      <c r="AN84" s="49">
        <f ca="1">SUM(B84:INDIRECT(CONCATENATE(SUBSTITUTE(ADDRESS(1,COLUMN()-1,4),"1",""),"$84")))</f>
        <v>4</v>
      </c>
    </row>
    <row r="85" spans="1:40" x14ac:dyDescent="0.25">
      <c r="A85" s="50" t="s">
        <v>116</v>
      </c>
      <c r="B85" s="50">
        <f ca="1">IF(ISERROR(VLOOKUP(CONCATENATE(INDIRECT(ADDRESS(3,COLUMN())),A85),DATA!C2:E1044,2,FALSE)),0,VLOOKUP(CONCATENATE(INDIRECT(ADDRESS(3,COLUMN())),A85),DATA!C2:E1044,2,FALSE))</f>
        <v>7</v>
      </c>
      <c r="C85" s="50">
        <f ca="1">IF(ISERROR(VLOOKUP(CONCATENATE(INDIRECT(ADDRESS(3,COLUMN())),A85),DATA!C2:E1044,2,FALSE)),0,VLOOKUP(CONCATENATE(INDIRECT(ADDRESS(3,COLUMN())),A85),DATA!C2:E1044,2,FALSE))</f>
        <v>0</v>
      </c>
      <c r="D85" s="50">
        <f ca="1">IF(ISERROR(VLOOKUP(CONCATENATE(INDIRECT(ADDRESS(3,COLUMN())),A85),DATA!C2:E1044,2,FALSE)),0,VLOOKUP(CONCATENATE(INDIRECT(ADDRESS(3,COLUMN())),A85),DATA!C2:E1044,2,FALSE))</f>
        <v>1</v>
      </c>
      <c r="E85" s="50">
        <f ca="1">IF(ISERROR(VLOOKUP(CONCATENATE(INDIRECT(ADDRESS(3,COLUMN())),A85),DATA!C2:E1044,2,FALSE)),0,VLOOKUP(CONCATENATE(INDIRECT(ADDRESS(3,COLUMN())),A85),DATA!C2:E1044,2,FALSE))</f>
        <v>0</v>
      </c>
      <c r="F85" s="50">
        <f ca="1">IF(ISERROR(VLOOKUP(CONCATENATE(INDIRECT(ADDRESS(3,COLUMN())),A85),DATA!C2:E1044,2,FALSE)),0,VLOOKUP(CONCATENATE(INDIRECT(ADDRESS(3,COLUMN())),A85),DATA!C2:E1044,2,FALSE))</f>
        <v>0</v>
      </c>
      <c r="G85" s="50">
        <f ca="1">IF(ISERROR(VLOOKUP(CONCATENATE(INDIRECT(ADDRESS(3,COLUMN())),A85),DATA!C2:E1044,2,FALSE)),0,VLOOKUP(CONCATENATE(INDIRECT(ADDRESS(3,COLUMN())),A85),DATA!C2:E1044,2,FALSE))</f>
        <v>0</v>
      </c>
      <c r="H85" s="50">
        <f ca="1">IF(ISERROR(VLOOKUP(CONCATENATE(INDIRECT(ADDRESS(3,COLUMN())),A85),DATA!C2:E1044,2,FALSE)),0,VLOOKUP(CONCATENATE(INDIRECT(ADDRESS(3,COLUMN())),A85),DATA!C2:E1044,2,FALSE))</f>
        <v>1.5</v>
      </c>
      <c r="I85" s="50">
        <f ca="1">IF(ISERROR(VLOOKUP(CONCATENATE(INDIRECT(ADDRESS(3,COLUMN())),A85),DATA!C2:E1044,2,FALSE)),0,VLOOKUP(CONCATENATE(INDIRECT(ADDRESS(3,COLUMN())),A85),DATA!C2:E1044,2,FALSE))</f>
        <v>0</v>
      </c>
      <c r="J85" s="50">
        <f ca="1">IF(ISERROR(VLOOKUP(CONCATENATE(INDIRECT(ADDRESS(3,COLUMN())),A85),DATA!C2:E1044,2,FALSE)),0,VLOOKUP(CONCATENATE(INDIRECT(ADDRESS(3,COLUMN())),A85),DATA!C2:E1044,2,FALSE))</f>
        <v>0</v>
      </c>
      <c r="K85" s="50">
        <f ca="1">IF(ISERROR(VLOOKUP(CONCATENATE(INDIRECT(ADDRESS(3,COLUMN())),A85),DATA!C2:E1044,2,FALSE)),0,VLOOKUP(CONCATENATE(INDIRECT(ADDRESS(3,COLUMN())),A85),DATA!C2:E1044,2,FALSE))</f>
        <v>0</v>
      </c>
      <c r="L85" s="50">
        <f ca="1">IF(ISERROR(VLOOKUP(CONCATENATE(INDIRECT(ADDRESS(3,COLUMN())),A85),DATA!C2:E1044,2,FALSE)),0,VLOOKUP(CONCATENATE(INDIRECT(ADDRESS(3,COLUMN())),A85),DATA!C2:E1044,2,FALSE))</f>
        <v>0</v>
      </c>
      <c r="M85" s="50">
        <f ca="1">IF(ISERROR(VLOOKUP(CONCATENATE(INDIRECT(ADDRESS(3,COLUMN())),A85),DATA!C2:E1044,2,FALSE)),0,VLOOKUP(CONCATENATE(INDIRECT(ADDRESS(3,COLUMN())),A85),DATA!C2:E1044,2,FALSE))</f>
        <v>0</v>
      </c>
      <c r="N85" s="50">
        <f ca="1">IF(ISERROR(VLOOKUP(CONCATENATE(INDIRECT(ADDRESS(3,COLUMN())),A85),DATA!C2:E1044,2,FALSE)),0,VLOOKUP(CONCATENATE(INDIRECT(ADDRESS(3,COLUMN())),A85),DATA!C2:E1044,2,FALSE))</f>
        <v>0</v>
      </c>
      <c r="O85" s="50">
        <f ca="1">IF(ISERROR(VLOOKUP(CONCATENATE(INDIRECT(ADDRESS(3,COLUMN())),A85),DATA!C2:E1044,2,FALSE)),0,VLOOKUP(CONCATENATE(INDIRECT(ADDRESS(3,COLUMN())),A85),DATA!C2:E1044,2,FALSE))</f>
        <v>0</v>
      </c>
      <c r="P85" s="50">
        <f ca="1">IF(ISERROR(VLOOKUP(CONCATENATE(INDIRECT(ADDRESS(3,COLUMN())),A85),DATA!C2:E1044,2,FALSE)),0,VLOOKUP(CONCATENATE(INDIRECT(ADDRESS(3,COLUMN())),A85),DATA!C2:E1044,2,FALSE))</f>
        <v>0</v>
      </c>
      <c r="Q85" s="50">
        <f ca="1">IF(ISERROR(VLOOKUP(CONCATENATE(INDIRECT(ADDRESS(3,COLUMN())),A85),DATA!C2:E1044,2,FALSE)),0,VLOOKUP(CONCATENATE(INDIRECT(ADDRESS(3,COLUMN())),A85),DATA!C2:E1044,2,FALSE))</f>
        <v>13</v>
      </c>
      <c r="R85" s="50">
        <f ca="1">IF(ISERROR(VLOOKUP(CONCATENATE(INDIRECT(ADDRESS(3,COLUMN())),A85),DATA!C2:E1044,2,FALSE)),0,VLOOKUP(CONCATENATE(INDIRECT(ADDRESS(3,COLUMN())),A85),DATA!C2:E1044,2,FALSE))</f>
        <v>0</v>
      </c>
      <c r="S85" s="50">
        <f ca="1">IF(ISERROR(VLOOKUP(CONCATENATE(INDIRECT(ADDRESS(3,COLUMN())),A85),DATA!C2:E1044,2,FALSE)),0,VLOOKUP(CONCATENATE(INDIRECT(ADDRESS(3,COLUMN())),A85),DATA!C2:E1044,2,FALSE))</f>
        <v>0</v>
      </c>
      <c r="T85" s="50">
        <f ca="1">IF(ISERROR(VLOOKUP(CONCATENATE(INDIRECT(ADDRESS(3,COLUMN())),A85),DATA!C2:E1044,2,FALSE)),0,VLOOKUP(CONCATENATE(INDIRECT(ADDRESS(3,COLUMN())),A85),DATA!C2:E1044,2,FALSE))</f>
        <v>0</v>
      </c>
      <c r="U85" s="50">
        <f ca="1">IF(ISERROR(VLOOKUP(CONCATENATE(INDIRECT(ADDRESS(3,COLUMN())),A85),DATA!C2:E1044,2,FALSE)),0,VLOOKUP(CONCATENATE(INDIRECT(ADDRESS(3,COLUMN())),A85),DATA!C2:E1044,2,FALSE))</f>
        <v>0</v>
      </c>
      <c r="V85" s="50">
        <f ca="1">IF(ISERROR(VLOOKUP(CONCATENATE(INDIRECT(ADDRESS(3,COLUMN())),A85),DATA!C2:E1044,2,FALSE)),0,VLOOKUP(CONCATENATE(INDIRECT(ADDRESS(3,COLUMN())),A85),DATA!C2:E1044,2,FALSE))</f>
        <v>0</v>
      </c>
      <c r="W85" s="50">
        <f ca="1">IF(ISERROR(VLOOKUP(CONCATENATE(INDIRECT(ADDRESS(3,COLUMN())),A85),DATA!C2:E1044,2,FALSE)),0,VLOOKUP(CONCATENATE(INDIRECT(ADDRESS(3,COLUMN())),A85),DATA!C2:E1044,2,FALSE))</f>
        <v>0</v>
      </c>
      <c r="X85" s="50">
        <f ca="1">IF(ISERROR(VLOOKUP(CONCATENATE(INDIRECT(ADDRESS(3,COLUMN())),A85),DATA!C2:E1044,2,FALSE)),0,VLOOKUP(CONCATENATE(INDIRECT(ADDRESS(3,COLUMN())),A85),DATA!C2:E1044,2,FALSE))</f>
        <v>0</v>
      </c>
      <c r="Y85" s="50">
        <f ca="1">IF(ISERROR(VLOOKUP(CONCATENATE(INDIRECT(ADDRESS(3,COLUMN())),A85),DATA!C2:E1044,2,FALSE)),0,VLOOKUP(CONCATENATE(INDIRECT(ADDRESS(3,COLUMN())),A85),DATA!C2:E1044,2,FALSE))</f>
        <v>0</v>
      </c>
      <c r="Z85" s="50">
        <f ca="1">IF(ISERROR(VLOOKUP(CONCATENATE(INDIRECT(ADDRESS(3,COLUMN())),A85),DATA!C2:E1044,2,FALSE)),0,VLOOKUP(CONCATENATE(INDIRECT(ADDRESS(3,COLUMN())),A85),DATA!C2:E1044,2,FALSE))</f>
        <v>0</v>
      </c>
      <c r="AA85" s="50">
        <f ca="1">IF(ISERROR(VLOOKUP(CONCATENATE(INDIRECT(ADDRESS(3,COLUMN())),A85),DATA!C2:E1044,2,FALSE)),0,VLOOKUP(CONCATENATE(INDIRECT(ADDRESS(3,COLUMN())),A85),DATA!C2:E1044,2,FALSE))</f>
        <v>0</v>
      </c>
      <c r="AB85" s="50">
        <f ca="1">IF(ISERROR(VLOOKUP(CONCATENATE(INDIRECT(ADDRESS(3,COLUMN())),A85),DATA!C2:E1044,2,FALSE)),0,VLOOKUP(CONCATENATE(INDIRECT(ADDRESS(3,COLUMN())),A85),DATA!C2:E1044,2,FALSE))</f>
        <v>0</v>
      </c>
      <c r="AC85" s="50">
        <f ca="1">IF(ISERROR(VLOOKUP(CONCATENATE(INDIRECT(ADDRESS(3,COLUMN())),A85),DATA!C2:E1044,2,FALSE)),0,VLOOKUP(CONCATENATE(INDIRECT(ADDRESS(3,COLUMN())),A85),DATA!C2:E1044,2,FALSE))</f>
        <v>0</v>
      </c>
      <c r="AD85" s="50">
        <f ca="1">IF(ISERROR(VLOOKUP(CONCATENATE(INDIRECT(ADDRESS(3,COLUMN())),A85),DATA!C2:E1044,2,FALSE)),0,VLOOKUP(CONCATENATE(INDIRECT(ADDRESS(3,COLUMN())),A85),DATA!C2:E1044,2,FALSE))</f>
        <v>0</v>
      </c>
      <c r="AE85" s="50">
        <f ca="1">IF(ISERROR(VLOOKUP(CONCATENATE(INDIRECT(ADDRESS(3,COLUMN())),A85),DATA!C2:E1044,2,FALSE)),0,VLOOKUP(CONCATENATE(INDIRECT(ADDRESS(3,COLUMN())),A85),DATA!C2:E1044,2,FALSE))</f>
        <v>0</v>
      </c>
      <c r="AF85" s="50">
        <f ca="1">IF(ISERROR(VLOOKUP(CONCATENATE(INDIRECT(ADDRESS(3,COLUMN())),A85),DATA!C2:E1044,2,FALSE)),0,VLOOKUP(CONCATENATE(INDIRECT(ADDRESS(3,COLUMN())),A85),DATA!C2:E1044,2,FALSE))</f>
        <v>0</v>
      </c>
      <c r="AG85" s="50">
        <f ca="1">IF(ISERROR(VLOOKUP(CONCATENATE(INDIRECT(ADDRESS(3,COLUMN())),A85),DATA!C2:E1044,2,FALSE)),0,VLOOKUP(CONCATENATE(INDIRECT(ADDRESS(3,COLUMN())),A85),DATA!C2:E1044,2,FALSE))</f>
        <v>0</v>
      </c>
      <c r="AH85" s="50">
        <f ca="1">IF(ISERROR(VLOOKUP(CONCATENATE(INDIRECT(ADDRESS(3,COLUMN())),A85),DATA!C2:E1044,2,FALSE)),0,VLOOKUP(CONCATENATE(INDIRECT(ADDRESS(3,COLUMN())),A85),DATA!C2:E1044,2,FALSE))</f>
        <v>0</v>
      </c>
      <c r="AI85" s="50">
        <f ca="1">IF(ISERROR(VLOOKUP(CONCATENATE(INDIRECT(ADDRESS(3,COLUMN())),A85),DATA!C2:E1044,2,FALSE)),0,VLOOKUP(CONCATENATE(INDIRECT(ADDRESS(3,COLUMN())),A85),DATA!C2:E1044,2,FALSE))</f>
        <v>0</v>
      </c>
      <c r="AJ85" s="50">
        <f ca="1">IF(ISERROR(VLOOKUP(CONCATENATE(INDIRECT(ADDRESS(3,COLUMN())),A85),DATA!C2:E1044,2,FALSE)),0,VLOOKUP(CONCATENATE(INDIRECT(ADDRESS(3,COLUMN())),A85),DATA!C2:E1044,2,FALSE))</f>
        <v>0</v>
      </c>
      <c r="AK85" s="50">
        <f ca="1">IF(ISERROR(VLOOKUP(CONCATENATE(INDIRECT(ADDRESS(3,COLUMN())),A85),DATA!C2:E1044,2,FALSE)),0,VLOOKUP(CONCATENATE(INDIRECT(ADDRESS(3,COLUMN())),A85),DATA!C2:E1044,2,FALSE))</f>
        <v>0</v>
      </c>
      <c r="AL85" s="50">
        <f ca="1">IF(ISERROR(VLOOKUP(CONCATENATE(INDIRECT(ADDRESS(3,COLUMN())),A85),DATA!C2:E1044,2,FALSE)),0,VLOOKUP(CONCATENATE(INDIRECT(ADDRESS(3,COLUMN())),A85),DATA!C2:E1044,2,FALSE))</f>
        <v>0</v>
      </c>
      <c r="AM85" s="50">
        <f ca="1">IF(ISERROR(VLOOKUP(CONCATENATE(INDIRECT(ADDRESS(3,COLUMN())),A85),DATA!C2:E1044,2,FALSE)),0,VLOOKUP(CONCATENATE(INDIRECT(ADDRESS(3,COLUMN())),A85),DATA!C2:E1044,2,FALSE))</f>
        <v>0</v>
      </c>
      <c r="AN85" s="50">
        <f ca="1">SUM(B85:INDIRECT(CONCATENATE(SUBSTITUTE(ADDRESS(1,COLUMN()-1,4),"1",""),"$85")))</f>
        <v>22.5</v>
      </c>
    </row>
    <row r="86" spans="1:40" x14ac:dyDescent="0.25">
      <c r="A86" s="49" t="s">
        <v>117</v>
      </c>
      <c r="B86" s="49">
        <f ca="1">IF(ISERROR(VLOOKUP(CONCATENATE(INDIRECT(ADDRESS(3,COLUMN())),A86),DATA!C2:E1044,2,FALSE)),0,VLOOKUP(CONCATENATE(INDIRECT(ADDRESS(3,COLUMN())),A86),DATA!C2:E1044,2,FALSE))</f>
        <v>3</v>
      </c>
      <c r="C86" s="49">
        <f ca="1">IF(ISERROR(VLOOKUP(CONCATENATE(INDIRECT(ADDRESS(3,COLUMN())),A86),DATA!C2:E1044,2,FALSE)),0,VLOOKUP(CONCATENATE(INDIRECT(ADDRESS(3,COLUMN())),A86),DATA!C2:E1044,2,FALSE))</f>
        <v>0</v>
      </c>
      <c r="D86" s="49">
        <f ca="1">IF(ISERROR(VLOOKUP(CONCATENATE(INDIRECT(ADDRESS(3,COLUMN())),A86),DATA!C2:E1044,2,FALSE)),0,VLOOKUP(CONCATENATE(INDIRECT(ADDRESS(3,COLUMN())),A86),DATA!C2:E1044,2,FALSE))</f>
        <v>4</v>
      </c>
      <c r="E86" s="49">
        <f ca="1">IF(ISERROR(VLOOKUP(CONCATENATE(INDIRECT(ADDRESS(3,COLUMN())),A86),DATA!C2:E1044,2,FALSE)),0,VLOOKUP(CONCATENATE(INDIRECT(ADDRESS(3,COLUMN())),A86),DATA!C2:E1044,2,FALSE))</f>
        <v>0</v>
      </c>
      <c r="F86" s="49">
        <f ca="1">IF(ISERROR(VLOOKUP(CONCATENATE(INDIRECT(ADDRESS(3,COLUMN())),A86),DATA!C2:E1044,2,FALSE)),0,VLOOKUP(CONCATENATE(INDIRECT(ADDRESS(3,COLUMN())),A86),DATA!C2:E1044,2,FALSE))</f>
        <v>0</v>
      </c>
      <c r="G86" s="49">
        <f ca="1">IF(ISERROR(VLOOKUP(CONCATENATE(INDIRECT(ADDRESS(3,COLUMN())),A86),DATA!C2:E1044,2,FALSE)),0,VLOOKUP(CONCATENATE(INDIRECT(ADDRESS(3,COLUMN())),A86),DATA!C2:E1044,2,FALSE))</f>
        <v>0</v>
      </c>
      <c r="H86" s="49">
        <f ca="1">IF(ISERROR(VLOOKUP(CONCATENATE(INDIRECT(ADDRESS(3,COLUMN())),A86),DATA!C2:E1044,2,FALSE)),0,VLOOKUP(CONCATENATE(INDIRECT(ADDRESS(3,COLUMN())),A86),DATA!C2:E1044,2,FALSE))</f>
        <v>1</v>
      </c>
      <c r="I86" s="49">
        <f ca="1">IF(ISERROR(VLOOKUP(CONCATENATE(INDIRECT(ADDRESS(3,COLUMN())),A86),DATA!C2:E1044,2,FALSE)),0,VLOOKUP(CONCATENATE(INDIRECT(ADDRESS(3,COLUMN())),A86),DATA!C2:E1044,2,FALSE))</f>
        <v>0</v>
      </c>
      <c r="J86" s="49">
        <f ca="1">IF(ISERROR(VLOOKUP(CONCATENATE(INDIRECT(ADDRESS(3,COLUMN())),A86),DATA!C2:E1044,2,FALSE)),0,VLOOKUP(CONCATENATE(INDIRECT(ADDRESS(3,COLUMN())),A86),DATA!C2:E1044,2,FALSE))</f>
        <v>1</v>
      </c>
      <c r="K86" s="49">
        <f ca="1">IF(ISERROR(VLOOKUP(CONCATENATE(INDIRECT(ADDRESS(3,COLUMN())),A86),DATA!C2:E1044,2,FALSE)),0,VLOOKUP(CONCATENATE(INDIRECT(ADDRESS(3,COLUMN())),A86),DATA!C2:E1044,2,FALSE))</f>
        <v>0</v>
      </c>
      <c r="L86" s="49">
        <f ca="1">IF(ISERROR(VLOOKUP(CONCATENATE(INDIRECT(ADDRESS(3,COLUMN())),A86),DATA!C2:E1044,2,FALSE)),0,VLOOKUP(CONCATENATE(INDIRECT(ADDRESS(3,COLUMN())),A86),DATA!C2:E1044,2,FALSE))</f>
        <v>0</v>
      </c>
      <c r="M86" s="49">
        <f ca="1">IF(ISERROR(VLOOKUP(CONCATENATE(INDIRECT(ADDRESS(3,COLUMN())),A86),DATA!C2:E1044,2,FALSE)),0,VLOOKUP(CONCATENATE(INDIRECT(ADDRESS(3,COLUMN())),A86),DATA!C2:E1044,2,FALSE))</f>
        <v>0</v>
      </c>
      <c r="N86" s="49">
        <f ca="1">IF(ISERROR(VLOOKUP(CONCATENATE(INDIRECT(ADDRESS(3,COLUMN())),A86),DATA!C2:E1044,2,FALSE)),0,VLOOKUP(CONCATENATE(INDIRECT(ADDRESS(3,COLUMN())),A86),DATA!C2:E1044,2,FALSE))</f>
        <v>0</v>
      </c>
      <c r="O86" s="49">
        <f ca="1">IF(ISERROR(VLOOKUP(CONCATENATE(INDIRECT(ADDRESS(3,COLUMN())),A86),DATA!C2:E1044,2,FALSE)),0,VLOOKUP(CONCATENATE(INDIRECT(ADDRESS(3,COLUMN())),A86),DATA!C2:E1044,2,FALSE))</f>
        <v>0</v>
      </c>
      <c r="P86" s="49">
        <f ca="1">IF(ISERROR(VLOOKUP(CONCATENATE(INDIRECT(ADDRESS(3,COLUMN())),A86),DATA!C2:E1044,2,FALSE)),0,VLOOKUP(CONCATENATE(INDIRECT(ADDRESS(3,COLUMN())),A86),DATA!C2:E1044,2,FALSE))</f>
        <v>1</v>
      </c>
      <c r="Q86" s="49">
        <f ca="1">IF(ISERROR(VLOOKUP(CONCATENATE(INDIRECT(ADDRESS(3,COLUMN())),A86),DATA!C2:E1044,2,FALSE)),0,VLOOKUP(CONCATENATE(INDIRECT(ADDRESS(3,COLUMN())),A86),DATA!C2:E1044,2,FALSE))</f>
        <v>8.5</v>
      </c>
      <c r="R86" s="49">
        <f ca="1">IF(ISERROR(VLOOKUP(CONCATENATE(INDIRECT(ADDRESS(3,COLUMN())),A86),DATA!C2:E1044,2,FALSE)),0,VLOOKUP(CONCATENATE(INDIRECT(ADDRESS(3,COLUMN())),A86),DATA!C2:E1044,2,FALSE))</f>
        <v>4.5</v>
      </c>
      <c r="S86" s="49">
        <f ca="1">IF(ISERROR(VLOOKUP(CONCATENATE(INDIRECT(ADDRESS(3,COLUMN())),A86),DATA!C2:E1044,2,FALSE)),0,VLOOKUP(CONCATENATE(INDIRECT(ADDRESS(3,COLUMN())),A86),DATA!C2:E1044,2,FALSE))</f>
        <v>1</v>
      </c>
      <c r="T86" s="49">
        <f ca="1">IF(ISERROR(VLOOKUP(CONCATENATE(INDIRECT(ADDRESS(3,COLUMN())),A86),DATA!C2:E1044,2,FALSE)),0,VLOOKUP(CONCATENATE(INDIRECT(ADDRESS(3,COLUMN())),A86),DATA!C2:E1044,2,FALSE))</f>
        <v>0</v>
      </c>
      <c r="U86" s="49">
        <f ca="1">IF(ISERROR(VLOOKUP(CONCATENATE(INDIRECT(ADDRESS(3,COLUMN())),A86),DATA!C2:E1044,2,FALSE)),0,VLOOKUP(CONCATENATE(INDIRECT(ADDRESS(3,COLUMN())),A86),DATA!C2:E1044,2,FALSE))</f>
        <v>0.5</v>
      </c>
      <c r="V86" s="49">
        <f ca="1">IF(ISERROR(VLOOKUP(CONCATENATE(INDIRECT(ADDRESS(3,COLUMN())),A86),DATA!C2:E1044,2,FALSE)),0,VLOOKUP(CONCATENATE(INDIRECT(ADDRESS(3,COLUMN())),A86),DATA!C2:E1044,2,FALSE))</f>
        <v>0</v>
      </c>
      <c r="W86" s="49">
        <f ca="1">IF(ISERROR(VLOOKUP(CONCATENATE(INDIRECT(ADDRESS(3,COLUMN())),A86),DATA!C2:E1044,2,FALSE)),0,VLOOKUP(CONCATENATE(INDIRECT(ADDRESS(3,COLUMN())),A86),DATA!C2:E1044,2,FALSE))</f>
        <v>0</v>
      </c>
      <c r="X86" s="49">
        <f ca="1">IF(ISERROR(VLOOKUP(CONCATENATE(INDIRECT(ADDRESS(3,COLUMN())),A86),DATA!C2:E1044,2,FALSE)),0,VLOOKUP(CONCATENATE(INDIRECT(ADDRESS(3,COLUMN())),A86),DATA!C2:E1044,2,FALSE))</f>
        <v>0</v>
      </c>
      <c r="Y86" s="49">
        <f ca="1">IF(ISERROR(VLOOKUP(CONCATENATE(INDIRECT(ADDRESS(3,COLUMN())),A86),DATA!C2:E1044,2,FALSE)),0,VLOOKUP(CONCATENATE(INDIRECT(ADDRESS(3,COLUMN())),A86),DATA!C2:E1044,2,FALSE))</f>
        <v>0</v>
      </c>
      <c r="Z86" s="49">
        <f ca="1">IF(ISERROR(VLOOKUP(CONCATENATE(INDIRECT(ADDRESS(3,COLUMN())),A86),DATA!C2:E1044,2,FALSE)),0,VLOOKUP(CONCATENATE(INDIRECT(ADDRESS(3,COLUMN())),A86),DATA!C2:E1044,2,FALSE))</f>
        <v>0</v>
      </c>
      <c r="AA86" s="49">
        <f ca="1">IF(ISERROR(VLOOKUP(CONCATENATE(INDIRECT(ADDRESS(3,COLUMN())),A86),DATA!C2:E1044,2,FALSE)),0,VLOOKUP(CONCATENATE(INDIRECT(ADDRESS(3,COLUMN())),A86),DATA!C2:E1044,2,FALSE))</f>
        <v>0</v>
      </c>
      <c r="AB86" s="49">
        <f ca="1">IF(ISERROR(VLOOKUP(CONCATENATE(INDIRECT(ADDRESS(3,COLUMN())),A86),DATA!C2:E1044,2,FALSE)),0,VLOOKUP(CONCATENATE(INDIRECT(ADDRESS(3,COLUMN())),A86),DATA!C2:E1044,2,FALSE))</f>
        <v>0</v>
      </c>
      <c r="AC86" s="49">
        <f ca="1">IF(ISERROR(VLOOKUP(CONCATENATE(INDIRECT(ADDRESS(3,COLUMN())),A86),DATA!C2:E1044,2,FALSE)),0,VLOOKUP(CONCATENATE(INDIRECT(ADDRESS(3,COLUMN())),A86),DATA!C2:E1044,2,FALSE))</f>
        <v>0</v>
      </c>
      <c r="AD86" s="49">
        <f ca="1">IF(ISERROR(VLOOKUP(CONCATENATE(INDIRECT(ADDRESS(3,COLUMN())),A86),DATA!C2:E1044,2,FALSE)),0,VLOOKUP(CONCATENATE(INDIRECT(ADDRESS(3,COLUMN())),A86),DATA!C2:E1044,2,FALSE))</f>
        <v>0</v>
      </c>
      <c r="AE86" s="49">
        <f ca="1">IF(ISERROR(VLOOKUP(CONCATENATE(INDIRECT(ADDRESS(3,COLUMN())),A86),DATA!C2:E1044,2,FALSE)),0,VLOOKUP(CONCATENATE(INDIRECT(ADDRESS(3,COLUMN())),A86),DATA!C2:E1044,2,FALSE))</f>
        <v>0</v>
      </c>
      <c r="AF86" s="49">
        <f ca="1">IF(ISERROR(VLOOKUP(CONCATENATE(INDIRECT(ADDRESS(3,COLUMN())),A86),DATA!C2:E1044,2,FALSE)),0,VLOOKUP(CONCATENATE(INDIRECT(ADDRESS(3,COLUMN())),A86),DATA!C2:E1044,2,FALSE))</f>
        <v>0</v>
      </c>
      <c r="AG86" s="49">
        <f ca="1">IF(ISERROR(VLOOKUP(CONCATENATE(INDIRECT(ADDRESS(3,COLUMN())),A86),DATA!C2:E1044,2,FALSE)),0,VLOOKUP(CONCATENATE(INDIRECT(ADDRESS(3,COLUMN())),A86),DATA!C2:E1044,2,FALSE))</f>
        <v>0</v>
      </c>
      <c r="AH86" s="49">
        <f ca="1">IF(ISERROR(VLOOKUP(CONCATENATE(INDIRECT(ADDRESS(3,COLUMN())),A86),DATA!C2:E1044,2,FALSE)),0,VLOOKUP(CONCATENATE(INDIRECT(ADDRESS(3,COLUMN())),A86),DATA!C2:E1044,2,FALSE))</f>
        <v>0</v>
      </c>
      <c r="AI86" s="49">
        <f ca="1">IF(ISERROR(VLOOKUP(CONCATENATE(INDIRECT(ADDRESS(3,COLUMN())),A86),DATA!C2:E1044,2,FALSE)),0,VLOOKUP(CONCATENATE(INDIRECT(ADDRESS(3,COLUMN())),A86),DATA!C2:E1044,2,FALSE))</f>
        <v>0</v>
      </c>
      <c r="AJ86" s="49">
        <f ca="1">IF(ISERROR(VLOOKUP(CONCATENATE(INDIRECT(ADDRESS(3,COLUMN())),A86),DATA!C2:E1044,2,FALSE)),0,VLOOKUP(CONCATENATE(INDIRECT(ADDRESS(3,COLUMN())),A86),DATA!C2:E1044,2,FALSE))</f>
        <v>0</v>
      </c>
      <c r="AK86" s="49">
        <f ca="1">IF(ISERROR(VLOOKUP(CONCATENATE(INDIRECT(ADDRESS(3,COLUMN())),A86),DATA!C2:E1044,2,FALSE)),0,VLOOKUP(CONCATENATE(INDIRECT(ADDRESS(3,COLUMN())),A86),DATA!C2:E1044,2,FALSE))</f>
        <v>0</v>
      </c>
      <c r="AL86" s="49">
        <f ca="1">IF(ISERROR(VLOOKUP(CONCATENATE(INDIRECT(ADDRESS(3,COLUMN())),A86),DATA!C2:E1044,2,FALSE)),0,VLOOKUP(CONCATENATE(INDIRECT(ADDRESS(3,COLUMN())),A86),DATA!C2:E1044,2,FALSE))</f>
        <v>0</v>
      </c>
      <c r="AM86" s="49">
        <f ca="1">IF(ISERROR(VLOOKUP(CONCATENATE(INDIRECT(ADDRESS(3,COLUMN())),A86),DATA!C2:E1044,2,FALSE)),0,VLOOKUP(CONCATENATE(INDIRECT(ADDRESS(3,COLUMN())),A86),DATA!C2:E1044,2,FALSE))</f>
        <v>0</v>
      </c>
      <c r="AN86" s="49">
        <f ca="1">SUM(B86:INDIRECT(CONCATENATE(SUBSTITUTE(ADDRESS(1,COLUMN()-1,4),"1",""),"$86")))</f>
        <v>24.5</v>
      </c>
    </row>
    <row r="87" spans="1:40" x14ac:dyDescent="0.25">
      <c r="A87" s="50" t="s">
        <v>118</v>
      </c>
      <c r="B87" s="50">
        <f ca="1">IF(ISERROR(VLOOKUP(CONCATENATE(INDIRECT(ADDRESS(3,COLUMN())),A87),DATA!C2:E1044,2,FALSE)),0,VLOOKUP(CONCATENATE(INDIRECT(ADDRESS(3,COLUMN())),A87),DATA!C2:E1044,2,FALSE))</f>
        <v>0</v>
      </c>
      <c r="C87" s="50">
        <f ca="1">IF(ISERROR(VLOOKUP(CONCATENATE(INDIRECT(ADDRESS(3,COLUMN())),A87),DATA!C2:E1044,2,FALSE)),0,VLOOKUP(CONCATENATE(INDIRECT(ADDRESS(3,COLUMN())),A87),DATA!C2:E1044,2,FALSE))</f>
        <v>0</v>
      </c>
      <c r="D87" s="50">
        <f ca="1">IF(ISERROR(VLOOKUP(CONCATENATE(INDIRECT(ADDRESS(3,COLUMN())),A87),DATA!C2:E1044,2,FALSE)),0,VLOOKUP(CONCATENATE(INDIRECT(ADDRESS(3,COLUMN())),A87),DATA!C2:E1044,2,FALSE))</f>
        <v>0</v>
      </c>
      <c r="E87" s="50">
        <f ca="1">IF(ISERROR(VLOOKUP(CONCATENATE(INDIRECT(ADDRESS(3,COLUMN())),A87),DATA!C2:E1044,2,FALSE)),0,VLOOKUP(CONCATENATE(INDIRECT(ADDRESS(3,COLUMN())),A87),DATA!C2:E1044,2,FALSE))</f>
        <v>0</v>
      </c>
      <c r="F87" s="50">
        <f ca="1">IF(ISERROR(VLOOKUP(CONCATENATE(INDIRECT(ADDRESS(3,COLUMN())),A87),DATA!C2:E1044,2,FALSE)),0,VLOOKUP(CONCATENATE(INDIRECT(ADDRESS(3,COLUMN())),A87),DATA!C2:E1044,2,FALSE))</f>
        <v>0</v>
      </c>
      <c r="G87" s="50">
        <f ca="1">IF(ISERROR(VLOOKUP(CONCATENATE(INDIRECT(ADDRESS(3,COLUMN())),A87),DATA!C2:E1044,2,FALSE)),0,VLOOKUP(CONCATENATE(INDIRECT(ADDRESS(3,COLUMN())),A87),DATA!C2:E1044,2,FALSE))</f>
        <v>0</v>
      </c>
      <c r="H87" s="50">
        <f ca="1">IF(ISERROR(VLOOKUP(CONCATENATE(INDIRECT(ADDRESS(3,COLUMN())),A87),DATA!C2:E1044,2,FALSE)),0,VLOOKUP(CONCATENATE(INDIRECT(ADDRESS(3,COLUMN())),A87),DATA!C2:E1044,2,FALSE))</f>
        <v>0</v>
      </c>
      <c r="I87" s="50">
        <f ca="1">IF(ISERROR(VLOOKUP(CONCATENATE(INDIRECT(ADDRESS(3,COLUMN())),A87),DATA!C2:E1044,2,FALSE)),0,VLOOKUP(CONCATENATE(INDIRECT(ADDRESS(3,COLUMN())),A87),DATA!C2:E1044,2,FALSE))</f>
        <v>0</v>
      </c>
      <c r="J87" s="50">
        <f ca="1">IF(ISERROR(VLOOKUP(CONCATENATE(INDIRECT(ADDRESS(3,COLUMN())),A87),DATA!C2:E1044,2,FALSE)),0,VLOOKUP(CONCATENATE(INDIRECT(ADDRESS(3,COLUMN())),A87),DATA!C2:E1044,2,FALSE))</f>
        <v>0</v>
      </c>
      <c r="K87" s="50">
        <f ca="1">IF(ISERROR(VLOOKUP(CONCATENATE(INDIRECT(ADDRESS(3,COLUMN())),A87),DATA!C2:E1044,2,FALSE)),0,VLOOKUP(CONCATENATE(INDIRECT(ADDRESS(3,COLUMN())),A87),DATA!C2:E1044,2,FALSE))</f>
        <v>0</v>
      </c>
      <c r="L87" s="50">
        <f ca="1">IF(ISERROR(VLOOKUP(CONCATENATE(INDIRECT(ADDRESS(3,COLUMN())),A87),DATA!C2:E1044,2,FALSE)),0,VLOOKUP(CONCATENATE(INDIRECT(ADDRESS(3,COLUMN())),A87),DATA!C2:E1044,2,FALSE))</f>
        <v>0</v>
      </c>
      <c r="M87" s="50">
        <f ca="1">IF(ISERROR(VLOOKUP(CONCATENATE(INDIRECT(ADDRESS(3,COLUMN())),A87),DATA!C2:E1044,2,FALSE)),0,VLOOKUP(CONCATENATE(INDIRECT(ADDRESS(3,COLUMN())),A87),DATA!C2:E1044,2,FALSE))</f>
        <v>0</v>
      </c>
      <c r="N87" s="50">
        <f ca="1">IF(ISERROR(VLOOKUP(CONCATENATE(INDIRECT(ADDRESS(3,COLUMN())),A87),DATA!C2:E1044,2,FALSE)),0,VLOOKUP(CONCATENATE(INDIRECT(ADDRESS(3,COLUMN())),A87),DATA!C2:E1044,2,FALSE))</f>
        <v>0</v>
      </c>
      <c r="O87" s="50">
        <f ca="1">IF(ISERROR(VLOOKUP(CONCATENATE(INDIRECT(ADDRESS(3,COLUMN())),A87),DATA!C2:E1044,2,FALSE)),0,VLOOKUP(CONCATENATE(INDIRECT(ADDRESS(3,COLUMN())),A87),DATA!C2:E1044,2,FALSE))</f>
        <v>0</v>
      </c>
      <c r="P87" s="50">
        <f ca="1">IF(ISERROR(VLOOKUP(CONCATENATE(INDIRECT(ADDRESS(3,COLUMN())),A87),DATA!C2:E1044,2,FALSE)),0,VLOOKUP(CONCATENATE(INDIRECT(ADDRESS(3,COLUMN())),A87),DATA!C2:E1044,2,FALSE))</f>
        <v>0</v>
      </c>
      <c r="Q87" s="50">
        <f ca="1">IF(ISERROR(VLOOKUP(CONCATENATE(INDIRECT(ADDRESS(3,COLUMN())),A87),DATA!C2:E1044,2,FALSE)),0,VLOOKUP(CONCATENATE(INDIRECT(ADDRESS(3,COLUMN())),A87),DATA!C2:E1044,2,FALSE))</f>
        <v>0</v>
      </c>
      <c r="R87" s="50">
        <f ca="1">IF(ISERROR(VLOOKUP(CONCATENATE(INDIRECT(ADDRESS(3,COLUMN())),A87),DATA!C2:E1044,2,FALSE)),0,VLOOKUP(CONCATENATE(INDIRECT(ADDRESS(3,COLUMN())),A87),DATA!C2:E1044,2,FALSE))</f>
        <v>0</v>
      </c>
      <c r="S87" s="50">
        <f ca="1">IF(ISERROR(VLOOKUP(CONCATENATE(INDIRECT(ADDRESS(3,COLUMN())),A87),DATA!C2:E1044,2,FALSE)),0,VLOOKUP(CONCATENATE(INDIRECT(ADDRESS(3,COLUMN())),A87),DATA!C2:E1044,2,FALSE))</f>
        <v>0</v>
      </c>
      <c r="T87" s="50">
        <f ca="1">IF(ISERROR(VLOOKUP(CONCATENATE(INDIRECT(ADDRESS(3,COLUMN())),A87),DATA!C2:E1044,2,FALSE)),0,VLOOKUP(CONCATENATE(INDIRECT(ADDRESS(3,COLUMN())),A87),DATA!C2:E1044,2,FALSE))</f>
        <v>0</v>
      </c>
      <c r="U87" s="50">
        <f ca="1">IF(ISERROR(VLOOKUP(CONCATENATE(INDIRECT(ADDRESS(3,COLUMN())),A87),DATA!C2:E1044,2,FALSE)),0,VLOOKUP(CONCATENATE(INDIRECT(ADDRESS(3,COLUMN())),A87),DATA!C2:E1044,2,FALSE))</f>
        <v>0</v>
      </c>
      <c r="V87" s="50">
        <f ca="1">IF(ISERROR(VLOOKUP(CONCATENATE(INDIRECT(ADDRESS(3,COLUMN())),A87),DATA!C2:E1044,2,FALSE)),0,VLOOKUP(CONCATENATE(INDIRECT(ADDRESS(3,COLUMN())),A87),DATA!C2:E1044,2,FALSE))</f>
        <v>0</v>
      </c>
      <c r="W87" s="50">
        <f ca="1">IF(ISERROR(VLOOKUP(CONCATENATE(INDIRECT(ADDRESS(3,COLUMN())),A87),DATA!C2:E1044,2,FALSE)),0,VLOOKUP(CONCATENATE(INDIRECT(ADDRESS(3,COLUMN())),A87),DATA!C2:E1044,2,FALSE))</f>
        <v>0</v>
      </c>
      <c r="X87" s="50">
        <f ca="1">IF(ISERROR(VLOOKUP(CONCATENATE(INDIRECT(ADDRESS(3,COLUMN())),A87),DATA!C2:E1044,2,FALSE)),0,VLOOKUP(CONCATENATE(INDIRECT(ADDRESS(3,COLUMN())),A87),DATA!C2:E1044,2,FALSE))</f>
        <v>0</v>
      </c>
      <c r="Y87" s="50">
        <f ca="1">IF(ISERROR(VLOOKUP(CONCATENATE(INDIRECT(ADDRESS(3,COLUMN())),A87),DATA!C2:E1044,2,FALSE)),0,VLOOKUP(CONCATENATE(INDIRECT(ADDRESS(3,COLUMN())),A87),DATA!C2:E1044,2,FALSE))</f>
        <v>0</v>
      </c>
      <c r="Z87" s="50">
        <f ca="1">IF(ISERROR(VLOOKUP(CONCATENATE(INDIRECT(ADDRESS(3,COLUMN())),A87),DATA!C2:E1044,2,FALSE)),0,VLOOKUP(CONCATENATE(INDIRECT(ADDRESS(3,COLUMN())),A87),DATA!C2:E1044,2,FALSE))</f>
        <v>0</v>
      </c>
      <c r="AA87" s="50">
        <f ca="1">IF(ISERROR(VLOOKUP(CONCATENATE(INDIRECT(ADDRESS(3,COLUMN())),A87),DATA!C2:E1044,2,FALSE)),0,VLOOKUP(CONCATENATE(INDIRECT(ADDRESS(3,COLUMN())),A87),DATA!C2:E1044,2,FALSE))</f>
        <v>0</v>
      </c>
      <c r="AB87" s="50">
        <f ca="1">IF(ISERROR(VLOOKUP(CONCATENATE(INDIRECT(ADDRESS(3,COLUMN())),A87),DATA!C2:E1044,2,FALSE)),0,VLOOKUP(CONCATENATE(INDIRECT(ADDRESS(3,COLUMN())),A87),DATA!C2:E1044,2,FALSE))</f>
        <v>0</v>
      </c>
      <c r="AC87" s="50">
        <f ca="1">IF(ISERROR(VLOOKUP(CONCATENATE(INDIRECT(ADDRESS(3,COLUMN())),A87),DATA!C2:E1044,2,FALSE)),0,VLOOKUP(CONCATENATE(INDIRECT(ADDRESS(3,COLUMN())),A87),DATA!C2:E1044,2,FALSE))</f>
        <v>0</v>
      </c>
      <c r="AD87" s="50">
        <f ca="1">IF(ISERROR(VLOOKUP(CONCATENATE(INDIRECT(ADDRESS(3,COLUMN())),A87),DATA!C2:E1044,2,FALSE)),0,VLOOKUP(CONCATENATE(INDIRECT(ADDRESS(3,COLUMN())),A87),DATA!C2:E1044,2,FALSE))</f>
        <v>0</v>
      </c>
      <c r="AE87" s="50">
        <f ca="1">IF(ISERROR(VLOOKUP(CONCATENATE(INDIRECT(ADDRESS(3,COLUMN())),A87),DATA!C2:E1044,2,FALSE)),0,VLOOKUP(CONCATENATE(INDIRECT(ADDRESS(3,COLUMN())),A87),DATA!C2:E1044,2,FALSE))</f>
        <v>0</v>
      </c>
      <c r="AF87" s="50">
        <f ca="1">IF(ISERROR(VLOOKUP(CONCATENATE(INDIRECT(ADDRESS(3,COLUMN())),A87),DATA!C2:E1044,2,FALSE)),0,VLOOKUP(CONCATENATE(INDIRECT(ADDRESS(3,COLUMN())),A87),DATA!C2:E1044,2,FALSE))</f>
        <v>0</v>
      </c>
      <c r="AG87" s="50">
        <f ca="1">IF(ISERROR(VLOOKUP(CONCATENATE(INDIRECT(ADDRESS(3,COLUMN())),A87),DATA!C2:E1044,2,FALSE)),0,VLOOKUP(CONCATENATE(INDIRECT(ADDRESS(3,COLUMN())),A87),DATA!C2:E1044,2,FALSE))</f>
        <v>0</v>
      </c>
      <c r="AH87" s="50">
        <f ca="1">IF(ISERROR(VLOOKUP(CONCATENATE(INDIRECT(ADDRESS(3,COLUMN())),A87),DATA!C2:E1044,2,FALSE)),0,VLOOKUP(CONCATENATE(INDIRECT(ADDRESS(3,COLUMN())),A87),DATA!C2:E1044,2,FALSE))</f>
        <v>0</v>
      </c>
      <c r="AI87" s="50">
        <f ca="1">IF(ISERROR(VLOOKUP(CONCATENATE(INDIRECT(ADDRESS(3,COLUMN())),A87),DATA!C2:E1044,2,FALSE)),0,VLOOKUP(CONCATENATE(INDIRECT(ADDRESS(3,COLUMN())),A87),DATA!C2:E1044,2,FALSE))</f>
        <v>0</v>
      </c>
      <c r="AJ87" s="50">
        <f ca="1">IF(ISERROR(VLOOKUP(CONCATENATE(INDIRECT(ADDRESS(3,COLUMN())),A87),DATA!C2:E1044,2,FALSE)),0,VLOOKUP(CONCATENATE(INDIRECT(ADDRESS(3,COLUMN())),A87),DATA!C2:E1044,2,FALSE))</f>
        <v>0</v>
      </c>
      <c r="AK87" s="50">
        <f ca="1">IF(ISERROR(VLOOKUP(CONCATENATE(INDIRECT(ADDRESS(3,COLUMN())),A87),DATA!C2:E1044,2,FALSE)),0,VLOOKUP(CONCATENATE(INDIRECT(ADDRESS(3,COLUMN())),A87),DATA!C2:E1044,2,FALSE))</f>
        <v>0</v>
      </c>
      <c r="AL87" s="50">
        <f ca="1">IF(ISERROR(VLOOKUP(CONCATENATE(INDIRECT(ADDRESS(3,COLUMN())),A87),DATA!C2:E1044,2,FALSE)),0,VLOOKUP(CONCATENATE(INDIRECT(ADDRESS(3,COLUMN())),A87),DATA!C2:E1044,2,FALSE))</f>
        <v>0</v>
      </c>
      <c r="AM87" s="50">
        <f ca="1">IF(ISERROR(VLOOKUP(CONCATENATE(INDIRECT(ADDRESS(3,COLUMN())),A87),DATA!C2:E1044,2,FALSE)),0,VLOOKUP(CONCATENATE(INDIRECT(ADDRESS(3,COLUMN())),A87),DATA!C2:E1044,2,FALSE))</f>
        <v>0</v>
      </c>
      <c r="AN87" s="50">
        <f ca="1">SUM(B87:INDIRECT(CONCATENATE(SUBSTITUTE(ADDRESS(1,COLUMN()-1,4),"1",""),"$87")))</f>
        <v>0</v>
      </c>
    </row>
    <row r="88" spans="1:40" x14ac:dyDescent="0.25">
      <c r="A88" s="49" t="s">
        <v>119</v>
      </c>
      <c r="B88" s="49">
        <f ca="1">IF(ISERROR(VLOOKUP(CONCATENATE(INDIRECT(ADDRESS(3,COLUMN())),A88),DATA!C2:E1044,2,FALSE)),0,VLOOKUP(CONCATENATE(INDIRECT(ADDRESS(3,COLUMN())),A88),DATA!C2:E1044,2,FALSE))</f>
        <v>0</v>
      </c>
      <c r="C88" s="49">
        <f ca="1">IF(ISERROR(VLOOKUP(CONCATENATE(INDIRECT(ADDRESS(3,COLUMN())),A88),DATA!C2:E1044,2,FALSE)),0,VLOOKUP(CONCATENATE(INDIRECT(ADDRESS(3,COLUMN())),A88),DATA!C2:E1044,2,FALSE))</f>
        <v>0</v>
      </c>
      <c r="D88" s="49">
        <f ca="1">IF(ISERROR(VLOOKUP(CONCATENATE(INDIRECT(ADDRESS(3,COLUMN())),A88),DATA!C2:E1044,2,FALSE)),0,VLOOKUP(CONCATENATE(INDIRECT(ADDRESS(3,COLUMN())),A88),DATA!C2:E1044,2,FALSE))</f>
        <v>0</v>
      </c>
      <c r="E88" s="49">
        <f ca="1">IF(ISERROR(VLOOKUP(CONCATENATE(INDIRECT(ADDRESS(3,COLUMN())),A88),DATA!C2:E1044,2,FALSE)),0,VLOOKUP(CONCATENATE(INDIRECT(ADDRESS(3,COLUMN())),A88),DATA!C2:E1044,2,FALSE))</f>
        <v>0</v>
      </c>
      <c r="F88" s="49">
        <f ca="1">IF(ISERROR(VLOOKUP(CONCATENATE(INDIRECT(ADDRESS(3,COLUMN())),A88),DATA!C2:E1044,2,FALSE)),0,VLOOKUP(CONCATENATE(INDIRECT(ADDRESS(3,COLUMN())),A88),DATA!C2:E1044,2,FALSE))</f>
        <v>0</v>
      </c>
      <c r="G88" s="49">
        <f ca="1">IF(ISERROR(VLOOKUP(CONCATENATE(INDIRECT(ADDRESS(3,COLUMN())),A88),DATA!C2:E1044,2,FALSE)),0,VLOOKUP(CONCATENATE(INDIRECT(ADDRESS(3,COLUMN())),A88),DATA!C2:E1044,2,FALSE))</f>
        <v>0</v>
      </c>
      <c r="H88" s="49">
        <f ca="1">IF(ISERROR(VLOOKUP(CONCATENATE(INDIRECT(ADDRESS(3,COLUMN())),A88),DATA!C2:E1044,2,FALSE)),0,VLOOKUP(CONCATENATE(INDIRECT(ADDRESS(3,COLUMN())),A88),DATA!C2:E1044,2,FALSE))</f>
        <v>0</v>
      </c>
      <c r="I88" s="49">
        <f ca="1">IF(ISERROR(VLOOKUP(CONCATENATE(INDIRECT(ADDRESS(3,COLUMN())),A88),DATA!C2:E1044,2,FALSE)),0,VLOOKUP(CONCATENATE(INDIRECT(ADDRESS(3,COLUMN())),A88),DATA!C2:E1044,2,FALSE))</f>
        <v>0</v>
      </c>
      <c r="J88" s="49">
        <f ca="1">IF(ISERROR(VLOOKUP(CONCATENATE(INDIRECT(ADDRESS(3,COLUMN())),A88),DATA!C2:E1044,2,FALSE)),0,VLOOKUP(CONCATENATE(INDIRECT(ADDRESS(3,COLUMN())),A88),DATA!C2:E1044,2,FALSE))</f>
        <v>0</v>
      </c>
      <c r="K88" s="49">
        <f ca="1">IF(ISERROR(VLOOKUP(CONCATENATE(INDIRECT(ADDRESS(3,COLUMN())),A88),DATA!C2:E1044,2,FALSE)),0,VLOOKUP(CONCATENATE(INDIRECT(ADDRESS(3,COLUMN())),A88),DATA!C2:E1044,2,FALSE))</f>
        <v>0</v>
      </c>
      <c r="L88" s="49">
        <f ca="1">IF(ISERROR(VLOOKUP(CONCATENATE(INDIRECT(ADDRESS(3,COLUMN())),A88),DATA!C2:E1044,2,FALSE)),0,VLOOKUP(CONCATENATE(INDIRECT(ADDRESS(3,COLUMN())),A88),DATA!C2:E1044,2,FALSE))</f>
        <v>0</v>
      </c>
      <c r="M88" s="49">
        <f ca="1">IF(ISERROR(VLOOKUP(CONCATENATE(INDIRECT(ADDRESS(3,COLUMN())),A88),DATA!C2:E1044,2,FALSE)),0,VLOOKUP(CONCATENATE(INDIRECT(ADDRESS(3,COLUMN())),A88),DATA!C2:E1044,2,FALSE))</f>
        <v>0</v>
      </c>
      <c r="N88" s="49">
        <f ca="1">IF(ISERROR(VLOOKUP(CONCATENATE(INDIRECT(ADDRESS(3,COLUMN())),A88),DATA!C2:E1044,2,FALSE)),0,VLOOKUP(CONCATENATE(INDIRECT(ADDRESS(3,COLUMN())),A88),DATA!C2:E1044,2,FALSE))</f>
        <v>0</v>
      </c>
      <c r="O88" s="49">
        <f ca="1">IF(ISERROR(VLOOKUP(CONCATENATE(INDIRECT(ADDRESS(3,COLUMN())),A88),DATA!C2:E1044,2,FALSE)),0,VLOOKUP(CONCATENATE(INDIRECT(ADDRESS(3,COLUMN())),A88),DATA!C2:E1044,2,FALSE))</f>
        <v>0</v>
      </c>
      <c r="P88" s="49">
        <f ca="1">IF(ISERROR(VLOOKUP(CONCATENATE(INDIRECT(ADDRESS(3,COLUMN())),A88),DATA!C2:E1044,2,FALSE)),0,VLOOKUP(CONCATENATE(INDIRECT(ADDRESS(3,COLUMN())),A88),DATA!C2:E1044,2,FALSE))</f>
        <v>0</v>
      </c>
      <c r="Q88" s="49">
        <f ca="1">IF(ISERROR(VLOOKUP(CONCATENATE(INDIRECT(ADDRESS(3,COLUMN())),A88),DATA!C2:E1044,2,FALSE)),0,VLOOKUP(CONCATENATE(INDIRECT(ADDRESS(3,COLUMN())),A88),DATA!C2:E1044,2,FALSE))</f>
        <v>0</v>
      </c>
      <c r="R88" s="49">
        <f ca="1">IF(ISERROR(VLOOKUP(CONCATENATE(INDIRECT(ADDRESS(3,COLUMN())),A88),DATA!C2:E1044,2,FALSE)),0,VLOOKUP(CONCATENATE(INDIRECT(ADDRESS(3,COLUMN())),A88),DATA!C2:E1044,2,FALSE))</f>
        <v>0</v>
      </c>
      <c r="S88" s="49">
        <f ca="1">IF(ISERROR(VLOOKUP(CONCATENATE(INDIRECT(ADDRESS(3,COLUMN())),A88),DATA!C2:E1044,2,FALSE)),0,VLOOKUP(CONCATENATE(INDIRECT(ADDRESS(3,COLUMN())),A88),DATA!C2:E1044,2,FALSE))</f>
        <v>0</v>
      </c>
      <c r="T88" s="49">
        <f ca="1">IF(ISERROR(VLOOKUP(CONCATENATE(INDIRECT(ADDRESS(3,COLUMN())),A88),DATA!C2:E1044,2,FALSE)),0,VLOOKUP(CONCATENATE(INDIRECT(ADDRESS(3,COLUMN())),A88),DATA!C2:E1044,2,FALSE))</f>
        <v>0</v>
      </c>
      <c r="U88" s="49">
        <f ca="1">IF(ISERROR(VLOOKUP(CONCATENATE(INDIRECT(ADDRESS(3,COLUMN())),A88),DATA!C2:E1044,2,FALSE)),0,VLOOKUP(CONCATENATE(INDIRECT(ADDRESS(3,COLUMN())),A88),DATA!C2:E1044,2,FALSE))</f>
        <v>0</v>
      </c>
      <c r="V88" s="49">
        <f ca="1">IF(ISERROR(VLOOKUP(CONCATENATE(INDIRECT(ADDRESS(3,COLUMN())),A88),DATA!C2:E1044,2,FALSE)),0,VLOOKUP(CONCATENATE(INDIRECT(ADDRESS(3,COLUMN())),A88),DATA!C2:E1044,2,FALSE))</f>
        <v>0</v>
      </c>
      <c r="W88" s="49">
        <f ca="1">IF(ISERROR(VLOOKUP(CONCATENATE(INDIRECT(ADDRESS(3,COLUMN())),A88),DATA!C2:E1044,2,FALSE)),0,VLOOKUP(CONCATENATE(INDIRECT(ADDRESS(3,COLUMN())),A88),DATA!C2:E1044,2,FALSE))</f>
        <v>0</v>
      </c>
      <c r="X88" s="49">
        <f ca="1">IF(ISERROR(VLOOKUP(CONCATENATE(INDIRECT(ADDRESS(3,COLUMN())),A88),DATA!C2:E1044,2,FALSE)),0,VLOOKUP(CONCATENATE(INDIRECT(ADDRESS(3,COLUMN())),A88),DATA!C2:E1044,2,FALSE))</f>
        <v>0</v>
      </c>
      <c r="Y88" s="49">
        <f ca="1">IF(ISERROR(VLOOKUP(CONCATENATE(INDIRECT(ADDRESS(3,COLUMN())),A88),DATA!C2:E1044,2,FALSE)),0,VLOOKUP(CONCATENATE(INDIRECT(ADDRESS(3,COLUMN())),A88),DATA!C2:E1044,2,FALSE))</f>
        <v>0</v>
      </c>
      <c r="Z88" s="49">
        <f ca="1">IF(ISERROR(VLOOKUP(CONCATENATE(INDIRECT(ADDRESS(3,COLUMN())),A88),DATA!C2:E1044,2,FALSE)),0,VLOOKUP(CONCATENATE(INDIRECT(ADDRESS(3,COLUMN())),A88),DATA!C2:E1044,2,FALSE))</f>
        <v>0</v>
      </c>
      <c r="AA88" s="49">
        <f ca="1">IF(ISERROR(VLOOKUP(CONCATENATE(INDIRECT(ADDRESS(3,COLUMN())),A88),DATA!C2:E1044,2,FALSE)),0,VLOOKUP(CONCATENATE(INDIRECT(ADDRESS(3,COLUMN())),A88),DATA!C2:E1044,2,FALSE))</f>
        <v>0</v>
      </c>
      <c r="AB88" s="49">
        <f ca="1">IF(ISERROR(VLOOKUP(CONCATENATE(INDIRECT(ADDRESS(3,COLUMN())),A88),DATA!C2:E1044,2,FALSE)),0,VLOOKUP(CONCATENATE(INDIRECT(ADDRESS(3,COLUMN())),A88),DATA!C2:E1044,2,FALSE))</f>
        <v>0</v>
      </c>
      <c r="AC88" s="49">
        <f ca="1">IF(ISERROR(VLOOKUP(CONCATENATE(INDIRECT(ADDRESS(3,COLUMN())),A88),DATA!C2:E1044,2,FALSE)),0,VLOOKUP(CONCATENATE(INDIRECT(ADDRESS(3,COLUMN())),A88),DATA!C2:E1044,2,FALSE))</f>
        <v>0</v>
      </c>
      <c r="AD88" s="49">
        <f ca="1">IF(ISERROR(VLOOKUP(CONCATENATE(INDIRECT(ADDRESS(3,COLUMN())),A88),DATA!C2:E1044,2,FALSE)),0,VLOOKUP(CONCATENATE(INDIRECT(ADDRESS(3,COLUMN())),A88),DATA!C2:E1044,2,FALSE))</f>
        <v>0</v>
      </c>
      <c r="AE88" s="49">
        <f ca="1">IF(ISERROR(VLOOKUP(CONCATENATE(INDIRECT(ADDRESS(3,COLUMN())),A88),DATA!C2:E1044,2,FALSE)),0,VLOOKUP(CONCATENATE(INDIRECT(ADDRESS(3,COLUMN())),A88),DATA!C2:E1044,2,FALSE))</f>
        <v>0</v>
      </c>
      <c r="AF88" s="49">
        <f ca="1">IF(ISERROR(VLOOKUP(CONCATENATE(INDIRECT(ADDRESS(3,COLUMN())),A88),DATA!C2:E1044,2,FALSE)),0,VLOOKUP(CONCATENATE(INDIRECT(ADDRESS(3,COLUMN())),A88),DATA!C2:E1044,2,FALSE))</f>
        <v>0</v>
      </c>
      <c r="AG88" s="49">
        <f ca="1">IF(ISERROR(VLOOKUP(CONCATENATE(INDIRECT(ADDRESS(3,COLUMN())),A88),DATA!C2:E1044,2,FALSE)),0,VLOOKUP(CONCATENATE(INDIRECT(ADDRESS(3,COLUMN())),A88),DATA!C2:E1044,2,FALSE))</f>
        <v>0</v>
      </c>
      <c r="AH88" s="49">
        <f ca="1">IF(ISERROR(VLOOKUP(CONCATENATE(INDIRECT(ADDRESS(3,COLUMN())),A88),DATA!C2:E1044,2,FALSE)),0,VLOOKUP(CONCATENATE(INDIRECT(ADDRESS(3,COLUMN())),A88),DATA!C2:E1044,2,FALSE))</f>
        <v>0</v>
      </c>
      <c r="AI88" s="49">
        <f ca="1">IF(ISERROR(VLOOKUP(CONCATENATE(INDIRECT(ADDRESS(3,COLUMN())),A88),DATA!C2:E1044,2,FALSE)),0,VLOOKUP(CONCATENATE(INDIRECT(ADDRESS(3,COLUMN())),A88),DATA!C2:E1044,2,FALSE))</f>
        <v>0</v>
      </c>
      <c r="AJ88" s="49">
        <f ca="1">IF(ISERROR(VLOOKUP(CONCATENATE(INDIRECT(ADDRESS(3,COLUMN())),A88),DATA!C2:E1044,2,FALSE)),0,VLOOKUP(CONCATENATE(INDIRECT(ADDRESS(3,COLUMN())),A88),DATA!C2:E1044,2,FALSE))</f>
        <v>0</v>
      </c>
      <c r="AK88" s="49">
        <f ca="1">IF(ISERROR(VLOOKUP(CONCATENATE(INDIRECT(ADDRESS(3,COLUMN())),A88),DATA!C2:E1044,2,FALSE)),0,VLOOKUP(CONCATENATE(INDIRECT(ADDRESS(3,COLUMN())),A88),DATA!C2:E1044,2,FALSE))</f>
        <v>0</v>
      </c>
      <c r="AL88" s="49">
        <f ca="1">IF(ISERROR(VLOOKUP(CONCATENATE(INDIRECT(ADDRESS(3,COLUMN())),A88),DATA!C2:E1044,2,FALSE)),0,VLOOKUP(CONCATENATE(INDIRECT(ADDRESS(3,COLUMN())),A88),DATA!C2:E1044,2,FALSE))</f>
        <v>0</v>
      </c>
      <c r="AM88" s="49">
        <f ca="1">IF(ISERROR(VLOOKUP(CONCATENATE(INDIRECT(ADDRESS(3,COLUMN())),A88),DATA!C2:E1044,2,FALSE)),0,VLOOKUP(CONCATENATE(INDIRECT(ADDRESS(3,COLUMN())),A88),DATA!C2:E1044,2,FALSE))</f>
        <v>0</v>
      </c>
      <c r="AN88" s="49">
        <f ca="1">SUM(B88:INDIRECT(CONCATENATE(SUBSTITUTE(ADDRESS(1,COLUMN()-1,4),"1",""),"$88")))</f>
        <v>0</v>
      </c>
    </row>
    <row r="89" spans="1:40" x14ac:dyDescent="0.25">
      <c r="A89" s="50" t="s">
        <v>120</v>
      </c>
      <c r="B89" s="50">
        <f ca="1">IF(ISERROR(VLOOKUP(CONCATENATE(INDIRECT(ADDRESS(3,COLUMN())),A89),DATA!C2:E1044,2,FALSE)),0,VLOOKUP(CONCATENATE(INDIRECT(ADDRESS(3,COLUMN())),A89),DATA!C2:E1044,2,FALSE))</f>
        <v>0</v>
      </c>
      <c r="C89" s="50">
        <f ca="1">IF(ISERROR(VLOOKUP(CONCATENATE(INDIRECT(ADDRESS(3,COLUMN())),A89),DATA!C2:E1044,2,FALSE)),0,VLOOKUP(CONCATENATE(INDIRECT(ADDRESS(3,COLUMN())),A89),DATA!C2:E1044,2,FALSE))</f>
        <v>0</v>
      </c>
      <c r="D89" s="50">
        <f ca="1">IF(ISERROR(VLOOKUP(CONCATENATE(INDIRECT(ADDRESS(3,COLUMN())),A89),DATA!C2:E1044,2,FALSE)),0,VLOOKUP(CONCATENATE(INDIRECT(ADDRESS(3,COLUMN())),A89),DATA!C2:E1044,2,FALSE))</f>
        <v>0</v>
      </c>
      <c r="E89" s="50">
        <f ca="1">IF(ISERROR(VLOOKUP(CONCATENATE(INDIRECT(ADDRESS(3,COLUMN())),A89),DATA!C2:E1044,2,FALSE)),0,VLOOKUP(CONCATENATE(INDIRECT(ADDRESS(3,COLUMN())),A89),DATA!C2:E1044,2,FALSE))</f>
        <v>0</v>
      </c>
      <c r="F89" s="50">
        <f ca="1">IF(ISERROR(VLOOKUP(CONCATENATE(INDIRECT(ADDRESS(3,COLUMN())),A89),DATA!C2:E1044,2,FALSE)),0,VLOOKUP(CONCATENATE(INDIRECT(ADDRESS(3,COLUMN())),A89),DATA!C2:E1044,2,FALSE))</f>
        <v>0</v>
      </c>
      <c r="G89" s="50">
        <f ca="1">IF(ISERROR(VLOOKUP(CONCATENATE(INDIRECT(ADDRESS(3,COLUMN())),A89),DATA!C2:E1044,2,FALSE)),0,VLOOKUP(CONCATENATE(INDIRECT(ADDRESS(3,COLUMN())),A89),DATA!C2:E1044,2,FALSE))</f>
        <v>0</v>
      </c>
      <c r="H89" s="50">
        <f ca="1">IF(ISERROR(VLOOKUP(CONCATENATE(INDIRECT(ADDRESS(3,COLUMN())),A89),DATA!C2:E1044,2,FALSE)),0,VLOOKUP(CONCATENATE(INDIRECT(ADDRESS(3,COLUMN())),A89),DATA!C2:E1044,2,FALSE))</f>
        <v>0</v>
      </c>
      <c r="I89" s="50">
        <f ca="1">IF(ISERROR(VLOOKUP(CONCATENATE(INDIRECT(ADDRESS(3,COLUMN())),A89),DATA!C2:E1044,2,FALSE)),0,VLOOKUP(CONCATENATE(INDIRECT(ADDRESS(3,COLUMN())),A89),DATA!C2:E1044,2,FALSE))</f>
        <v>1</v>
      </c>
      <c r="J89" s="50">
        <f ca="1">IF(ISERROR(VLOOKUP(CONCATENATE(INDIRECT(ADDRESS(3,COLUMN())),A89),DATA!C2:E1044,2,FALSE)),0,VLOOKUP(CONCATENATE(INDIRECT(ADDRESS(3,COLUMN())),A89),DATA!C2:E1044,2,FALSE))</f>
        <v>0</v>
      </c>
      <c r="K89" s="50">
        <f ca="1">IF(ISERROR(VLOOKUP(CONCATENATE(INDIRECT(ADDRESS(3,COLUMN())),A89),DATA!C2:E1044,2,FALSE)),0,VLOOKUP(CONCATENATE(INDIRECT(ADDRESS(3,COLUMN())),A89),DATA!C2:E1044,2,FALSE))</f>
        <v>0</v>
      </c>
      <c r="L89" s="50">
        <f ca="1">IF(ISERROR(VLOOKUP(CONCATENATE(INDIRECT(ADDRESS(3,COLUMN())),A89),DATA!C2:E1044,2,FALSE)),0,VLOOKUP(CONCATENATE(INDIRECT(ADDRESS(3,COLUMN())),A89),DATA!C2:E1044,2,FALSE))</f>
        <v>0</v>
      </c>
      <c r="M89" s="50">
        <f ca="1">IF(ISERROR(VLOOKUP(CONCATENATE(INDIRECT(ADDRESS(3,COLUMN())),A89),DATA!C2:E1044,2,FALSE)),0,VLOOKUP(CONCATENATE(INDIRECT(ADDRESS(3,COLUMN())),A89),DATA!C2:E1044,2,FALSE))</f>
        <v>0</v>
      </c>
      <c r="N89" s="50">
        <f ca="1">IF(ISERROR(VLOOKUP(CONCATENATE(INDIRECT(ADDRESS(3,COLUMN())),A89),DATA!C2:E1044,2,FALSE)),0,VLOOKUP(CONCATENATE(INDIRECT(ADDRESS(3,COLUMN())),A89),DATA!C2:E1044,2,FALSE))</f>
        <v>0</v>
      </c>
      <c r="O89" s="50">
        <f ca="1">IF(ISERROR(VLOOKUP(CONCATENATE(INDIRECT(ADDRESS(3,COLUMN())),A89),DATA!C2:E1044,2,FALSE)),0,VLOOKUP(CONCATENATE(INDIRECT(ADDRESS(3,COLUMN())),A89),DATA!C2:E1044,2,FALSE))</f>
        <v>0</v>
      </c>
      <c r="P89" s="50">
        <f ca="1">IF(ISERROR(VLOOKUP(CONCATENATE(INDIRECT(ADDRESS(3,COLUMN())),A89),DATA!C2:E1044,2,FALSE)),0,VLOOKUP(CONCATENATE(INDIRECT(ADDRESS(3,COLUMN())),A89),DATA!C2:E1044,2,FALSE))</f>
        <v>0</v>
      </c>
      <c r="Q89" s="50">
        <f ca="1">IF(ISERROR(VLOOKUP(CONCATENATE(INDIRECT(ADDRESS(3,COLUMN())),A89),DATA!C2:E1044,2,FALSE)),0,VLOOKUP(CONCATENATE(INDIRECT(ADDRESS(3,COLUMN())),A89),DATA!C2:E1044,2,FALSE))</f>
        <v>0</v>
      </c>
      <c r="R89" s="50">
        <f ca="1">IF(ISERROR(VLOOKUP(CONCATENATE(INDIRECT(ADDRESS(3,COLUMN())),A89),DATA!C2:E1044,2,FALSE)),0,VLOOKUP(CONCATENATE(INDIRECT(ADDRESS(3,COLUMN())),A89),DATA!C2:E1044,2,FALSE))</f>
        <v>0</v>
      </c>
      <c r="S89" s="50">
        <f ca="1">IF(ISERROR(VLOOKUP(CONCATENATE(INDIRECT(ADDRESS(3,COLUMN())),A89),DATA!C2:E1044,2,FALSE)),0,VLOOKUP(CONCATENATE(INDIRECT(ADDRESS(3,COLUMN())),A89),DATA!C2:E1044,2,FALSE))</f>
        <v>0</v>
      </c>
      <c r="T89" s="50">
        <f ca="1">IF(ISERROR(VLOOKUP(CONCATENATE(INDIRECT(ADDRESS(3,COLUMN())),A89),DATA!C2:E1044,2,FALSE)),0,VLOOKUP(CONCATENATE(INDIRECT(ADDRESS(3,COLUMN())),A89),DATA!C2:E1044,2,FALSE))</f>
        <v>0</v>
      </c>
      <c r="U89" s="50">
        <f ca="1">IF(ISERROR(VLOOKUP(CONCATENATE(INDIRECT(ADDRESS(3,COLUMN())),A89),DATA!C2:E1044,2,FALSE)),0,VLOOKUP(CONCATENATE(INDIRECT(ADDRESS(3,COLUMN())),A89),DATA!C2:E1044,2,FALSE))</f>
        <v>0</v>
      </c>
      <c r="V89" s="50">
        <f ca="1">IF(ISERROR(VLOOKUP(CONCATENATE(INDIRECT(ADDRESS(3,COLUMN())),A89),DATA!C2:E1044,2,FALSE)),0,VLOOKUP(CONCATENATE(INDIRECT(ADDRESS(3,COLUMN())),A89),DATA!C2:E1044,2,FALSE))</f>
        <v>0</v>
      </c>
      <c r="W89" s="50">
        <f ca="1">IF(ISERROR(VLOOKUP(CONCATENATE(INDIRECT(ADDRESS(3,COLUMN())),A89),DATA!C2:E1044,2,FALSE)),0,VLOOKUP(CONCATENATE(INDIRECT(ADDRESS(3,COLUMN())),A89),DATA!C2:E1044,2,FALSE))</f>
        <v>0</v>
      </c>
      <c r="X89" s="50">
        <f ca="1">IF(ISERROR(VLOOKUP(CONCATENATE(INDIRECT(ADDRESS(3,COLUMN())),A89),DATA!C2:E1044,2,FALSE)),0,VLOOKUP(CONCATENATE(INDIRECT(ADDRESS(3,COLUMN())),A89),DATA!C2:E1044,2,FALSE))</f>
        <v>0</v>
      </c>
      <c r="Y89" s="50">
        <f ca="1">IF(ISERROR(VLOOKUP(CONCATENATE(INDIRECT(ADDRESS(3,COLUMN())),A89),DATA!C2:E1044,2,FALSE)),0,VLOOKUP(CONCATENATE(INDIRECT(ADDRESS(3,COLUMN())),A89),DATA!C2:E1044,2,FALSE))</f>
        <v>0</v>
      </c>
      <c r="Z89" s="50">
        <f ca="1">IF(ISERROR(VLOOKUP(CONCATENATE(INDIRECT(ADDRESS(3,COLUMN())),A89),DATA!C2:E1044,2,FALSE)),0,VLOOKUP(CONCATENATE(INDIRECT(ADDRESS(3,COLUMN())),A89),DATA!C2:E1044,2,FALSE))</f>
        <v>0</v>
      </c>
      <c r="AA89" s="50">
        <f ca="1">IF(ISERROR(VLOOKUP(CONCATENATE(INDIRECT(ADDRESS(3,COLUMN())),A89),DATA!C2:E1044,2,FALSE)),0,VLOOKUP(CONCATENATE(INDIRECT(ADDRESS(3,COLUMN())),A89),DATA!C2:E1044,2,FALSE))</f>
        <v>0</v>
      </c>
      <c r="AB89" s="50">
        <f ca="1">IF(ISERROR(VLOOKUP(CONCATENATE(INDIRECT(ADDRESS(3,COLUMN())),A89),DATA!C2:E1044,2,FALSE)),0,VLOOKUP(CONCATENATE(INDIRECT(ADDRESS(3,COLUMN())),A89),DATA!C2:E1044,2,FALSE))</f>
        <v>0</v>
      </c>
      <c r="AC89" s="50">
        <f ca="1">IF(ISERROR(VLOOKUP(CONCATENATE(INDIRECT(ADDRESS(3,COLUMN())),A89),DATA!C2:E1044,2,FALSE)),0,VLOOKUP(CONCATENATE(INDIRECT(ADDRESS(3,COLUMN())),A89),DATA!C2:E1044,2,FALSE))</f>
        <v>0</v>
      </c>
      <c r="AD89" s="50">
        <f ca="1">IF(ISERROR(VLOOKUP(CONCATENATE(INDIRECT(ADDRESS(3,COLUMN())),A89),DATA!C2:E1044,2,FALSE)),0,VLOOKUP(CONCATENATE(INDIRECT(ADDRESS(3,COLUMN())),A89),DATA!C2:E1044,2,FALSE))</f>
        <v>0</v>
      </c>
      <c r="AE89" s="50">
        <f ca="1">IF(ISERROR(VLOOKUP(CONCATENATE(INDIRECT(ADDRESS(3,COLUMN())),A89),DATA!C2:E1044,2,FALSE)),0,VLOOKUP(CONCATENATE(INDIRECT(ADDRESS(3,COLUMN())),A89),DATA!C2:E1044,2,FALSE))</f>
        <v>0</v>
      </c>
      <c r="AF89" s="50">
        <f ca="1">IF(ISERROR(VLOOKUP(CONCATENATE(INDIRECT(ADDRESS(3,COLUMN())),A89),DATA!C2:E1044,2,FALSE)),0,VLOOKUP(CONCATENATE(INDIRECT(ADDRESS(3,COLUMN())),A89),DATA!C2:E1044,2,FALSE))</f>
        <v>0</v>
      </c>
      <c r="AG89" s="50">
        <f ca="1">IF(ISERROR(VLOOKUP(CONCATENATE(INDIRECT(ADDRESS(3,COLUMN())),A89),DATA!C2:E1044,2,FALSE)),0,VLOOKUP(CONCATENATE(INDIRECT(ADDRESS(3,COLUMN())),A89),DATA!C2:E1044,2,FALSE))</f>
        <v>0</v>
      </c>
      <c r="AH89" s="50">
        <f ca="1">IF(ISERROR(VLOOKUP(CONCATENATE(INDIRECT(ADDRESS(3,COLUMN())),A89),DATA!C2:E1044,2,FALSE)),0,VLOOKUP(CONCATENATE(INDIRECT(ADDRESS(3,COLUMN())),A89),DATA!C2:E1044,2,FALSE))</f>
        <v>0</v>
      </c>
      <c r="AI89" s="50">
        <f ca="1">IF(ISERROR(VLOOKUP(CONCATENATE(INDIRECT(ADDRESS(3,COLUMN())),A89),DATA!C2:E1044,2,FALSE)),0,VLOOKUP(CONCATENATE(INDIRECT(ADDRESS(3,COLUMN())),A89),DATA!C2:E1044,2,FALSE))</f>
        <v>0</v>
      </c>
      <c r="AJ89" s="50">
        <f ca="1">IF(ISERROR(VLOOKUP(CONCATENATE(INDIRECT(ADDRESS(3,COLUMN())),A89),DATA!C2:E1044,2,FALSE)),0,VLOOKUP(CONCATENATE(INDIRECT(ADDRESS(3,COLUMN())),A89),DATA!C2:E1044,2,FALSE))</f>
        <v>0</v>
      </c>
      <c r="AK89" s="50">
        <f ca="1">IF(ISERROR(VLOOKUP(CONCATENATE(INDIRECT(ADDRESS(3,COLUMN())),A89),DATA!C2:E1044,2,FALSE)),0,VLOOKUP(CONCATENATE(INDIRECT(ADDRESS(3,COLUMN())),A89),DATA!C2:E1044,2,FALSE))</f>
        <v>0</v>
      </c>
      <c r="AL89" s="50">
        <f ca="1">IF(ISERROR(VLOOKUP(CONCATENATE(INDIRECT(ADDRESS(3,COLUMN())),A89),DATA!C2:E1044,2,FALSE)),0,VLOOKUP(CONCATENATE(INDIRECT(ADDRESS(3,COLUMN())),A89),DATA!C2:E1044,2,FALSE))</f>
        <v>0</v>
      </c>
      <c r="AM89" s="50">
        <f ca="1">IF(ISERROR(VLOOKUP(CONCATENATE(INDIRECT(ADDRESS(3,COLUMN())),A89),DATA!C2:E1044,2,FALSE)),0,VLOOKUP(CONCATENATE(INDIRECT(ADDRESS(3,COLUMN())),A89),DATA!C2:E1044,2,FALSE))</f>
        <v>0</v>
      </c>
      <c r="AN89" s="50">
        <f ca="1">SUM(B89:INDIRECT(CONCATENATE(SUBSTITUTE(ADDRESS(1,COLUMN()-1,4),"1",""),"$89")))</f>
        <v>1</v>
      </c>
    </row>
    <row r="90" spans="1:40" x14ac:dyDescent="0.25">
      <c r="A90" s="49" t="s">
        <v>121</v>
      </c>
      <c r="B90" s="49">
        <f ca="1">IF(ISERROR(VLOOKUP(CONCATENATE(INDIRECT(ADDRESS(3,COLUMN())),A90),DATA!C2:E1044,2,FALSE)),0,VLOOKUP(CONCATENATE(INDIRECT(ADDRESS(3,COLUMN())),A90),DATA!C2:E1044,2,FALSE))</f>
        <v>0</v>
      </c>
      <c r="C90" s="49">
        <f ca="1">IF(ISERROR(VLOOKUP(CONCATENATE(INDIRECT(ADDRESS(3,COLUMN())),A90),DATA!C2:E1044,2,FALSE)),0,VLOOKUP(CONCATENATE(INDIRECT(ADDRESS(3,COLUMN())),A90),DATA!C2:E1044,2,FALSE))</f>
        <v>0</v>
      </c>
      <c r="D90" s="49">
        <f ca="1">IF(ISERROR(VLOOKUP(CONCATENATE(INDIRECT(ADDRESS(3,COLUMN())),A90),DATA!C2:E1044,2,FALSE)),0,VLOOKUP(CONCATENATE(INDIRECT(ADDRESS(3,COLUMN())),A90),DATA!C2:E1044,2,FALSE))</f>
        <v>0</v>
      </c>
      <c r="E90" s="49">
        <f ca="1">IF(ISERROR(VLOOKUP(CONCATENATE(INDIRECT(ADDRESS(3,COLUMN())),A90),DATA!C2:E1044,2,FALSE)),0,VLOOKUP(CONCATENATE(INDIRECT(ADDRESS(3,COLUMN())),A90),DATA!C2:E1044,2,FALSE))</f>
        <v>0</v>
      </c>
      <c r="F90" s="49">
        <f ca="1">IF(ISERROR(VLOOKUP(CONCATENATE(INDIRECT(ADDRESS(3,COLUMN())),A90),DATA!C2:E1044,2,FALSE)),0,VLOOKUP(CONCATENATE(INDIRECT(ADDRESS(3,COLUMN())),A90),DATA!C2:E1044,2,FALSE))</f>
        <v>0</v>
      </c>
      <c r="G90" s="49">
        <f ca="1">IF(ISERROR(VLOOKUP(CONCATENATE(INDIRECT(ADDRESS(3,COLUMN())),A90),DATA!C2:E1044,2,FALSE)),0,VLOOKUP(CONCATENATE(INDIRECT(ADDRESS(3,COLUMN())),A90),DATA!C2:E1044,2,FALSE))</f>
        <v>0</v>
      </c>
      <c r="H90" s="49">
        <f ca="1">IF(ISERROR(VLOOKUP(CONCATENATE(INDIRECT(ADDRESS(3,COLUMN())),A90),DATA!C2:E1044,2,FALSE)),0,VLOOKUP(CONCATENATE(INDIRECT(ADDRESS(3,COLUMN())),A90),DATA!C2:E1044,2,FALSE))</f>
        <v>0</v>
      </c>
      <c r="I90" s="49">
        <f ca="1">IF(ISERROR(VLOOKUP(CONCATENATE(INDIRECT(ADDRESS(3,COLUMN())),A90),DATA!C2:E1044,2,FALSE)),0,VLOOKUP(CONCATENATE(INDIRECT(ADDRESS(3,COLUMN())),A90),DATA!C2:E1044,2,FALSE))</f>
        <v>0</v>
      </c>
      <c r="J90" s="49">
        <f ca="1">IF(ISERROR(VLOOKUP(CONCATENATE(INDIRECT(ADDRESS(3,COLUMN())),A90),DATA!C2:E1044,2,FALSE)),0,VLOOKUP(CONCATENATE(INDIRECT(ADDRESS(3,COLUMN())),A90),DATA!C2:E1044,2,FALSE))</f>
        <v>0</v>
      </c>
      <c r="K90" s="49">
        <f ca="1">IF(ISERROR(VLOOKUP(CONCATENATE(INDIRECT(ADDRESS(3,COLUMN())),A90),DATA!C2:E1044,2,FALSE)),0,VLOOKUP(CONCATENATE(INDIRECT(ADDRESS(3,COLUMN())),A90),DATA!C2:E1044,2,FALSE))</f>
        <v>0</v>
      </c>
      <c r="L90" s="49">
        <f ca="1">IF(ISERROR(VLOOKUP(CONCATENATE(INDIRECT(ADDRESS(3,COLUMN())),A90),DATA!C2:E1044,2,FALSE)),0,VLOOKUP(CONCATENATE(INDIRECT(ADDRESS(3,COLUMN())),A90),DATA!C2:E1044,2,FALSE))</f>
        <v>0</v>
      </c>
      <c r="M90" s="49">
        <f ca="1">IF(ISERROR(VLOOKUP(CONCATENATE(INDIRECT(ADDRESS(3,COLUMN())),A90),DATA!C2:E1044,2,FALSE)),0,VLOOKUP(CONCATENATE(INDIRECT(ADDRESS(3,COLUMN())),A90),DATA!C2:E1044,2,FALSE))</f>
        <v>0</v>
      </c>
      <c r="N90" s="49">
        <f ca="1">IF(ISERROR(VLOOKUP(CONCATENATE(INDIRECT(ADDRESS(3,COLUMN())),A90),DATA!C2:E1044,2,FALSE)),0,VLOOKUP(CONCATENATE(INDIRECT(ADDRESS(3,COLUMN())),A90),DATA!C2:E1044,2,FALSE))</f>
        <v>0</v>
      </c>
      <c r="O90" s="49">
        <f ca="1">IF(ISERROR(VLOOKUP(CONCATENATE(INDIRECT(ADDRESS(3,COLUMN())),A90),DATA!C2:E1044,2,FALSE)),0,VLOOKUP(CONCATENATE(INDIRECT(ADDRESS(3,COLUMN())),A90),DATA!C2:E1044,2,FALSE))</f>
        <v>0</v>
      </c>
      <c r="P90" s="49">
        <f ca="1">IF(ISERROR(VLOOKUP(CONCATENATE(INDIRECT(ADDRESS(3,COLUMN())),A90),DATA!C2:E1044,2,FALSE)),0,VLOOKUP(CONCATENATE(INDIRECT(ADDRESS(3,COLUMN())),A90),DATA!C2:E1044,2,FALSE))</f>
        <v>0</v>
      </c>
      <c r="Q90" s="49">
        <f ca="1">IF(ISERROR(VLOOKUP(CONCATENATE(INDIRECT(ADDRESS(3,COLUMN())),A90),DATA!C2:E1044,2,FALSE)),0,VLOOKUP(CONCATENATE(INDIRECT(ADDRESS(3,COLUMN())),A90),DATA!C2:E1044,2,FALSE))</f>
        <v>0</v>
      </c>
      <c r="R90" s="49">
        <f ca="1">IF(ISERROR(VLOOKUP(CONCATENATE(INDIRECT(ADDRESS(3,COLUMN())),A90),DATA!C2:E1044,2,FALSE)),0,VLOOKUP(CONCATENATE(INDIRECT(ADDRESS(3,COLUMN())),A90),DATA!C2:E1044,2,FALSE))</f>
        <v>0</v>
      </c>
      <c r="S90" s="49">
        <f ca="1">IF(ISERROR(VLOOKUP(CONCATENATE(INDIRECT(ADDRESS(3,COLUMN())),A90),DATA!C2:E1044,2,FALSE)),0,VLOOKUP(CONCATENATE(INDIRECT(ADDRESS(3,COLUMN())),A90),DATA!C2:E1044,2,FALSE))</f>
        <v>0</v>
      </c>
      <c r="T90" s="49">
        <f ca="1">IF(ISERROR(VLOOKUP(CONCATENATE(INDIRECT(ADDRESS(3,COLUMN())),A90),DATA!C2:E1044,2,FALSE)),0,VLOOKUP(CONCATENATE(INDIRECT(ADDRESS(3,COLUMN())),A90),DATA!C2:E1044,2,FALSE))</f>
        <v>0</v>
      </c>
      <c r="U90" s="49">
        <f ca="1">IF(ISERROR(VLOOKUP(CONCATENATE(INDIRECT(ADDRESS(3,COLUMN())),A90),DATA!C2:E1044,2,FALSE)),0,VLOOKUP(CONCATENATE(INDIRECT(ADDRESS(3,COLUMN())),A90),DATA!C2:E1044,2,FALSE))</f>
        <v>0</v>
      </c>
      <c r="V90" s="49">
        <f ca="1">IF(ISERROR(VLOOKUP(CONCATENATE(INDIRECT(ADDRESS(3,COLUMN())),A90),DATA!C2:E1044,2,FALSE)),0,VLOOKUP(CONCATENATE(INDIRECT(ADDRESS(3,COLUMN())),A90),DATA!C2:E1044,2,FALSE))</f>
        <v>0</v>
      </c>
      <c r="W90" s="49">
        <f ca="1">IF(ISERROR(VLOOKUP(CONCATENATE(INDIRECT(ADDRESS(3,COLUMN())),A90),DATA!C2:E1044,2,FALSE)),0,VLOOKUP(CONCATENATE(INDIRECT(ADDRESS(3,COLUMN())),A90),DATA!C2:E1044,2,FALSE))</f>
        <v>0</v>
      </c>
      <c r="X90" s="49">
        <f ca="1">IF(ISERROR(VLOOKUP(CONCATENATE(INDIRECT(ADDRESS(3,COLUMN())),A90),DATA!C2:E1044,2,FALSE)),0,VLOOKUP(CONCATENATE(INDIRECT(ADDRESS(3,COLUMN())),A90),DATA!C2:E1044,2,FALSE))</f>
        <v>0</v>
      </c>
      <c r="Y90" s="49">
        <f ca="1">IF(ISERROR(VLOOKUP(CONCATENATE(INDIRECT(ADDRESS(3,COLUMN())),A90),DATA!C2:E1044,2,FALSE)),0,VLOOKUP(CONCATENATE(INDIRECT(ADDRESS(3,COLUMN())),A90),DATA!C2:E1044,2,FALSE))</f>
        <v>0</v>
      </c>
      <c r="Z90" s="49">
        <f ca="1">IF(ISERROR(VLOOKUP(CONCATENATE(INDIRECT(ADDRESS(3,COLUMN())),A90),DATA!C2:E1044,2,FALSE)),0,VLOOKUP(CONCATENATE(INDIRECT(ADDRESS(3,COLUMN())),A90),DATA!C2:E1044,2,FALSE))</f>
        <v>0</v>
      </c>
      <c r="AA90" s="49">
        <f ca="1">IF(ISERROR(VLOOKUP(CONCATENATE(INDIRECT(ADDRESS(3,COLUMN())),A90),DATA!C2:E1044,2,FALSE)),0,VLOOKUP(CONCATENATE(INDIRECT(ADDRESS(3,COLUMN())),A90),DATA!C2:E1044,2,FALSE))</f>
        <v>0</v>
      </c>
      <c r="AB90" s="49">
        <f ca="1">IF(ISERROR(VLOOKUP(CONCATENATE(INDIRECT(ADDRESS(3,COLUMN())),A90),DATA!C2:E1044,2,FALSE)),0,VLOOKUP(CONCATENATE(INDIRECT(ADDRESS(3,COLUMN())),A90),DATA!C2:E1044,2,FALSE))</f>
        <v>0</v>
      </c>
      <c r="AC90" s="49">
        <f ca="1">IF(ISERROR(VLOOKUP(CONCATENATE(INDIRECT(ADDRESS(3,COLUMN())),A90),DATA!C2:E1044,2,FALSE)),0,VLOOKUP(CONCATENATE(INDIRECT(ADDRESS(3,COLUMN())),A90),DATA!C2:E1044,2,FALSE))</f>
        <v>0</v>
      </c>
      <c r="AD90" s="49">
        <f ca="1">IF(ISERROR(VLOOKUP(CONCATENATE(INDIRECT(ADDRESS(3,COLUMN())),A90),DATA!C2:E1044,2,FALSE)),0,VLOOKUP(CONCATENATE(INDIRECT(ADDRESS(3,COLUMN())),A90),DATA!C2:E1044,2,FALSE))</f>
        <v>0</v>
      </c>
      <c r="AE90" s="49">
        <f ca="1">IF(ISERROR(VLOOKUP(CONCATENATE(INDIRECT(ADDRESS(3,COLUMN())),A90),DATA!C2:E1044,2,FALSE)),0,VLOOKUP(CONCATENATE(INDIRECT(ADDRESS(3,COLUMN())),A90),DATA!C2:E1044,2,FALSE))</f>
        <v>0</v>
      </c>
      <c r="AF90" s="49">
        <f ca="1">IF(ISERROR(VLOOKUP(CONCATENATE(INDIRECT(ADDRESS(3,COLUMN())),A90),DATA!C2:E1044,2,FALSE)),0,VLOOKUP(CONCATENATE(INDIRECT(ADDRESS(3,COLUMN())),A90),DATA!C2:E1044,2,FALSE))</f>
        <v>0</v>
      </c>
      <c r="AG90" s="49">
        <f ca="1">IF(ISERROR(VLOOKUP(CONCATENATE(INDIRECT(ADDRESS(3,COLUMN())),A90),DATA!C2:E1044,2,FALSE)),0,VLOOKUP(CONCATENATE(INDIRECT(ADDRESS(3,COLUMN())),A90),DATA!C2:E1044,2,FALSE))</f>
        <v>0</v>
      </c>
      <c r="AH90" s="49">
        <f ca="1">IF(ISERROR(VLOOKUP(CONCATENATE(INDIRECT(ADDRESS(3,COLUMN())),A90),DATA!C2:E1044,2,FALSE)),0,VLOOKUP(CONCATENATE(INDIRECT(ADDRESS(3,COLUMN())),A90),DATA!C2:E1044,2,FALSE))</f>
        <v>0</v>
      </c>
      <c r="AI90" s="49">
        <f ca="1">IF(ISERROR(VLOOKUP(CONCATENATE(INDIRECT(ADDRESS(3,COLUMN())),A90),DATA!C2:E1044,2,FALSE)),0,VLOOKUP(CONCATENATE(INDIRECT(ADDRESS(3,COLUMN())),A90),DATA!C2:E1044,2,FALSE))</f>
        <v>0</v>
      </c>
      <c r="AJ90" s="49">
        <f ca="1">IF(ISERROR(VLOOKUP(CONCATENATE(INDIRECT(ADDRESS(3,COLUMN())),A90),DATA!C2:E1044,2,FALSE)),0,VLOOKUP(CONCATENATE(INDIRECT(ADDRESS(3,COLUMN())),A90),DATA!C2:E1044,2,FALSE))</f>
        <v>0</v>
      </c>
      <c r="AK90" s="49">
        <f ca="1">IF(ISERROR(VLOOKUP(CONCATENATE(INDIRECT(ADDRESS(3,COLUMN())),A90),DATA!C2:E1044,2,FALSE)),0,VLOOKUP(CONCATENATE(INDIRECT(ADDRESS(3,COLUMN())),A90),DATA!C2:E1044,2,FALSE))</f>
        <v>0</v>
      </c>
      <c r="AL90" s="49">
        <f ca="1">IF(ISERROR(VLOOKUP(CONCATENATE(INDIRECT(ADDRESS(3,COLUMN())),A90),DATA!C2:E1044,2,FALSE)),0,VLOOKUP(CONCATENATE(INDIRECT(ADDRESS(3,COLUMN())),A90),DATA!C2:E1044,2,FALSE))</f>
        <v>0</v>
      </c>
      <c r="AM90" s="49">
        <f ca="1">IF(ISERROR(VLOOKUP(CONCATENATE(INDIRECT(ADDRESS(3,COLUMN())),A90),DATA!C2:E1044,2,FALSE)),0,VLOOKUP(CONCATENATE(INDIRECT(ADDRESS(3,COLUMN())),A90),DATA!C2:E1044,2,FALSE))</f>
        <v>0</v>
      </c>
      <c r="AN90" s="49">
        <f ca="1">SUM(B90:INDIRECT(CONCATENATE(SUBSTITUTE(ADDRESS(1,COLUMN()-1,4),"1",""),"$90")))</f>
        <v>0</v>
      </c>
    </row>
    <row r="91" spans="1:40" x14ac:dyDescent="0.25">
      <c r="A91" s="50" t="s">
        <v>122</v>
      </c>
      <c r="B91" s="50">
        <f ca="1">IF(ISERROR(VLOOKUP(CONCATENATE(INDIRECT(ADDRESS(3,COLUMN())),A91),DATA!C2:E1044,2,FALSE)),0,VLOOKUP(CONCATENATE(INDIRECT(ADDRESS(3,COLUMN())),A91),DATA!C2:E1044,2,FALSE))</f>
        <v>0</v>
      </c>
      <c r="C91" s="50">
        <f ca="1">IF(ISERROR(VLOOKUP(CONCATENATE(INDIRECT(ADDRESS(3,COLUMN())),A91),DATA!C2:E1044,2,FALSE)),0,VLOOKUP(CONCATENATE(INDIRECT(ADDRESS(3,COLUMN())),A91),DATA!C2:E1044,2,FALSE))</f>
        <v>0</v>
      </c>
      <c r="D91" s="50">
        <f ca="1">IF(ISERROR(VLOOKUP(CONCATENATE(INDIRECT(ADDRESS(3,COLUMN())),A91),DATA!C2:E1044,2,FALSE)),0,VLOOKUP(CONCATENATE(INDIRECT(ADDRESS(3,COLUMN())),A91),DATA!C2:E1044,2,FALSE))</f>
        <v>0</v>
      </c>
      <c r="E91" s="50">
        <f ca="1">IF(ISERROR(VLOOKUP(CONCATENATE(INDIRECT(ADDRESS(3,COLUMN())),A91),DATA!C2:E1044,2,FALSE)),0,VLOOKUP(CONCATENATE(INDIRECT(ADDRESS(3,COLUMN())),A91),DATA!C2:E1044,2,FALSE))</f>
        <v>0</v>
      </c>
      <c r="F91" s="50">
        <f ca="1">IF(ISERROR(VLOOKUP(CONCATENATE(INDIRECT(ADDRESS(3,COLUMN())),A91),DATA!C2:E1044,2,FALSE)),0,VLOOKUP(CONCATENATE(INDIRECT(ADDRESS(3,COLUMN())),A91),DATA!C2:E1044,2,FALSE))</f>
        <v>0</v>
      </c>
      <c r="G91" s="50">
        <f ca="1">IF(ISERROR(VLOOKUP(CONCATENATE(INDIRECT(ADDRESS(3,COLUMN())),A91),DATA!C2:E1044,2,FALSE)),0,VLOOKUP(CONCATENATE(INDIRECT(ADDRESS(3,COLUMN())),A91),DATA!C2:E1044,2,FALSE))</f>
        <v>0</v>
      </c>
      <c r="H91" s="50">
        <f ca="1">IF(ISERROR(VLOOKUP(CONCATENATE(INDIRECT(ADDRESS(3,COLUMN())),A91),DATA!C2:E1044,2,FALSE)),0,VLOOKUP(CONCATENATE(INDIRECT(ADDRESS(3,COLUMN())),A91),DATA!C2:E1044,2,FALSE))</f>
        <v>0</v>
      </c>
      <c r="I91" s="50">
        <f ca="1">IF(ISERROR(VLOOKUP(CONCATENATE(INDIRECT(ADDRESS(3,COLUMN())),A91),DATA!C2:E1044,2,FALSE)),0,VLOOKUP(CONCATENATE(INDIRECT(ADDRESS(3,COLUMN())),A91),DATA!C2:E1044,2,FALSE))</f>
        <v>1</v>
      </c>
      <c r="J91" s="50">
        <f ca="1">IF(ISERROR(VLOOKUP(CONCATENATE(INDIRECT(ADDRESS(3,COLUMN())),A91),DATA!C2:E1044,2,FALSE)),0,VLOOKUP(CONCATENATE(INDIRECT(ADDRESS(3,COLUMN())),A91),DATA!C2:E1044,2,FALSE))</f>
        <v>0</v>
      </c>
      <c r="K91" s="50">
        <f ca="1">IF(ISERROR(VLOOKUP(CONCATENATE(INDIRECT(ADDRESS(3,COLUMN())),A91),DATA!C2:E1044,2,FALSE)),0,VLOOKUP(CONCATENATE(INDIRECT(ADDRESS(3,COLUMN())),A91),DATA!C2:E1044,2,FALSE))</f>
        <v>0</v>
      </c>
      <c r="L91" s="50">
        <f ca="1">IF(ISERROR(VLOOKUP(CONCATENATE(INDIRECT(ADDRESS(3,COLUMN())),A91),DATA!C2:E1044,2,FALSE)),0,VLOOKUP(CONCATENATE(INDIRECT(ADDRESS(3,COLUMN())),A91),DATA!C2:E1044,2,FALSE))</f>
        <v>0</v>
      </c>
      <c r="M91" s="50">
        <f ca="1">IF(ISERROR(VLOOKUP(CONCATENATE(INDIRECT(ADDRESS(3,COLUMN())),A91),DATA!C2:E1044,2,FALSE)),0,VLOOKUP(CONCATENATE(INDIRECT(ADDRESS(3,COLUMN())),A91),DATA!C2:E1044,2,FALSE))</f>
        <v>0</v>
      </c>
      <c r="N91" s="50">
        <f ca="1">IF(ISERROR(VLOOKUP(CONCATENATE(INDIRECT(ADDRESS(3,COLUMN())),A91),DATA!C2:E1044,2,FALSE)),0,VLOOKUP(CONCATENATE(INDIRECT(ADDRESS(3,COLUMN())),A91),DATA!C2:E1044,2,FALSE))</f>
        <v>0</v>
      </c>
      <c r="O91" s="50">
        <f ca="1">IF(ISERROR(VLOOKUP(CONCATENATE(INDIRECT(ADDRESS(3,COLUMN())),A91),DATA!C2:E1044,2,FALSE)),0,VLOOKUP(CONCATENATE(INDIRECT(ADDRESS(3,COLUMN())),A91),DATA!C2:E1044,2,FALSE))</f>
        <v>0</v>
      </c>
      <c r="P91" s="50">
        <f ca="1">IF(ISERROR(VLOOKUP(CONCATENATE(INDIRECT(ADDRESS(3,COLUMN())),A91),DATA!C2:E1044,2,FALSE)),0,VLOOKUP(CONCATENATE(INDIRECT(ADDRESS(3,COLUMN())),A91),DATA!C2:E1044,2,FALSE))</f>
        <v>0</v>
      </c>
      <c r="Q91" s="50">
        <f ca="1">IF(ISERROR(VLOOKUP(CONCATENATE(INDIRECT(ADDRESS(3,COLUMN())),A91),DATA!C2:E1044,2,FALSE)),0,VLOOKUP(CONCATENATE(INDIRECT(ADDRESS(3,COLUMN())),A91),DATA!C2:E1044,2,FALSE))</f>
        <v>0</v>
      </c>
      <c r="R91" s="50">
        <f ca="1">IF(ISERROR(VLOOKUP(CONCATENATE(INDIRECT(ADDRESS(3,COLUMN())),A91),DATA!C2:E1044,2,FALSE)),0,VLOOKUP(CONCATENATE(INDIRECT(ADDRESS(3,COLUMN())),A91),DATA!C2:E1044,2,FALSE))</f>
        <v>0</v>
      </c>
      <c r="S91" s="50">
        <f ca="1">IF(ISERROR(VLOOKUP(CONCATENATE(INDIRECT(ADDRESS(3,COLUMN())),A91),DATA!C2:E1044,2,FALSE)),0,VLOOKUP(CONCATENATE(INDIRECT(ADDRESS(3,COLUMN())),A91),DATA!C2:E1044,2,FALSE))</f>
        <v>0</v>
      </c>
      <c r="T91" s="50">
        <f ca="1">IF(ISERROR(VLOOKUP(CONCATENATE(INDIRECT(ADDRESS(3,COLUMN())),A91),DATA!C2:E1044,2,FALSE)),0,VLOOKUP(CONCATENATE(INDIRECT(ADDRESS(3,COLUMN())),A91),DATA!C2:E1044,2,FALSE))</f>
        <v>0</v>
      </c>
      <c r="U91" s="50">
        <f ca="1">IF(ISERROR(VLOOKUP(CONCATENATE(INDIRECT(ADDRESS(3,COLUMN())),A91),DATA!C2:E1044,2,FALSE)),0,VLOOKUP(CONCATENATE(INDIRECT(ADDRESS(3,COLUMN())),A91),DATA!C2:E1044,2,FALSE))</f>
        <v>0</v>
      </c>
      <c r="V91" s="50">
        <f ca="1">IF(ISERROR(VLOOKUP(CONCATENATE(INDIRECT(ADDRESS(3,COLUMN())),A91),DATA!C2:E1044,2,FALSE)),0,VLOOKUP(CONCATENATE(INDIRECT(ADDRESS(3,COLUMN())),A91),DATA!C2:E1044,2,FALSE))</f>
        <v>0</v>
      </c>
      <c r="W91" s="50">
        <f ca="1">IF(ISERROR(VLOOKUP(CONCATENATE(INDIRECT(ADDRESS(3,COLUMN())),A91),DATA!C2:E1044,2,FALSE)),0,VLOOKUP(CONCATENATE(INDIRECT(ADDRESS(3,COLUMN())),A91),DATA!C2:E1044,2,FALSE))</f>
        <v>0</v>
      </c>
      <c r="X91" s="50">
        <f ca="1">IF(ISERROR(VLOOKUP(CONCATENATE(INDIRECT(ADDRESS(3,COLUMN())),A91),DATA!C2:E1044,2,FALSE)),0,VLOOKUP(CONCATENATE(INDIRECT(ADDRESS(3,COLUMN())),A91),DATA!C2:E1044,2,FALSE))</f>
        <v>0</v>
      </c>
      <c r="Y91" s="50">
        <f ca="1">IF(ISERROR(VLOOKUP(CONCATENATE(INDIRECT(ADDRESS(3,COLUMN())),A91),DATA!C2:E1044,2,FALSE)),0,VLOOKUP(CONCATENATE(INDIRECT(ADDRESS(3,COLUMN())),A91),DATA!C2:E1044,2,FALSE))</f>
        <v>0</v>
      </c>
      <c r="Z91" s="50">
        <f ca="1">IF(ISERROR(VLOOKUP(CONCATENATE(INDIRECT(ADDRESS(3,COLUMN())),A91),DATA!C2:E1044,2,FALSE)),0,VLOOKUP(CONCATENATE(INDIRECT(ADDRESS(3,COLUMN())),A91),DATA!C2:E1044,2,FALSE))</f>
        <v>0</v>
      </c>
      <c r="AA91" s="50">
        <f ca="1">IF(ISERROR(VLOOKUP(CONCATENATE(INDIRECT(ADDRESS(3,COLUMN())),A91),DATA!C2:E1044,2,FALSE)),0,VLOOKUP(CONCATENATE(INDIRECT(ADDRESS(3,COLUMN())),A91),DATA!C2:E1044,2,FALSE))</f>
        <v>0</v>
      </c>
      <c r="AB91" s="50">
        <f ca="1">IF(ISERROR(VLOOKUP(CONCATENATE(INDIRECT(ADDRESS(3,COLUMN())),A91),DATA!C2:E1044,2,FALSE)),0,VLOOKUP(CONCATENATE(INDIRECT(ADDRESS(3,COLUMN())),A91),DATA!C2:E1044,2,FALSE))</f>
        <v>0</v>
      </c>
      <c r="AC91" s="50">
        <f ca="1">IF(ISERROR(VLOOKUP(CONCATENATE(INDIRECT(ADDRESS(3,COLUMN())),A91),DATA!C2:E1044,2,FALSE)),0,VLOOKUP(CONCATENATE(INDIRECT(ADDRESS(3,COLUMN())),A91),DATA!C2:E1044,2,FALSE))</f>
        <v>0</v>
      </c>
      <c r="AD91" s="50">
        <f ca="1">IF(ISERROR(VLOOKUP(CONCATENATE(INDIRECT(ADDRESS(3,COLUMN())),A91),DATA!C2:E1044,2,FALSE)),0,VLOOKUP(CONCATENATE(INDIRECT(ADDRESS(3,COLUMN())),A91),DATA!C2:E1044,2,FALSE))</f>
        <v>0</v>
      </c>
      <c r="AE91" s="50">
        <f ca="1">IF(ISERROR(VLOOKUP(CONCATENATE(INDIRECT(ADDRESS(3,COLUMN())),A91),DATA!C2:E1044,2,FALSE)),0,VLOOKUP(CONCATENATE(INDIRECT(ADDRESS(3,COLUMN())),A91),DATA!C2:E1044,2,FALSE))</f>
        <v>0</v>
      </c>
      <c r="AF91" s="50">
        <f ca="1">IF(ISERROR(VLOOKUP(CONCATENATE(INDIRECT(ADDRESS(3,COLUMN())),A91),DATA!C2:E1044,2,FALSE)),0,VLOOKUP(CONCATENATE(INDIRECT(ADDRESS(3,COLUMN())),A91),DATA!C2:E1044,2,FALSE))</f>
        <v>0</v>
      </c>
      <c r="AG91" s="50">
        <f ca="1">IF(ISERROR(VLOOKUP(CONCATENATE(INDIRECT(ADDRESS(3,COLUMN())),A91),DATA!C2:E1044,2,FALSE)),0,VLOOKUP(CONCATENATE(INDIRECT(ADDRESS(3,COLUMN())),A91),DATA!C2:E1044,2,FALSE))</f>
        <v>0</v>
      </c>
      <c r="AH91" s="50">
        <f ca="1">IF(ISERROR(VLOOKUP(CONCATENATE(INDIRECT(ADDRESS(3,COLUMN())),A91),DATA!C2:E1044,2,FALSE)),0,VLOOKUP(CONCATENATE(INDIRECT(ADDRESS(3,COLUMN())),A91),DATA!C2:E1044,2,FALSE))</f>
        <v>0</v>
      </c>
      <c r="AI91" s="50">
        <f ca="1">IF(ISERROR(VLOOKUP(CONCATENATE(INDIRECT(ADDRESS(3,COLUMN())),A91),DATA!C2:E1044,2,FALSE)),0,VLOOKUP(CONCATENATE(INDIRECT(ADDRESS(3,COLUMN())),A91),DATA!C2:E1044,2,FALSE))</f>
        <v>0</v>
      </c>
      <c r="AJ91" s="50">
        <f ca="1">IF(ISERROR(VLOOKUP(CONCATENATE(INDIRECT(ADDRESS(3,COLUMN())),A91),DATA!C2:E1044,2,FALSE)),0,VLOOKUP(CONCATENATE(INDIRECT(ADDRESS(3,COLUMN())),A91),DATA!C2:E1044,2,FALSE))</f>
        <v>0</v>
      </c>
      <c r="AK91" s="50">
        <f ca="1">IF(ISERROR(VLOOKUP(CONCATENATE(INDIRECT(ADDRESS(3,COLUMN())),A91),DATA!C2:E1044,2,FALSE)),0,VLOOKUP(CONCATENATE(INDIRECT(ADDRESS(3,COLUMN())),A91),DATA!C2:E1044,2,FALSE))</f>
        <v>0</v>
      </c>
      <c r="AL91" s="50">
        <f ca="1">IF(ISERROR(VLOOKUP(CONCATENATE(INDIRECT(ADDRESS(3,COLUMN())),A91),DATA!C2:E1044,2,FALSE)),0,VLOOKUP(CONCATENATE(INDIRECT(ADDRESS(3,COLUMN())),A91),DATA!C2:E1044,2,FALSE))</f>
        <v>0</v>
      </c>
      <c r="AM91" s="50">
        <f ca="1">IF(ISERROR(VLOOKUP(CONCATENATE(INDIRECT(ADDRESS(3,COLUMN())),A91),DATA!C2:E1044,2,FALSE)),0,VLOOKUP(CONCATENATE(INDIRECT(ADDRESS(3,COLUMN())),A91),DATA!C2:E1044,2,FALSE))</f>
        <v>0</v>
      </c>
      <c r="AN91" s="50">
        <f ca="1">SUM(B91:INDIRECT(CONCATENATE(SUBSTITUTE(ADDRESS(1,COLUMN()-1,4),"1",""),"$91")))</f>
        <v>1</v>
      </c>
    </row>
    <row r="92" spans="1:40" x14ac:dyDescent="0.25">
      <c r="A92" s="49" t="s">
        <v>123</v>
      </c>
      <c r="B92" s="49">
        <f ca="1">IF(ISERROR(VLOOKUP(CONCATENATE(INDIRECT(ADDRESS(3,COLUMN())),A92),DATA!C2:E1044,2,FALSE)),0,VLOOKUP(CONCATENATE(INDIRECT(ADDRESS(3,COLUMN())),A92),DATA!C2:E1044,2,FALSE))</f>
        <v>1</v>
      </c>
      <c r="C92" s="49">
        <f ca="1">IF(ISERROR(VLOOKUP(CONCATENATE(INDIRECT(ADDRESS(3,COLUMN())),A92),DATA!C2:E1044,2,FALSE)),0,VLOOKUP(CONCATENATE(INDIRECT(ADDRESS(3,COLUMN())),A92),DATA!C2:E1044,2,FALSE))</f>
        <v>0</v>
      </c>
      <c r="D92" s="49">
        <f ca="1">IF(ISERROR(VLOOKUP(CONCATENATE(INDIRECT(ADDRESS(3,COLUMN())),A92),DATA!C2:E1044,2,FALSE)),0,VLOOKUP(CONCATENATE(INDIRECT(ADDRESS(3,COLUMN())),A92),DATA!C2:E1044,2,FALSE))</f>
        <v>0</v>
      </c>
      <c r="E92" s="49">
        <f ca="1">IF(ISERROR(VLOOKUP(CONCATENATE(INDIRECT(ADDRESS(3,COLUMN())),A92),DATA!C2:E1044,2,FALSE)),0,VLOOKUP(CONCATENATE(INDIRECT(ADDRESS(3,COLUMN())),A92),DATA!C2:E1044,2,FALSE))</f>
        <v>0</v>
      </c>
      <c r="F92" s="49">
        <f ca="1">IF(ISERROR(VLOOKUP(CONCATENATE(INDIRECT(ADDRESS(3,COLUMN())),A92),DATA!C2:E1044,2,FALSE)),0,VLOOKUP(CONCATENATE(INDIRECT(ADDRESS(3,COLUMN())),A92),DATA!C2:E1044,2,FALSE))</f>
        <v>0</v>
      </c>
      <c r="G92" s="49">
        <f ca="1">IF(ISERROR(VLOOKUP(CONCATENATE(INDIRECT(ADDRESS(3,COLUMN())),A92),DATA!C2:E1044,2,FALSE)),0,VLOOKUP(CONCATENATE(INDIRECT(ADDRESS(3,COLUMN())),A92),DATA!C2:E1044,2,FALSE))</f>
        <v>0</v>
      </c>
      <c r="H92" s="49">
        <f ca="1">IF(ISERROR(VLOOKUP(CONCATENATE(INDIRECT(ADDRESS(3,COLUMN())),A92),DATA!C2:E1044,2,FALSE)),0,VLOOKUP(CONCATENATE(INDIRECT(ADDRESS(3,COLUMN())),A92),DATA!C2:E1044,2,FALSE))</f>
        <v>0</v>
      </c>
      <c r="I92" s="49">
        <f ca="1">IF(ISERROR(VLOOKUP(CONCATENATE(INDIRECT(ADDRESS(3,COLUMN())),A92),DATA!C2:E1044,2,FALSE)),0,VLOOKUP(CONCATENATE(INDIRECT(ADDRESS(3,COLUMN())),A92),DATA!C2:E1044,2,FALSE))</f>
        <v>0</v>
      </c>
      <c r="J92" s="49">
        <f ca="1">IF(ISERROR(VLOOKUP(CONCATENATE(INDIRECT(ADDRESS(3,COLUMN())),A92),DATA!C2:E1044,2,FALSE)),0,VLOOKUP(CONCATENATE(INDIRECT(ADDRESS(3,COLUMN())),A92),DATA!C2:E1044,2,FALSE))</f>
        <v>0</v>
      </c>
      <c r="K92" s="49">
        <f ca="1">IF(ISERROR(VLOOKUP(CONCATENATE(INDIRECT(ADDRESS(3,COLUMN())),A92),DATA!C2:E1044,2,FALSE)),0,VLOOKUP(CONCATENATE(INDIRECT(ADDRESS(3,COLUMN())),A92),DATA!C2:E1044,2,FALSE))</f>
        <v>0</v>
      </c>
      <c r="L92" s="49">
        <f ca="1">IF(ISERROR(VLOOKUP(CONCATENATE(INDIRECT(ADDRESS(3,COLUMN())),A92),DATA!C2:E1044,2,FALSE)),0,VLOOKUP(CONCATENATE(INDIRECT(ADDRESS(3,COLUMN())),A92),DATA!C2:E1044,2,FALSE))</f>
        <v>0</v>
      </c>
      <c r="M92" s="49">
        <f ca="1">IF(ISERROR(VLOOKUP(CONCATENATE(INDIRECT(ADDRESS(3,COLUMN())),A92),DATA!C2:E1044,2,FALSE)),0,VLOOKUP(CONCATENATE(INDIRECT(ADDRESS(3,COLUMN())),A92),DATA!C2:E1044,2,FALSE))</f>
        <v>0</v>
      </c>
      <c r="N92" s="49">
        <f ca="1">IF(ISERROR(VLOOKUP(CONCATENATE(INDIRECT(ADDRESS(3,COLUMN())),A92),DATA!C2:E1044,2,FALSE)),0,VLOOKUP(CONCATENATE(INDIRECT(ADDRESS(3,COLUMN())),A92),DATA!C2:E1044,2,FALSE))</f>
        <v>0</v>
      </c>
      <c r="O92" s="49">
        <f ca="1">IF(ISERROR(VLOOKUP(CONCATENATE(INDIRECT(ADDRESS(3,COLUMN())),A92),DATA!C2:E1044,2,FALSE)),0,VLOOKUP(CONCATENATE(INDIRECT(ADDRESS(3,COLUMN())),A92),DATA!C2:E1044,2,FALSE))</f>
        <v>0</v>
      </c>
      <c r="P92" s="49">
        <f ca="1">IF(ISERROR(VLOOKUP(CONCATENATE(INDIRECT(ADDRESS(3,COLUMN())),A92),DATA!C2:E1044,2,FALSE)),0,VLOOKUP(CONCATENATE(INDIRECT(ADDRESS(3,COLUMN())),A92),DATA!C2:E1044,2,FALSE))</f>
        <v>0</v>
      </c>
      <c r="Q92" s="49">
        <f ca="1">IF(ISERROR(VLOOKUP(CONCATENATE(INDIRECT(ADDRESS(3,COLUMN())),A92),DATA!C2:E1044,2,FALSE)),0,VLOOKUP(CONCATENATE(INDIRECT(ADDRESS(3,COLUMN())),A92),DATA!C2:E1044,2,FALSE))</f>
        <v>0.75</v>
      </c>
      <c r="R92" s="49">
        <f ca="1">IF(ISERROR(VLOOKUP(CONCATENATE(INDIRECT(ADDRESS(3,COLUMN())),A92),DATA!C2:E1044,2,FALSE)),0,VLOOKUP(CONCATENATE(INDIRECT(ADDRESS(3,COLUMN())),A92),DATA!C2:E1044,2,FALSE))</f>
        <v>0</v>
      </c>
      <c r="S92" s="49">
        <f ca="1">IF(ISERROR(VLOOKUP(CONCATENATE(INDIRECT(ADDRESS(3,COLUMN())),A92),DATA!C2:E1044,2,FALSE)),0,VLOOKUP(CONCATENATE(INDIRECT(ADDRESS(3,COLUMN())),A92),DATA!C2:E1044,2,FALSE))</f>
        <v>0</v>
      </c>
      <c r="T92" s="49">
        <f ca="1">IF(ISERROR(VLOOKUP(CONCATENATE(INDIRECT(ADDRESS(3,COLUMN())),A92),DATA!C2:E1044,2,FALSE)),0,VLOOKUP(CONCATENATE(INDIRECT(ADDRESS(3,COLUMN())),A92),DATA!C2:E1044,2,FALSE))</f>
        <v>0</v>
      </c>
      <c r="U92" s="49">
        <f ca="1">IF(ISERROR(VLOOKUP(CONCATENATE(INDIRECT(ADDRESS(3,COLUMN())),A92),DATA!C2:E1044,2,FALSE)),0,VLOOKUP(CONCATENATE(INDIRECT(ADDRESS(3,COLUMN())),A92),DATA!C2:E1044,2,FALSE))</f>
        <v>0.25</v>
      </c>
      <c r="V92" s="49">
        <f ca="1">IF(ISERROR(VLOOKUP(CONCATENATE(INDIRECT(ADDRESS(3,COLUMN())),A92),DATA!C2:E1044,2,FALSE)),0,VLOOKUP(CONCATENATE(INDIRECT(ADDRESS(3,COLUMN())),A92),DATA!C2:E1044,2,FALSE))</f>
        <v>0</v>
      </c>
      <c r="W92" s="49">
        <f ca="1">IF(ISERROR(VLOOKUP(CONCATENATE(INDIRECT(ADDRESS(3,COLUMN())),A92),DATA!C2:E1044,2,FALSE)),0,VLOOKUP(CONCATENATE(INDIRECT(ADDRESS(3,COLUMN())),A92),DATA!C2:E1044,2,FALSE))</f>
        <v>0</v>
      </c>
      <c r="X92" s="49">
        <f ca="1">IF(ISERROR(VLOOKUP(CONCATENATE(INDIRECT(ADDRESS(3,COLUMN())),A92),DATA!C2:E1044,2,FALSE)),0,VLOOKUP(CONCATENATE(INDIRECT(ADDRESS(3,COLUMN())),A92),DATA!C2:E1044,2,FALSE))</f>
        <v>0</v>
      </c>
      <c r="Y92" s="49">
        <f ca="1">IF(ISERROR(VLOOKUP(CONCATENATE(INDIRECT(ADDRESS(3,COLUMN())),A92),DATA!C2:E1044,2,FALSE)),0,VLOOKUP(CONCATENATE(INDIRECT(ADDRESS(3,COLUMN())),A92),DATA!C2:E1044,2,FALSE))</f>
        <v>0</v>
      </c>
      <c r="Z92" s="49">
        <f ca="1">IF(ISERROR(VLOOKUP(CONCATENATE(INDIRECT(ADDRESS(3,COLUMN())),A92),DATA!C2:E1044,2,FALSE)),0,VLOOKUP(CONCATENATE(INDIRECT(ADDRESS(3,COLUMN())),A92),DATA!C2:E1044,2,FALSE))</f>
        <v>0</v>
      </c>
      <c r="AA92" s="49">
        <f ca="1">IF(ISERROR(VLOOKUP(CONCATENATE(INDIRECT(ADDRESS(3,COLUMN())),A92),DATA!C2:E1044,2,FALSE)),0,VLOOKUP(CONCATENATE(INDIRECT(ADDRESS(3,COLUMN())),A92),DATA!C2:E1044,2,FALSE))</f>
        <v>0</v>
      </c>
      <c r="AB92" s="49">
        <f ca="1">IF(ISERROR(VLOOKUP(CONCATENATE(INDIRECT(ADDRESS(3,COLUMN())),A92),DATA!C2:E1044,2,FALSE)),0,VLOOKUP(CONCATENATE(INDIRECT(ADDRESS(3,COLUMN())),A92),DATA!C2:E1044,2,FALSE))</f>
        <v>0</v>
      </c>
      <c r="AC92" s="49">
        <f ca="1">IF(ISERROR(VLOOKUP(CONCATENATE(INDIRECT(ADDRESS(3,COLUMN())),A92),DATA!C2:E1044,2,FALSE)),0,VLOOKUP(CONCATENATE(INDIRECT(ADDRESS(3,COLUMN())),A92),DATA!C2:E1044,2,FALSE))</f>
        <v>0</v>
      </c>
      <c r="AD92" s="49">
        <f ca="1">IF(ISERROR(VLOOKUP(CONCATENATE(INDIRECT(ADDRESS(3,COLUMN())),A92),DATA!C2:E1044,2,FALSE)),0,VLOOKUP(CONCATENATE(INDIRECT(ADDRESS(3,COLUMN())),A92),DATA!C2:E1044,2,FALSE))</f>
        <v>0</v>
      </c>
      <c r="AE92" s="49">
        <f ca="1">IF(ISERROR(VLOOKUP(CONCATENATE(INDIRECT(ADDRESS(3,COLUMN())),A92),DATA!C2:E1044,2,FALSE)),0,VLOOKUP(CONCATENATE(INDIRECT(ADDRESS(3,COLUMN())),A92),DATA!C2:E1044,2,FALSE))</f>
        <v>0</v>
      </c>
      <c r="AF92" s="49">
        <f ca="1">IF(ISERROR(VLOOKUP(CONCATENATE(INDIRECT(ADDRESS(3,COLUMN())),A92),DATA!C2:E1044,2,FALSE)),0,VLOOKUP(CONCATENATE(INDIRECT(ADDRESS(3,COLUMN())),A92),DATA!C2:E1044,2,FALSE))</f>
        <v>0</v>
      </c>
      <c r="AG92" s="49">
        <f ca="1">IF(ISERROR(VLOOKUP(CONCATENATE(INDIRECT(ADDRESS(3,COLUMN())),A92),DATA!C2:E1044,2,FALSE)),0,VLOOKUP(CONCATENATE(INDIRECT(ADDRESS(3,COLUMN())),A92),DATA!C2:E1044,2,FALSE))</f>
        <v>0</v>
      </c>
      <c r="AH92" s="49">
        <f ca="1">IF(ISERROR(VLOOKUP(CONCATENATE(INDIRECT(ADDRESS(3,COLUMN())),A92),DATA!C2:E1044,2,FALSE)),0,VLOOKUP(CONCATENATE(INDIRECT(ADDRESS(3,COLUMN())),A92),DATA!C2:E1044,2,FALSE))</f>
        <v>0</v>
      </c>
      <c r="AI92" s="49">
        <f ca="1">IF(ISERROR(VLOOKUP(CONCATENATE(INDIRECT(ADDRESS(3,COLUMN())),A92),DATA!C2:E1044,2,FALSE)),0,VLOOKUP(CONCATENATE(INDIRECT(ADDRESS(3,COLUMN())),A92),DATA!C2:E1044,2,FALSE))</f>
        <v>0</v>
      </c>
      <c r="AJ92" s="49">
        <f ca="1">IF(ISERROR(VLOOKUP(CONCATENATE(INDIRECT(ADDRESS(3,COLUMN())),A92),DATA!C2:E1044,2,FALSE)),0,VLOOKUP(CONCATENATE(INDIRECT(ADDRESS(3,COLUMN())),A92),DATA!C2:E1044,2,FALSE))</f>
        <v>0</v>
      </c>
      <c r="AK92" s="49">
        <f ca="1">IF(ISERROR(VLOOKUP(CONCATENATE(INDIRECT(ADDRESS(3,COLUMN())),A92),DATA!C2:E1044,2,FALSE)),0,VLOOKUP(CONCATENATE(INDIRECT(ADDRESS(3,COLUMN())),A92),DATA!C2:E1044,2,FALSE))</f>
        <v>0</v>
      </c>
      <c r="AL92" s="49">
        <f ca="1">IF(ISERROR(VLOOKUP(CONCATENATE(INDIRECT(ADDRESS(3,COLUMN())),A92),DATA!C2:E1044,2,FALSE)),0,VLOOKUP(CONCATENATE(INDIRECT(ADDRESS(3,COLUMN())),A92),DATA!C2:E1044,2,FALSE))</f>
        <v>0</v>
      </c>
      <c r="AM92" s="49">
        <f ca="1">IF(ISERROR(VLOOKUP(CONCATENATE(INDIRECT(ADDRESS(3,COLUMN())),A92),DATA!C2:E1044,2,FALSE)),0,VLOOKUP(CONCATENATE(INDIRECT(ADDRESS(3,COLUMN())),A92),DATA!C2:E1044,2,FALSE))</f>
        <v>0</v>
      </c>
      <c r="AN92" s="49">
        <f ca="1">SUM(B92:INDIRECT(CONCATENATE(SUBSTITUTE(ADDRESS(1,COLUMN()-1,4),"1",""),"$92")))</f>
        <v>2</v>
      </c>
    </row>
    <row r="93" spans="1:40" x14ac:dyDescent="0.25">
      <c r="A93" s="50" t="s">
        <v>124</v>
      </c>
      <c r="B93" s="50">
        <f ca="1">IF(ISERROR(VLOOKUP(CONCATENATE(INDIRECT(ADDRESS(3,COLUMN())),A93),DATA!C2:E1044,2,FALSE)),0,VLOOKUP(CONCATENATE(INDIRECT(ADDRESS(3,COLUMN())),A93),DATA!C2:E1044,2,FALSE))</f>
        <v>0</v>
      </c>
      <c r="C93" s="50">
        <f ca="1">IF(ISERROR(VLOOKUP(CONCATENATE(INDIRECT(ADDRESS(3,COLUMN())),A93),DATA!C2:E1044,2,FALSE)),0,VLOOKUP(CONCATENATE(INDIRECT(ADDRESS(3,COLUMN())),A93),DATA!C2:E1044,2,FALSE))</f>
        <v>0</v>
      </c>
      <c r="D93" s="50">
        <f ca="1">IF(ISERROR(VLOOKUP(CONCATENATE(INDIRECT(ADDRESS(3,COLUMN())),A93),DATA!C2:E1044,2,FALSE)),0,VLOOKUP(CONCATENATE(INDIRECT(ADDRESS(3,COLUMN())),A93),DATA!C2:E1044,2,FALSE))</f>
        <v>0</v>
      </c>
      <c r="E93" s="50">
        <f ca="1">IF(ISERROR(VLOOKUP(CONCATENATE(INDIRECT(ADDRESS(3,COLUMN())),A93),DATA!C2:E1044,2,FALSE)),0,VLOOKUP(CONCATENATE(INDIRECT(ADDRESS(3,COLUMN())),A93),DATA!C2:E1044,2,FALSE))</f>
        <v>0</v>
      </c>
      <c r="F93" s="50">
        <f ca="1">IF(ISERROR(VLOOKUP(CONCATENATE(INDIRECT(ADDRESS(3,COLUMN())),A93),DATA!C2:E1044,2,FALSE)),0,VLOOKUP(CONCATENATE(INDIRECT(ADDRESS(3,COLUMN())),A93),DATA!C2:E1044,2,FALSE))</f>
        <v>0</v>
      </c>
      <c r="G93" s="50">
        <f ca="1">IF(ISERROR(VLOOKUP(CONCATENATE(INDIRECT(ADDRESS(3,COLUMN())),A93),DATA!C2:E1044,2,FALSE)),0,VLOOKUP(CONCATENATE(INDIRECT(ADDRESS(3,COLUMN())),A93),DATA!C2:E1044,2,FALSE))</f>
        <v>0</v>
      </c>
      <c r="H93" s="50">
        <f ca="1">IF(ISERROR(VLOOKUP(CONCATENATE(INDIRECT(ADDRESS(3,COLUMN())),A93),DATA!C2:E1044,2,FALSE)),0,VLOOKUP(CONCATENATE(INDIRECT(ADDRESS(3,COLUMN())),A93),DATA!C2:E1044,2,FALSE))</f>
        <v>0</v>
      </c>
      <c r="I93" s="50">
        <f ca="1">IF(ISERROR(VLOOKUP(CONCATENATE(INDIRECT(ADDRESS(3,COLUMN())),A93),DATA!C2:E1044,2,FALSE)),0,VLOOKUP(CONCATENATE(INDIRECT(ADDRESS(3,COLUMN())),A93),DATA!C2:E1044,2,FALSE))</f>
        <v>0</v>
      </c>
      <c r="J93" s="50">
        <f ca="1">IF(ISERROR(VLOOKUP(CONCATENATE(INDIRECT(ADDRESS(3,COLUMN())),A93),DATA!C2:E1044,2,FALSE)),0,VLOOKUP(CONCATENATE(INDIRECT(ADDRESS(3,COLUMN())),A93),DATA!C2:E1044,2,FALSE))</f>
        <v>0</v>
      </c>
      <c r="K93" s="50">
        <f ca="1">IF(ISERROR(VLOOKUP(CONCATENATE(INDIRECT(ADDRESS(3,COLUMN())),A93),DATA!C2:E1044,2,FALSE)),0,VLOOKUP(CONCATENATE(INDIRECT(ADDRESS(3,COLUMN())),A93),DATA!C2:E1044,2,FALSE))</f>
        <v>0</v>
      </c>
      <c r="L93" s="50">
        <f ca="1">IF(ISERROR(VLOOKUP(CONCATENATE(INDIRECT(ADDRESS(3,COLUMN())),A93),DATA!C2:E1044,2,FALSE)),0,VLOOKUP(CONCATENATE(INDIRECT(ADDRESS(3,COLUMN())),A93),DATA!C2:E1044,2,FALSE))</f>
        <v>0</v>
      </c>
      <c r="M93" s="50">
        <f ca="1">IF(ISERROR(VLOOKUP(CONCATENATE(INDIRECT(ADDRESS(3,COLUMN())),A93),DATA!C2:E1044,2,FALSE)),0,VLOOKUP(CONCATENATE(INDIRECT(ADDRESS(3,COLUMN())),A93),DATA!C2:E1044,2,FALSE))</f>
        <v>0</v>
      </c>
      <c r="N93" s="50">
        <f ca="1">IF(ISERROR(VLOOKUP(CONCATENATE(INDIRECT(ADDRESS(3,COLUMN())),A93),DATA!C2:E1044,2,FALSE)),0,VLOOKUP(CONCATENATE(INDIRECT(ADDRESS(3,COLUMN())),A93),DATA!C2:E1044,2,FALSE))</f>
        <v>0</v>
      </c>
      <c r="O93" s="50">
        <f ca="1">IF(ISERROR(VLOOKUP(CONCATENATE(INDIRECT(ADDRESS(3,COLUMN())),A93),DATA!C2:E1044,2,FALSE)),0,VLOOKUP(CONCATENATE(INDIRECT(ADDRESS(3,COLUMN())),A93),DATA!C2:E1044,2,FALSE))</f>
        <v>0</v>
      </c>
      <c r="P93" s="50">
        <f ca="1">IF(ISERROR(VLOOKUP(CONCATENATE(INDIRECT(ADDRESS(3,COLUMN())),A93),DATA!C2:E1044,2,FALSE)),0,VLOOKUP(CONCATENATE(INDIRECT(ADDRESS(3,COLUMN())),A93),DATA!C2:E1044,2,FALSE))</f>
        <v>0</v>
      </c>
      <c r="Q93" s="50">
        <f ca="1">IF(ISERROR(VLOOKUP(CONCATENATE(INDIRECT(ADDRESS(3,COLUMN())),A93),DATA!C2:E1044,2,FALSE)),0,VLOOKUP(CONCATENATE(INDIRECT(ADDRESS(3,COLUMN())),A93),DATA!C2:E1044,2,FALSE))</f>
        <v>0</v>
      </c>
      <c r="R93" s="50">
        <f ca="1">IF(ISERROR(VLOOKUP(CONCATENATE(INDIRECT(ADDRESS(3,COLUMN())),A93),DATA!C2:E1044,2,FALSE)),0,VLOOKUP(CONCATENATE(INDIRECT(ADDRESS(3,COLUMN())),A93),DATA!C2:E1044,2,FALSE))</f>
        <v>0</v>
      </c>
      <c r="S93" s="50">
        <f ca="1">IF(ISERROR(VLOOKUP(CONCATENATE(INDIRECT(ADDRESS(3,COLUMN())),A93),DATA!C2:E1044,2,FALSE)),0,VLOOKUP(CONCATENATE(INDIRECT(ADDRESS(3,COLUMN())),A93),DATA!C2:E1044,2,FALSE))</f>
        <v>0</v>
      </c>
      <c r="T93" s="50">
        <f ca="1">IF(ISERROR(VLOOKUP(CONCATENATE(INDIRECT(ADDRESS(3,COLUMN())),A93),DATA!C2:E1044,2,FALSE)),0,VLOOKUP(CONCATENATE(INDIRECT(ADDRESS(3,COLUMN())),A93),DATA!C2:E1044,2,FALSE))</f>
        <v>0</v>
      </c>
      <c r="U93" s="50">
        <f ca="1">IF(ISERROR(VLOOKUP(CONCATENATE(INDIRECT(ADDRESS(3,COLUMN())),A93),DATA!C2:E1044,2,FALSE)),0,VLOOKUP(CONCATENATE(INDIRECT(ADDRESS(3,COLUMN())),A93),DATA!C2:E1044,2,FALSE))</f>
        <v>0.5</v>
      </c>
      <c r="V93" s="50">
        <f ca="1">IF(ISERROR(VLOOKUP(CONCATENATE(INDIRECT(ADDRESS(3,COLUMN())),A93),DATA!C2:E1044,2,FALSE)),0,VLOOKUP(CONCATENATE(INDIRECT(ADDRESS(3,COLUMN())),A93),DATA!C2:E1044,2,FALSE))</f>
        <v>0</v>
      </c>
      <c r="W93" s="50">
        <f ca="1">IF(ISERROR(VLOOKUP(CONCATENATE(INDIRECT(ADDRESS(3,COLUMN())),A93),DATA!C2:E1044,2,FALSE)),0,VLOOKUP(CONCATENATE(INDIRECT(ADDRESS(3,COLUMN())),A93),DATA!C2:E1044,2,FALSE))</f>
        <v>0</v>
      </c>
      <c r="X93" s="50">
        <f ca="1">IF(ISERROR(VLOOKUP(CONCATENATE(INDIRECT(ADDRESS(3,COLUMN())),A93),DATA!C2:E1044,2,FALSE)),0,VLOOKUP(CONCATENATE(INDIRECT(ADDRESS(3,COLUMN())),A93),DATA!C2:E1044,2,FALSE))</f>
        <v>0</v>
      </c>
      <c r="Y93" s="50">
        <f ca="1">IF(ISERROR(VLOOKUP(CONCATENATE(INDIRECT(ADDRESS(3,COLUMN())),A93),DATA!C2:E1044,2,FALSE)),0,VLOOKUP(CONCATENATE(INDIRECT(ADDRESS(3,COLUMN())),A93),DATA!C2:E1044,2,FALSE))</f>
        <v>0</v>
      </c>
      <c r="Z93" s="50">
        <f ca="1">IF(ISERROR(VLOOKUP(CONCATENATE(INDIRECT(ADDRESS(3,COLUMN())),A93),DATA!C2:E1044,2,FALSE)),0,VLOOKUP(CONCATENATE(INDIRECT(ADDRESS(3,COLUMN())),A93),DATA!C2:E1044,2,FALSE))</f>
        <v>0</v>
      </c>
      <c r="AA93" s="50">
        <f ca="1">IF(ISERROR(VLOOKUP(CONCATENATE(INDIRECT(ADDRESS(3,COLUMN())),A93),DATA!C2:E1044,2,FALSE)),0,VLOOKUP(CONCATENATE(INDIRECT(ADDRESS(3,COLUMN())),A93),DATA!C2:E1044,2,FALSE))</f>
        <v>0</v>
      </c>
      <c r="AB93" s="50">
        <f ca="1">IF(ISERROR(VLOOKUP(CONCATENATE(INDIRECT(ADDRESS(3,COLUMN())),A93),DATA!C2:E1044,2,FALSE)),0,VLOOKUP(CONCATENATE(INDIRECT(ADDRESS(3,COLUMN())),A93),DATA!C2:E1044,2,FALSE))</f>
        <v>0</v>
      </c>
      <c r="AC93" s="50">
        <f ca="1">IF(ISERROR(VLOOKUP(CONCATENATE(INDIRECT(ADDRESS(3,COLUMN())),A93),DATA!C2:E1044,2,FALSE)),0,VLOOKUP(CONCATENATE(INDIRECT(ADDRESS(3,COLUMN())),A93),DATA!C2:E1044,2,FALSE))</f>
        <v>0</v>
      </c>
      <c r="AD93" s="50">
        <f ca="1">IF(ISERROR(VLOOKUP(CONCATENATE(INDIRECT(ADDRESS(3,COLUMN())),A93),DATA!C2:E1044,2,FALSE)),0,VLOOKUP(CONCATENATE(INDIRECT(ADDRESS(3,COLUMN())),A93),DATA!C2:E1044,2,FALSE))</f>
        <v>0</v>
      </c>
      <c r="AE93" s="50">
        <f ca="1">IF(ISERROR(VLOOKUP(CONCATENATE(INDIRECT(ADDRESS(3,COLUMN())),A93),DATA!C2:E1044,2,FALSE)),0,VLOOKUP(CONCATENATE(INDIRECT(ADDRESS(3,COLUMN())),A93),DATA!C2:E1044,2,FALSE))</f>
        <v>0</v>
      </c>
      <c r="AF93" s="50">
        <f ca="1">IF(ISERROR(VLOOKUP(CONCATENATE(INDIRECT(ADDRESS(3,COLUMN())),A93),DATA!C2:E1044,2,FALSE)),0,VLOOKUP(CONCATENATE(INDIRECT(ADDRESS(3,COLUMN())),A93),DATA!C2:E1044,2,FALSE))</f>
        <v>0</v>
      </c>
      <c r="AG93" s="50">
        <f ca="1">IF(ISERROR(VLOOKUP(CONCATENATE(INDIRECT(ADDRESS(3,COLUMN())),A93),DATA!C2:E1044,2,FALSE)),0,VLOOKUP(CONCATENATE(INDIRECT(ADDRESS(3,COLUMN())),A93),DATA!C2:E1044,2,FALSE))</f>
        <v>0</v>
      </c>
      <c r="AH93" s="50">
        <f ca="1">IF(ISERROR(VLOOKUP(CONCATENATE(INDIRECT(ADDRESS(3,COLUMN())),A93),DATA!C2:E1044,2,FALSE)),0,VLOOKUP(CONCATENATE(INDIRECT(ADDRESS(3,COLUMN())),A93),DATA!C2:E1044,2,FALSE))</f>
        <v>0</v>
      </c>
      <c r="AI93" s="50">
        <f ca="1">IF(ISERROR(VLOOKUP(CONCATENATE(INDIRECT(ADDRESS(3,COLUMN())),A93),DATA!C2:E1044,2,FALSE)),0,VLOOKUP(CONCATENATE(INDIRECT(ADDRESS(3,COLUMN())),A93),DATA!C2:E1044,2,FALSE))</f>
        <v>0</v>
      </c>
      <c r="AJ93" s="50">
        <f ca="1">IF(ISERROR(VLOOKUP(CONCATENATE(INDIRECT(ADDRESS(3,COLUMN())),A93),DATA!C2:E1044,2,FALSE)),0,VLOOKUP(CONCATENATE(INDIRECT(ADDRESS(3,COLUMN())),A93),DATA!C2:E1044,2,FALSE))</f>
        <v>0</v>
      </c>
      <c r="AK93" s="50">
        <f ca="1">IF(ISERROR(VLOOKUP(CONCATENATE(INDIRECT(ADDRESS(3,COLUMN())),A93),DATA!C2:E1044,2,FALSE)),0,VLOOKUP(CONCATENATE(INDIRECT(ADDRESS(3,COLUMN())),A93),DATA!C2:E1044,2,FALSE))</f>
        <v>0</v>
      </c>
      <c r="AL93" s="50">
        <f ca="1">IF(ISERROR(VLOOKUP(CONCATENATE(INDIRECT(ADDRESS(3,COLUMN())),A93),DATA!C2:E1044,2,FALSE)),0,VLOOKUP(CONCATENATE(INDIRECT(ADDRESS(3,COLUMN())),A93),DATA!C2:E1044,2,FALSE))</f>
        <v>0</v>
      </c>
      <c r="AM93" s="50">
        <f ca="1">IF(ISERROR(VLOOKUP(CONCATENATE(INDIRECT(ADDRESS(3,COLUMN())),A93),DATA!C2:E1044,2,FALSE)),0,VLOOKUP(CONCATENATE(INDIRECT(ADDRESS(3,COLUMN())),A93),DATA!C2:E1044,2,FALSE))</f>
        <v>0</v>
      </c>
      <c r="AN93" s="50">
        <f ca="1">SUM(B93:INDIRECT(CONCATENATE(SUBSTITUTE(ADDRESS(1,COLUMN()-1,4),"1",""),"$93")))</f>
        <v>0.5</v>
      </c>
    </row>
    <row r="94" spans="1:40" x14ac:dyDescent="0.25">
      <c r="A94" s="49" t="s">
        <v>125</v>
      </c>
      <c r="B94" s="49">
        <f ca="1">IF(ISERROR(VLOOKUP(CONCATENATE(INDIRECT(ADDRESS(3,COLUMN())),A94),DATA!C2:E1044,2,FALSE)),0,VLOOKUP(CONCATENATE(INDIRECT(ADDRESS(3,COLUMN())),A94),DATA!C2:E1044,2,FALSE))</f>
        <v>0.4</v>
      </c>
      <c r="C94" s="49">
        <f ca="1">IF(ISERROR(VLOOKUP(CONCATENATE(INDIRECT(ADDRESS(3,COLUMN())),A94),DATA!C2:E1044,2,FALSE)),0,VLOOKUP(CONCATENATE(INDIRECT(ADDRESS(3,COLUMN())),A94),DATA!C2:E1044,2,FALSE))</f>
        <v>0</v>
      </c>
      <c r="D94" s="49">
        <f ca="1">IF(ISERROR(VLOOKUP(CONCATENATE(INDIRECT(ADDRESS(3,COLUMN())),A94),DATA!C2:E1044,2,FALSE)),0,VLOOKUP(CONCATENATE(INDIRECT(ADDRESS(3,COLUMN())),A94),DATA!C2:E1044,2,FALSE))</f>
        <v>0</v>
      </c>
      <c r="E94" s="49">
        <f ca="1">IF(ISERROR(VLOOKUP(CONCATENATE(INDIRECT(ADDRESS(3,COLUMN())),A94),DATA!C2:E1044,2,FALSE)),0,VLOOKUP(CONCATENATE(INDIRECT(ADDRESS(3,COLUMN())),A94),DATA!C2:E1044,2,FALSE))</f>
        <v>1</v>
      </c>
      <c r="F94" s="49">
        <f ca="1">IF(ISERROR(VLOOKUP(CONCATENATE(INDIRECT(ADDRESS(3,COLUMN())),A94),DATA!C2:E1044,2,FALSE)),0,VLOOKUP(CONCATENATE(INDIRECT(ADDRESS(3,COLUMN())),A94),DATA!C2:E1044,2,FALSE))</f>
        <v>0</v>
      </c>
      <c r="G94" s="49">
        <f ca="1">IF(ISERROR(VLOOKUP(CONCATENATE(INDIRECT(ADDRESS(3,COLUMN())),A94),DATA!C2:E1044,2,FALSE)),0,VLOOKUP(CONCATENATE(INDIRECT(ADDRESS(3,COLUMN())),A94),DATA!C2:E1044,2,FALSE))</f>
        <v>1</v>
      </c>
      <c r="H94" s="49">
        <f ca="1">IF(ISERROR(VLOOKUP(CONCATENATE(INDIRECT(ADDRESS(3,COLUMN())),A94),DATA!C2:E1044,2,FALSE)),0,VLOOKUP(CONCATENATE(INDIRECT(ADDRESS(3,COLUMN())),A94),DATA!C2:E1044,2,FALSE))</f>
        <v>0</v>
      </c>
      <c r="I94" s="49">
        <f ca="1">IF(ISERROR(VLOOKUP(CONCATENATE(INDIRECT(ADDRESS(3,COLUMN())),A94),DATA!C2:E1044,2,FALSE)),0,VLOOKUP(CONCATENATE(INDIRECT(ADDRESS(3,COLUMN())),A94),DATA!C2:E1044,2,FALSE))</f>
        <v>0</v>
      </c>
      <c r="J94" s="49">
        <f ca="1">IF(ISERROR(VLOOKUP(CONCATENATE(INDIRECT(ADDRESS(3,COLUMN())),A94),DATA!C2:E1044,2,FALSE)),0,VLOOKUP(CONCATENATE(INDIRECT(ADDRESS(3,COLUMN())),A94),DATA!C2:E1044,2,FALSE))</f>
        <v>2</v>
      </c>
      <c r="K94" s="49">
        <f ca="1">IF(ISERROR(VLOOKUP(CONCATENATE(INDIRECT(ADDRESS(3,COLUMN())),A94),DATA!C2:E1044,2,FALSE)),0,VLOOKUP(CONCATENATE(INDIRECT(ADDRESS(3,COLUMN())),A94),DATA!C2:E1044,2,FALSE))</f>
        <v>0</v>
      </c>
      <c r="L94" s="49">
        <f ca="1">IF(ISERROR(VLOOKUP(CONCATENATE(INDIRECT(ADDRESS(3,COLUMN())),A94),DATA!C2:E1044,2,FALSE)),0,VLOOKUP(CONCATENATE(INDIRECT(ADDRESS(3,COLUMN())),A94),DATA!C2:E1044,2,FALSE))</f>
        <v>1</v>
      </c>
      <c r="M94" s="49">
        <f ca="1">IF(ISERROR(VLOOKUP(CONCATENATE(INDIRECT(ADDRESS(3,COLUMN())),A94),DATA!C2:E1044,2,FALSE)),0,VLOOKUP(CONCATENATE(INDIRECT(ADDRESS(3,COLUMN())),A94),DATA!C2:E1044,2,FALSE))</f>
        <v>0</v>
      </c>
      <c r="N94" s="49">
        <f ca="1">IF(ISERROR(VLOOKUP(CONCATENATE(INDIRECT(ADDRESS(3,COLUMN())),A94),DATA!C2:E1044,2,FALSE)),0,VLOOKUP(CONCATENATE(INDIRECT(ADDRESS(3,COLUMN())),A94),DATA!C2:E1044,2,FALSE))</f>
        <v>0</v>
      </c>
      <c r="O94" s="49">
        <f ca="1">IF(ISERROR(VLOOKUP(CONCATENATE(INDIRECT(ADDRESS(3,COLUMN())),A94),DATA!C2:E1044,2,FALSE)),0,VLOOKUP(CONCATENATE(INDIRECT(ADDRESS(3,COLUMN())),A94),DATA!C2:E1044,2,FALSE))</f>
        <v>0</v>
      </c>
      <c r="P94" s="49">
        <f ca="1">IF(ISERROR(VLOOKUP(CONCATENATE(INDIRECT(ADDRESS(3,COLUMN())),A94),DATA!C2:E1044,2,FALSE)),0,VLOOKUP(CONCATENATE(INDIRECT(ADDRESS(3,COLUMN())),A94),DATA!C2:E1044,2,FALSE))</f>
        <v>0</v>
      </c>
      <c r="Q94" s="49">
        <f ca="1">IF(ISERROR(VLOOKUP(CONCATENATE(INDIRECT(ADDRESS(3,COLUMN())),A94),DATA!C2:E1044,2,FALSE)),0,VLOOKUP(CONCATENATE(INDIRECT(ADDRESS(3,COLUMN())),A94),DATA!C2:E1044,2,FALSE))</f>
        <v>0</v>
      </c>
      <c r="R94" s="49">
        <f ca="1">IF(ISERROR(VLOOKUP(CONCATENATE(INDIRECT(ADDRESS(3,COLUMN())),A94),DATA!C2:E1044,2,FALSE)),0,VLOOKUP(CONCATENATE(INDIRECT(ADDRESS(3,COLUMN())),A94),DATA!C2:E1044,2,FALSE))</f>
        <v>1</v>
      </c>
      <c r="S94" s="49">
        <f ca="1">IF(ISERROR(VLOOKUP(CONCATENATE(INDIRECT(ADDRESS(3,COLUMN())),A94),DATA!C2:E1044,2,FALSE)),0,VLOOKUP(CONCATENATE(INDIRECT(ADDRESS(3,COLUMN())),A94),DATA!C2:E1044,2,FALSE))</f>
        <v>0.3</v>
      </c>
      <c r="T94" s="49">
        <f ca="1">IF(ISERROR(VLOOKUP(CONCATENATE(INDIRECT(ADDRESS(3,COLUMN())),A94),DATA!C2:E1044,2,FALSE)),0,VLOOKUP(CONCATENATE(INDIRECT(ADDRESS(3,COLUMN())),A94),DATA!C2:E1044,2,FALSE))</f>
        <v>0</v>
      </c>
      <c r="U94" s="49">
        <f ca="1">IF(ISERROR(VLOOKUP(CONCATENATE(INDIRECT(ADDRESS(3,COLUMN())),A94),DATA!C2:E1044,2,FALSE)),0,VLOOKUP(CONCATENATE(INDIRECT(ADDRESS(3,COLUMN())),A94),DATA!C2:E1044,2,FALSE))</f>
        <v>0</v>
      </c>
      <c r="V94" s="49">
        <f ca="1">IF(ISERROR(VLOOKUP(CONCATENATE(INDIRECT(ADDRESS(3,COLUMN())),A94),DATA!C2:E1044,2,FALSE)),0,VLOOKUP(CONCATENATE(INDIRECT(ADDRESS(3,COLUMN())),A94),DATA!C2:E1044,2,FALSE))</f>
        <v>0</v>
      </c>
      <c r="W94" s="49">
        <f ca="1">IF(ISERROR(VLOOKUP(CONCATENATE(INDIRECT(ADDRESS(3,COLUMN())),A94),DATA!C2:E1044,2,FALSE)),0,VLOOKUP(CONCATENATE(INDIRECT(ADDRESS(3,COLUMN())),A94),DATA!C2:E1044,2,FALSE))</f>
        <v>0</v>
      </c>
      <c r="X94" s="49">
        <f ca="1">IF(ISERROR(VLOOKUP(CONCATENATE(INDIRECT(ADDRESS(3,COLUMN())),A94),DATA!C2:E1044,2,FALSE)),0,VLOOKUP(CONCATENATE(INDIRECT(ADDRESS(3,COLUMN())),A94),DATA!C2:E1044,2,FALSE))</f>
        <v>0</v>
      </c>
      <c r="Y94" s="49">
        <f ca="1">IF(ISERROR(VLOOKUP(CONCATENATE(INDIRECT(ADDRESS(3,COLUMN())),A94),DATA!C2:E1044,2,FALSE)),0,VLOOKUP(CONCATENATE(INDIRECT(ADDRESS(3,COLUMN())),A94),DATA!C2:E1044,2,FALSE))</f>
        <v>0</v>
      </c>
      <c r="Z94" s="49">
        <f ca="1">IF(ISERROR(VLOOKUP(CONCATENATE(INDIRECT(ADDRESS(3,COLUMN())),A94),DATA!C2:E1044,2,FALSE)),0,VLOOKUP(CONCATENATE(INDIRECT(ADDRESS(3,COLUMN())),A94),DATA!C2:E1044,2,FALSE))</f>
        <v>0</v>
      </c>
      <c r="AA94" s="49">
        <f ca="1">IF(ISERROR(VLOOKUP(CONCATENATE(INDIRECT(ADDRESS(3,COLUMN())),A94),DATA!C2:E1044,2,FALSE)),0,VLOOKUP(CONCATENATE(INDIRECT(ADDRESS(3,COLUMN())),A94),DATA!C2:E1044,2,FALSE))</f>
        <v>0</v>
      </c>
      <c r="AB94" s="49">
        <f ca="1">IF(ISERROR(VLOOKUP(CONCATENATE(INDIRECT(ADDRESS(3,COLUMN())),A94),DATA!C2:E1044,2,FALSE)),0,VLOOKUP(CONCATENATE(INDIRECT(ADDRESS(3,COLUMN())),A94),DATA!C2:E1044,2,FALSE))</f>
        <v>0</v>
      </c>
      <c r="AC94" s="49">
        <f ca="1">IF(ISERROR(VLOOKUP(CONCATENATE(INDIRECT(ADDRESS(3,COLUMN())),A94),DATA!C2:E1044,2,FALSE)),0,VLOOKUP(CONCATENATE(INDIRECT(ADDRESS(3,COLUMN())),A94),DATA!C2:E1044,2,FALSE))</f>
        <v>0</v>
      </c>
      <c r="AD94" s="49">
        <f ca="1">IF(ISERROR(VLOOKUP(CONCATENATE(INDIRECT(ADDRESS(3,COLUMN())),A94),DATA!C2:E1044,2,FALSE)),0,VLOOKUP(CONCATENATE(INDIRECT(ADDRESS(3,COLUMN())),A94),DATA!C2:E1044,2,FALSE))</f>
        <v>0</v>
      </c>
      <c r="AE94" s="49">
        <f ca="1">IF(ISERROR(VLOOKUP(CONCATENATE(INDIRECT(ADDRESS(3,COLUMN())),A94),DATA!C2:E1044,2,FALSE)),0,VLOOKUP(CONCATENATE(INDIRECT(ADDRESS(3,COLUMN())),A94),DATA!C2:E1044,2,FALSE))</f>
        <v>0</v>
      </c>
      <c r="AF94" s="49">
        <f ca="1">IF(ISERROR(VLOOKUP(CONCATENATE(INDIRECT(ADDRESS(3,COLUMN())),A94),DATA!C2:E1044,2,FALSE)),0,VLOOKUP(CONCATENATE(INDIRECT(ADDRESS(3,COLUMN())),A94),DATA!C2:E1044,2,FALSE))</f>
        <v>0</v>
      </c>
      <c r="AG94" s="49">
        <f ca="1">IF(ISERROR(VLOOKUP(CONCATENATE(INDIRECT(ADDRESS(3,COLUMN())),A94),DATA!C2:E1044,2,FALSE)),0,VLOOKUP(CONCATENATE(INDIRECT(ADDRESS(3,COLUMN())),A94),DATA!C2:E1044,2,FALSE))</f>
        <v>0</v>
      </c>
      <c r="AH94" s="49">
        <f ca="1">IF(ISERROR(VLOOKUP(CONCATENATE(INDIRECT(ADDRESS(3,COLUMN())),A94),DATA!C2:E1044,2,FALSE)),0,VLOOKUP(CONCATENATE(INDIRECT(ADDRESS(3,COLUMN())),A94),DATA!C2:E1044,2,FALSE))</f>
        <v>0</v>
      </c>
      <c r="AI94" s="49">
        <f ca="1">IF(ISERROR(VLOOKUP(CONCATENATE(INDIRECT(ADDRESS(3,COLUMN())),A94),DATA!C2:E1044,2,FALSE)),0,VLOOKUP(CONCATENATE(INDIRECT(ADDRESS(3,COLUMN())),A94),DATA!C2:E1044,2,FALSE))</f>
        <v>0</v>
      </c>
      <c r="AJ94" s="49">
        <f ca="1">IF(ISERROR(VLOOKUP(CONCATENATE(INDIRECT(ADDRESS(3,COLUMN())),A94),DATA!C2:E1044,2,FALSE)),0,VLOOKUP(CONCATENATE(INDIRECT(ADDRESS(3,COLUMN())),A94),DATA!C2:E1044,2,FALSE))</f>
        <v>0</v>
      </c>
      <c r="AK94" s="49">
        <f ca="1">IF(ISERROR(VLOOKUP(CONCATENATE(INDIRECT(ADDRESS(3,COLUMN())),A94),DATA!C2:E1044,2,FALSE)),0,VLOOKUP(CONCATENATE(INDIRECT(ADDRESS(3,COLUMN())),A94),DATA!C2:E1044,2,FALSE))</f>
        <v>0</v>
      </c>
      <c r="AL94" s="49">
        <f ca="1">IF(ISERROR(VLOOKUP(CONCATENATE(INDIRECT(ADDRESS(3,COLUMN())),A94),DATA!C2:E1044,2,FALSE)),0,VLOOKUP(CONCATENATE(INDIRECT(ADDRESS(3,COLUMN())),A94),DATA!C2:E1044,2,FALSE))</f>
        <v>0</v>
      </c>
      <c r="AM94" s="49">
        <f ca="1">IF(ISERROR(VLOOKUP(CONCATENATE(INDIRECT(ADDRESS(3,COLUMN())),A94),DATA!C2:E1044,2,FALSE)),0,VLOOKUP(CONCATENATE(INDIRECT(ADDRESS(3,COLUMN())),A94),DATA!C2:E1044,2,FALSE))</f>
        <v>0</v>
      </c>
      <c r="AN94" s="49">
        <f ca="1">SUM(B94:INDIRECT(CONCATENATE(SUBSTITUTE(ADDRESS(1,COLUMN()-1,4),"1",""),"$94")))</f>
        <v>6.7</v>
      </c>
    </row>
    <row r="95" spans="1:40" x14ac:dyDescent="0.25">
      <c r="A95" s="50" t="s">
        <v>126</v>
      </c>
      <c r="B95" s="50">
        <f ca="1">IF(ISERROR(VLOOKUP(CONCATENATE(INDIRECT(ADDRESS(3,COLUMN())),A95),DATA!C2:E1044,2,FALSE)),0,VLOOKUP(CONCATENATE(INDIRECT(ADDRESS(3,COLUMN())),A95),DATA!C2:E1044,2,FALSE))</f>
        <v>83</v>
      </c>
      <c r="C95" s="50">
        <f ca="1">IF(ISERROR(VLOOKUP(CONCATENATE(INDIRECT(ADDRESS(3,COLUMN())),A95),DATA!C2:E1044,2,FALSE)),0,VLOOKUP(CONCATENATE(INDIRECT(ADDRESS(3,COLUMN())),A95),DATA!C2:E1044,2,FALSE))</f>
        <v>49</v>
      </c>
      <c r="D95" s="50">
        <f ca="1">IF(ISERROR(VLOOKUP(CONCATENATE(INDIRECT(ADDRESS(3,COLUMN())),A95),DATA!C2:E1044,2,FALSE)),0,VLOOKUP(CONCATENATE(INDIRECT(ADDRESS(3,COLUMN())),A95),DATA!C2:E1044,2,FALSE))</f>
        <v>1</v>
      </c>
      <c r="E95" s="50">
        <f ca="1">IF(ISERROR(VLOOKUP(CONCATENATE(INDIRECT(ADDRESS(3,COLUMN())),A95),DATA!C2:E1044,2,FALSE)),0,VLOOKUP(CONCATENATE(INDIRECT(ADDRESS(3,COLUMN())),A95),DATA!C2:E1044,2,FALSE))</f>
        <v>1</v>
      </c>
      <c r="F95" s="50">
        <f ca="1">IF(ISERROR(VLOOKUP(CONCATENATE(INDIRECT(ADDRESS(3,COLUMN())),A95),DATA!C2:E1044,2,FALSE)),0,VLOOKUP(CONCATENATE(INDIRECT(ADDRESS(3,COLUMN())),A95),DATA!C2:E1044,2,FALSE))</f>
        <v>27</v>
      </c>
      <c r="G95" s="50">
        <f ca="1">IF(ISERROR(VLOOKUP(CONCATENATE(INDIRECT(ADDRESS(3,COLUMN())),A95),DATA!C2:E1044,2,FALSE)),0,VLOOKUP(CONCATENATE(INDIRECT(ADDRESS(3,COLUMN())),A95),DATA!C2:E1044,2,FALSE))</f>
        <v>2</v>
      </c>
      <c r="H95" s="50">
        <f ca="1">IF(ISERROR(VLOOKUP(CONCATENATE(INDIRECT(ADDRESS(3,COLUMN())),A95),DATA!C2:E1044,2,FALSE)),0,VLOOKUP(CONCATENATE(INDIRECT(ADDRESS(3,COLUMN())),A95),DATA!C2:E1044,2,FALSE))</f>
        <v>5.8</v>
      </c>
      <c r="I95" s="50">
        <f ca="1">IF(ISERROR(VLOOKUP(CONCATENATE(INDIRECT(ADDRESS(3,COLUMN())),A95),DATA!C2:E1044,2,FALSE)),0,VLOOKUP(CONCATENATE(INDIRECT(ADDRESS(3,COLUMN())),A95),DATA!C2:E1044,2,FALSE))</f>
        <v>3</v>
      </c>
      <c r="J95" s="50">
        <f ca="1">IF(ISERROR(VLOOKUP(CONCATENATE(INDIRECT(ADDRESS(3,COLUMN())),A95),DATA!C2:E1044,2,FALSE)),0,VLOOKUP(CONCATENATE(INDIRECT(ADDRESS(3,COLUMN())),A95),DATA!C2:E1044,2,FALSE))</f>
        <v>6</v>
      </c>
      <c r="K95" s="50">
        <f ca="1">IF(ISERROR(VLOOKUP(CONCATENATE(INDIRECT(ADDRESS(3,COLUMN())),A95),DATA!C2:E1044,2,FALSE)),0,VLOOKUP(CONCATENATE(INDIRECT(ADDRESS(3,COLUMN())),A95),DATA!C2:E1044,2,FALSE))</f>
        <v>76</v>
      </c>
      <c r="L95" s="50">
        <f ca="1">IF(ISERROR(VLOOKUP(CONCATENATE(INDIRECT(ADDRESS(3,COLUMN())),A95),DATA!C2:E1044,2,FALSE)),0,VLOOKUP(CONCATENATE(INDIRECT(ADDRESS(3,COLUMN())),A95),DATA!C2:E1044,2,FALSE))</f>
        <v>0</v>
      </c>
      <c r="M95" s="50">
        <f ca="1">IF(ISERROR(VLOOKUP(CONCATENATE(INDIRECT(ADDRESS(3,COLUMN())),A95),DATA!C2:E1044,2,FALSE)),0,VLOOKUP(CONCATENATE(INDIRECT(ADDRESS(3,COLUMN())),A95),DATA!C2:E1044,2,FALSE))</f>
        <v>0</v>
      </c>
      <c r="N95" s="50">
        <f ca="1">IF(ISERROR(VLOOKUP(CONCATENATE(INDIRECT(ADDRESS(3,COLUMN())),A95),DATA!C2:E1044,2,FALSE)),0,VLOOKUP(CONCATENATE(INDIRECT(ADDRESS(3,COLUMN())),A95),DATA!C2:E1044,2,FALSE))</f>
        <v>60.5</v>
      </c>
      <c r="O95" s="50">
        <f ca="1">IF(ISERROR(VLOOKUP(CONCATENATE(INDIRECT(ADDRESS(3,COLUMN())),A95),DATA!C2:E1044,2,FALSE)),0,VLOOKUP(CONCATENATE(INDIRECT(ADDRESS(3,COLUMN())),A95),DATA!C2:E1044,2,FALSE))</f>
        <v>27</v>
      </c>
      <c r="P95" s="50">
        <f ca="1">IF(ISERROR(VLOOKUP(CONCATENATE(INDIRECT(ADDRESS(3,COLUMN())),A95),DATA!C2:E1044,2,FALSE)),0,VLOOKUP(CONCATENATE(INDIRECT(ADDRESS(3,COLUMN())),A95),DATA!C2:E1044,2,FALSE))</f>
        <v>0</v>
      </c>
      <c r="Q95" s="50">
        <f ca="1">IF(ISERROR(VLOOKUP(CONCATENATE(INDIRECT(ADDRESS(3,COLUMN())),A95),DATA!C2:E1044,2,FALSE)),0,VLOOKUP(CONCATENATE(INDIRECT(ADDRESS(3,COLUMN())),A95),DATA!C2:E1044,2,FALSE))</f>
        <v>17</v>
      </c>
      <c r="R95" s="50">
        <f ca="1">IF(ISERROR(VLOOKUP(CONCATENATE(INDIRECT(ADDRESS(3,COLUMN())),A95),DATA!C2:E1044,2,FALSE)),0,VLOOKUP(CONCATENATE(INDIRECT(ADDRESS(3,COLUMN())),A95),DATA!C2:E1044,2,FALSE))</f>
        <v>0</v>
      </c>
      <c r="S95" s="50">
        <f ca="1">IF(ISERROR(VLOOKUP(CONCATENATE(INDIRECT(ADDRESS(3,COLUMN())),A95),DATA!C2:E1044,2,FALSE)),0,VLOOKUP(CONCATENATE(INDIRECT(ADDRESS(3,COLUMN())),A95),DATA!C2:E1044,2,FALSE))</f>
        <v>8</v>
      </c>
      <c r="T95" s="50">
        <f ca="1">IF(ISERROR(VLOOKUP(CONCATENATE(INDIRECT(ADDRESS(3,COLUMN())),A95),DATA!C2:E1044,2,FALSE)),0,VLOOKUP(CONCATENATE(INDIRECT(ADDRESS(3,COLUMN())),A95),DATA!C2:E1044,2,FALSE))</f>
        <v>0</v>
      </c>
      <c r="U95" s="50">
        <f ca="1">IF(ISERROR(VLOOKUP(CONCATENATE(INDIRECT(ADDRESS(3,COLUMN())),A95),DATA!C2:E1044,2,FALSE)),0,VLOOKUP(CONCATENATE(INDIRECT(ADDRESS(3,COLUMN())),A95),DATA!C2:E1044,2,FALSE))</f>
        <v>9</v>
      </c>
      <c r="V95" s="50">
        <f ca="1">IF(ISERROR(VLOOKUP(CONCATENATE(INDIRECT(ADDRESS(3,COLUMN())),A95),DATA!C2:E1044,2,FALSE)),0,VLOOKUP(CONCATENATE(INDIRECT(ADDRESS(3,COLUMN())),A95),DATA!C2:E1044,2,FALSE))</f>
        <v>0</v>
      </c>
      <c r="W95" s="50">
        <f ca="1">IF(ISERROR(VLOOKUP(CONCATENATE(INDIRECT(ADDRESS(3,COLUMN())),A95),DATA!C2:E1044,2,FALSE)),0,VLOOKUP(CONCATENATE(INDIRECT(ADDRESS(3,COLUMN())),A95),DATA!C2:E1044,2,FALSE))</f>
        <v>0</v>
      </c>
      <c r="X95" s="50">
        <f ca="1">IF(ISERROR(VLOOKUP(CONCATENATE(INDIRECT(ADDRESS(3,COLUMN())),A95),DATA!C2:E1044,2,FALSE)),0,VLOOKUP(CONCATENATE(INDIRECT(ADDRESS(3,COLUMN())),A95),DATA!C2:E1044,2,FALSE))</f>
        <v>0</v>
      </c>
      <c r="Y95" s="50">
        <f ca="1">IF(ISERROR(VLOOKUP(CONCATENATE(INDIRECT(ADDRESS(3,COLUMN())),A95),DATA!C2:E1044,2,FALSE)),0,VLOOKUP(CONCATENATE(INDIRECT(ADDRESS(3,COLUMN())),A95),DATA!C2:E1044,2,FALSE))</f>
        <v>2</v>
      </c>
      <c r="Z95" s="50">
        <f ca="1">IF(ISERROR(VLOOKUP(CONCATENATE(INDIRECT(ADDRESS(3,COLUMN())),A95),DATA!C2:E1044,2,FALSE)),0,VLOOKUP(CONCATENATE(INDIRECT(ADDRESS(3,COLUMN())),A95),DATA!C2:E1044,2,FALSE))</f>
        <v>0</v>
      </c>
      <c r="AA95" s="50">
        <f ca="1">IF(ISERROR(VLOOKUP(CONCATENATE(INDIRECT(ADDRESS(3,COLUMN())),A95),DATA!C2:E1044,2,FALSE)),0,VLOOKUP(CONCATENATE(INDIRECT(ADDRESS(3,COLUMN())),A95),DATA!C2:E1044,2,FALSE))</f>
        <v>0</v>
      </c>
      <c r="AB95" s="50">
        <f ca="1">IF(ISERROR(VLOOKUP(CONCATENATE(INDIRECT(ADDRESS(3,COLUMN())),A95),DATA!C2:E1044,2,FALSE)),0,VLOOKUP(CONCATENATE(INDIRECT(ADDRESS(3,COLUMN())),A95),DATA!C2:E1044,2,FALSE))</f>
        <v>0</v>
      </c>
      <c r="AC95" s="50">
        <f ca="1">IF(ISERROR(VLOOKUP(CONCATENATE(INDIRECT(ADDRESS(3,COLUMN())),A95),DATA!C2:E1044,2,FALSE)),0,VLOOKUP(CONCATENATE(INDIRECT(ADDRESS(3,COLUMN())),A95),DATA!C2:E1044,2,FALSE))</f>
        <v>0</v>
      </c>
      <c r="AD95" s="50">
        <f ca="1">IF(ISERROR(VLOOKUP(CONCATENATE(INDIRECT(ADDRESS(3,COLUMN())),A95),DATA!C2:E1044,2,FALSE)),0,VLOOKUP(CONCATENATE(INDIRECT(ADDRESS(3,COLUMN())),A95),DATA!C2:E1044,2,FALSE))</f>
        <v>0</v>
      </c>
      <c r="AE95" s="50">
        <f ca="1">IF(ISERROR(VLOOKUP(CONCATENATE(INDIRECT(ADDRESS(3,COLUMN())),A95),DATA!C2:E1044,2,FALSE)),0,VLOOKUP(CONCATENATE(INDIRECT(ADDRESS(3,COLUMN())),A95),DATA!C2:E1044,2,FALSE))</f>
        <v>0</v>
      </c>
      <c r="AF95" s="50">
        <f ca="1">IF(ISERROR(VLOOKUP(CONCATENATE(INDIRECT(ADDRESS(3,COLUMN())),A95),DATA!C2:E1044,2,FALSE)),0,VLOOKUP(CONCATENATE(INDIRECT(ADDRESS(3,COLUMN())),A95),DATA!C2:E1044,2,FALSE))</f>
        <v>0</v>
      </c>
      <c r="AG95" s="50">
        <f ca="1">IF(ISERROR(VLOOKUP(CONCATENATE(INDIRECT(ADDRESS(3,COLUMN())),A95),DATA!C2:E1044,2,FALSE)),0,VLOOKUP(CONCATENATE(INDIRECT(ADDRESS(3,COLUMN())),A95),DATA!C2:E1044,2,FALSE))</f>
        <v>0</v>
      </c>
      <c r="AH95" s="50">
        <f ca="1">IF(ISERROR(VLOOKUP(CONCATENATE(INDIRECT(ADDRESS(3,COLUMN())),A95),DATA!C2:E1044,2,FALSE)),0,VLOOKUP(CONCATENATE(INDIRECT(ADDRESS(3,COLUMN())),A95),DATA!C2:E1044,2,FALSE))</f>
        <v>0</v>
      </c>
      <c r="AI95" s="50">
        <f ca="1">IF(ISERROR(VLOOKUP(CONCATENATE(INDIRECT(ADDRESS(3,COLUMN())),A95),DATA!C2:E1044,2,FALSE)),0,VLOOKUP(CONCATENATE(INDIRECT(ADDRESS(3,COLUMN())),A95),DATA!C2:E1044,2,FALSE))</f>
        <v>0</v>
      </c>
      <c r="AJ95" s="50">
        <f ca="1">IF(ISERROR(VLOOKUP(CONCATENATE(INDIRECT(ADDRESS(3,COLUMN())),A95),DATA!C2:E1044,2,FALSE)),0,VLOOKUP(CONCATENATE(INDIRECT(ADDRESS(3,COLUMN())),A95),DATA!C2:E1044,2,FALSE))</f>
        <v>0</v>
      </c>
      <c r="AK95" s="50">
        <f ca="1">IF(ISERROR(VLOOKUP(CONCATENATE(INDIRECT(ADDRESS(3,COLUMN())),A95),DATA!C2:E1044,2,FALSE)),0,VLOOKUP(CONCATENATE(INDIRECT(ADDRESS(3,COLUMN())),A95),DATA!C2:E1044,2,FALSE))</f>
        <v>0</v>
      </c>
      <c r="AL95" s="50">
        <f ca="1">IF(ISERROR(VLOOKUP(CONCATENATE(INDIRECT(ADDRESS(3,COLUMN())),A95),DATA!C2:E1044,2,FALSE)),0,VLOOKUP(CONCATENATE(INDIRECT(ADDRESS(3,COLUMN())),A95),DATA!C2:E1044,2,FALSE))</f>
        <v>0</v>
      </c>
      <c r="AM95" s="50">
        <f ca="1">IF(ISERROR(VLOOKUP(CONCATENATE(INDIRECT(ADDRESS(3,COLUMN())),A95),DATA!C2:E1044,2,FALSE)),0,VLOOKUP(CONCATENATE(INDIRECT(ADDRESS(3,COLUMN())),A95),DATA!C2:E1044,2,FALSE))</f>
        <v>0</v>
      </c>
      <c r="AN95" s="50">
        <f ca="1">SUM(B95:INDIRECT(CONCATENATE(SUBSTITUTE(ADDRESS(1,COLUMN()-1,4),"1",""),"$95")))</f>
        <v>377.3</v>
      </c>
    </row>
    <row r="96" spans="1:40" x14ac:dyDescent="0.25">
      <c r="A96" s="49" t="s">
        <v>129</v>
      </c>
      <c r="B96" s="49">
        <f ca="1">IF(ISERROR(VLOOKUP(CONCATENATE(INDIRECT(ADDRESS(3,COLUMN())),A96),DATA!C2:E1044,2,FALSE)),0,VLOOKUP(CONCATENATE(INDIRECT(ADDRESS(3,COLUMN())),A96),DATA!C2:E1044,2,FALSE))</f>
        <v>152.5</v>
      </c>
      <c r="C96" s="49">
        <f ca="1">IF(ISERROR(VLOOKUP(CONCATENATE(INDIRECT(ADDRESS(3,COLUMN())),A96),DATA!C2:E1044,2,FALSE)),0,VLOOKUP(CONCATENATE(INDIRECT(ADDRESS(3,COLUMN())),A96),DATA!C2:E1044,2,FALSE))</f>
        <v>21</v>
      </c>
      <c r="D96" s="49">
        <f ca="1">IF(ISERROR(VLOOKUP(CONCATENATE(INDIRECT(ADDRESS(3,COLUMN())),A96),DATA!C2:E1044,2,FALSE)),0,VLOOKUP(CONCATENATE(INDIRECT(ADDRESS(3,COLUMN())),A96),DATA!C2:E1044,2,FALSE))</f>
        <v>161</v>
      </c>
      <c r="E96" s="49">
        <f ca="1">IF(ISERROR(VLOOKUP(CONCATENATE(INDIRECT(ADDRESS(3,COLUMN())),A96),DATA!C2:E1044,2,FALSE)),0,VLOOKUP(CONCATENATE(INDIRECT(ADDRESS(3,COLUMN())),A96),DATA!C2:E1044,2,FALSE))</f>
        <v>31</v>
      </c>
      <c r="F96" s="49">
        <f ca="1">IF(ISERROR(VLOOKUP(CONCATENATE(INDIRECT(ADDRESS(3,COLUMN())),A96),DATA!C2:E1044,2,FALSE)),0,VLOOKUP(CONCATENATE(INDIRECT(ADDRESS(3,COLUMN())),A96),DATA!C2:E1044,2,FALSE))</f>
        <v>1</v>
      </c>
      <c r="G96" s="49">
        <f ca="1">IF(ISERROR(VLOOKUP(CONCATENATE(INDIRECT(ADDRESS(3,COLUMN())),A96),DATA!C2:E1044,2,FALSE)),0,VLOOKUP(CONCATENATE(INDIRECT(ADDRESS(3,COLUMN())),A96),DATA!C2:E1044,2,FALSE))</f>
        <v>71.5</v>
      </c>
      <c r="H96" s="49">
        <f ca="1">IF(ISERROR(VLOOKUP(CONCATENATE(INDIRECT(ADDRESS(3,COLUMN())),A96),DATA!C2:E1044,2,FALSE)),0,VLOOKUP(CONCATENATE(INDIRECT(ADDRESS(3,COLUMN())),A96),DATA!C2:E1044,2,FALSE))</f>
        <v>43</v>
      </c>
      <c r="I96" s="49">
        <f ca="1">IF(ISERROR(VLOOKUP(CONCATENATE(INDIRECT(ADDRESS(3,COLUMN())),A96),DATA!C2:E1044,2,FALSE)),0,VLOOKUP(CONCATENATE(INDIRECT(ADDRESS(3,COLUMN())),A96),DATA!C2:E1044,2,FALSE))</f>
        <v>84.5</v>
      </c>
      <c r="J96" s="49">
        <f ca="1">IF(ISERROR(VLOOKUP(CONCATENATE(INDIRECT(ADDRESS(3,COLUMN())),A96),DATA!C2:E1044,2,FALSE)),0,VLOOKUP(CONCATENATE(INDIRECT(ADDRESS(3,COLUMN())),A96),DATA!C2:E1044,2,FALSE))</f>
        <v>0.5</v>
      </c>
      <c r="K96" s="49">
        <f ca="1">IF(ISERROR(VLOOKUP(CONCATENATE(INDIRECT(ADDRESS(3,COLUMN())),A96),DATA!C2:E1044,2,FALSE)),0,VLOOKUP(CONCATENATE(INDIRECT(ADDRESS(3,COLUMN())),A96),DATA!C2:E1044,2,FALSE))</f>
        <v>2</v>
      </c>
      <c r="L96" s="49">
        <f ca="1">IF(ISERROR(VLOOKUP(CONCATENATE(INDIRECT(ADDRESS(3,COLUMN())),A96),DATA!C2:E1044,2,FALSE)),0,VLOOKUP(CONCATENATE(INDIRECT(ADDRESS(3,COLUMN())),A96),DATA!C2:E1044,2,FALSE))</f>
        <v>6</v>
      </c>
      <c r="M96" s="49">
        <f ca="1">IF(ISERROR(VLOOKUP(CONCATENATE(INDIRECT(ADDRESS(3,COLUMN())),A96),DATA!C2:E1044,2,FALSE)),0,VLOOKUP(CONCATENATE(INDIRECT(ADDRESS(3,COLUMN())),A96),DATA!C2:E1044,2,FALSE))</f>
        <v>11</v>
      </c>
      <c r="N96" s="49">
        <f ca="1">IF(ISERROR(VLOOKUP(CONCATENATE(INDIRECT(ADDRESS(3,COLUMN())),A96),DATA!C2:E1044,2,FALSE)),0,VLOOKUP(CONCATENATE(INDIRECT(ADDRESS(3,COLUMN())),A96),DATA!C2:E1044,2,FALSE))</f>
        <v>5</v>
      </c>
      <c r="O96" s="49">
        <f ca="1">IF(ISERROR(VLOOKUP(CONCATENATE(INDIRECT(ADDRESS(3,COLUMN())),A96),DATA!C2:E1044,2,FALSE)),0,VLOOKUP(CONCATENATE(INDIRECT(ADDRESS(3,COLUMN())),A96),DATA!C2:E1044,2,FALSE))</f>
        <v>0</v>
      </c>
      <c r="P96" s="49">
        <f ca="1">IF(ISERROR(VLOOKUP(CONCATENATE(INDIRECT(ADDRESS(3,COLUMN())),A96),DATA!C2:E1044,2,FALSE)),0,VLOOKUP(CONCATENATE(INDIRECT(ADDRESS(3,COLUMN())),A96),DATA!C2:E1044,2,FALSE))</f>
        <v>27</v>
      </c>
      <c r="Q96" s="49">
        <f ca="1">IF(ISERROR(VLOOKUP(CONCATENATE(INDIRECT(ADDRESS(3,COLUMN())),A96),DATA!C2:E1044,2,FALSE)),0,VLOOKUP(CONCATENATE(INDIRECT(ADDRESS(3,COLUMN())),A96),DATA!C2:E1044,2,FALSE))</f>
        <v>4</v>
      </c>
      <c r="R96" s="49">
        <f ca="1">IF(ISERROR(VLOOKUP(CONCATENATE(INDIRECT(ADDRESS(3,COLUMN())),A96),DATA!C2:E1044,2,FALSE)),0,VLOOKUP(CONCATENATE(INDIRECT(ADDRESS(3,COLUMN())),A96),DATA!C2:E1044,2,FALSE))</f>
        <v>3</v>
      </c>
      <c r="S96" s="49">
        <f ca="1">IF(ISERROR(VLOOKUP(CONCATENATE(INDIRECT(ADDRESS(3,COLUMN())),A96),DATA!C2:E1044,2,FALSE)),0,VLOOKUP(CONCATENATE(INDIRECT(ADDRESS(3,COLUMN())),A96),DATA!C2:E1044,2,FALSE))</f>
        <v>27</v>
      </c>
      <c r="T96" s="49">
        <f ca="1">IF(ISERROR(VLOOKUP(CONCATENATE(INDIRECT(ADDRESS(3,COLUMN())),A96),DATA!C2:E1044,2,FALSE)),0,VLOOKUP(CONCATENATE(INDIRECT(ADDRESS(3,COLUMN())),A96),DATA!C2:E1044,2,FALSE))</f>
        <v>15</v>
      </c>
      <c r="U96" s="49">
        <f ca="1">IF(ISERROR(VLOOKUP(CONCATENATE(INDIRECT(ADDRESS(3,COLUMN())),A96),DATA!C2:E1044,2,FALSE)),0,VLOOKUP(CONCATENATE(INDIRECT(ADDRESS(3,COLUMN())),A96),DATA!C2:E1044,2,FALSE))</f>
        <v>9</v>
      </c>
      <c r="V96" s="49">
        <f ca="1">IF(ISERROR(VLOOKUP(CONCATENATE(INDIRECT(ADDRESS(3,COLUMN())),A96),DATA!C2:E1044,2,FALSE)),0,VLOOKUP(CONCATENATE(INDIRECT(ADDRESS(3,COLUMN())),A96),DATA!C2:E1044,2,FALSE))</f>
        <v>1</v>
      </c>
      <c r="W96" s="49">
        <f ca="1">IF(ISERROR(VLOOKUP(CONCATENATE(INDIRECT(ADDRESS(3,COLUMN())),A96),DATA!C2:E1044,2,FALSE)),0,VLOOKUP(CONCATENATE(INDIRECT(ADDRESS(3,COLUMN())),A96),DATA!C2:E1044,2,FALSE))</f>
        <v>0</v>
      </c>
      <c r="X96" s="49">
        <f ca="1">IF(ISERROR(VLOOKUP(CONCATENATE(INDIRECT(ADDRESS(3,COLUMN())),A96),DATA!C2:E1044,2,FALSE)),0,VLOOKUP(CONCATENATE(INDIRECT(ADDRESS(3,COLUMN())),A96),DATA!C2:E1044,2,FALSE))</f>
        <v>0</v>
      </c>
      <c r="Y96" s="49">
        <f ca="1">IF(ISERROR(VLOOKUP(CONCATENATE(INDIRECT(ADDRESS(3,COLUMN())),A96),DATA!C2:E1044,2,FALSE)),0,VLOOKUP(CONCATENATE(INDIRECT(ADDRESS(3,COLUMN())),A96),DATA!C2:E1044,2,FALSE))</f>
        <v>7</v>
      </c>
      <c r="Z96" s="49">
        <f ca="1">IF(ISERROR(VLOOKUP(CONCATENATE(INDIRECT(ADDRESS(3,COLUMN())),A96),DATA!C2:E1044,2,FALSE)),0,VLOOKUP(CONCATENATE(INDIRECT(ADDRESS(3,COLUMN())),A96),DATA!C2:E1044,2,FALSE))</f>
        <v>1</v>
      </c>
      <c r="AA96" s="49">
        <f ca="1">IF(ISERROR(VLOOKUP(CONCATENATE(INDIRECT(ADDRESS(3,COLUMN())),A96),DATA!C2:E1044,2,FALSE)),0,VLOOKUP(CONCATENATE(INDIRECT(ADDRESS(3,COLUMN())),A96),DATA!C2:E1044,2,FALSE))</f>
        <v>0</v>
      </c>
      <c r="AB96" s="49">
        <f ca="1">IF(ISERROR(VLOOKUP(CONCATENATE(INDIRECT(ADDRESS(3,COLUMN())),A96),DATA!C2:E1044,2,FALSE)),0,VLOOKUP(CONCATENATE(INDIRECT(ADDRESS(3,COLUMN())),A96),DATA!C2:E1044,2,FALSE))</f>
        <v>0</v>
      </c>
      <c r="AC96" s="49">
        <f ca="1">IF(ISERROR(VLOOKUP(CONCATENATE(INDIRECT(ADDRESS(3,COLUMN())),A96),DATA!C2:E1044,2,FALSE)),0,VLOOKUP(CONCATENATE(INDIRECT(ADDRESS(3,COLUMN())),A96),DATA!C2:E1044,2,FALSE))</f>
        <v>0</v>
      </c>
      <c r="AD96" s="49">
        <f ca="1">IF(ISERROR(VLOOKUP(CONCATENATE(INDIRECT(ADDRESS(3,COLUMN())),A96),DATA!C2:E1044,2,FALSE)),0,VLOOKUP(CONCATENATE(INDIRECT(ADDRESS(3,COLUMN())),A96),DATA!C2:E1044,2,FALSE))</f>
        <v>0</v>
      </c>
      <c r="AE96" s="49">
        <f ca="1">IF(ISERROR(VLOOKUP(CONCATENATE(INDIRECT(ADDRESS(3,COLUMN())),A96),DATA!C2:E1044,2,FALSE)),0,VLOOKUP(CONCATENATE(INDIRECT(ADDRESS(3,COLUMN())),A96),DATA!C2:E1044,2,FALSE))</f>
        <v>3</v>
      </c>
      <c r="AF96" s="49">
        <f ca="1">IF(ISERROR(VLOOKUP(CONCATENATE(INDIRECT(ADDRESS(3,COLUMN())),A96),DATA!C2:E1044,2,FALSE)),0,VLOOKUP(CONCATENATE(INDIRECT(ADDRESS(3,COLUMN())),A96),DATA!C2:E1044,2,FALSE))</f>
        <v>0</v>
      </c>
      <c r="AG96" s="49">
        <f ca="1">IF(ISERROR(VLOOKUP(CONCATENATE(INDIRECT(ADDRESS(3,COLUMN())),A96),DATA!C2:E1044,2,FALSE)),0,VLOOKUP(CONCATENATE(INDIRECT(ADDRESS(3,COLUMN())),A96),DATA!C2:E1044,2,FALSE))</f>
        <v>2</v>
      </c>
      <c r="AH96" s="49">
        <f ca="1">IF(ISERROR(VLOOKUP(CONCATENATE(INDIRECT(ADDRESS(3,COLUMN())),A96),DATA!C2:E1044,2,FALSE)),0,VLOOKUP(CONCATENATE(INDIRECT(ADDRESS(3,COLUMN())),A96),DATA!C2:E1044,2,FALSE))</f>
        <v>4</v>
      </c>
      <c r="AI96" s="49">
        <f ca="1">IF(ISERROR(VLOOKUP(CONCATENATE(INDIRECT(ADDRESS(3,COLUMN())),A96),DATA!C2:E1044,2,FALSE)),0,VLOOKUP(CONCATENATE(INDIRECT(ADDRESS(3,COLUMN())),A96),DATA!C2:E1044,2,FALSE))</f>
        <v>0</v>
      </c>
      <c r="AJ96" s="49">
        <f ca="1">IF(ISERROR(VLOOKUP(CONCATENATE(INDIRECT(ADDRESS(3,COLUMN())),A96),DATA!C2:E1044,2,FALSE)),0,VLOOKUP(CONCATENATE(INDIRECT(ADDRESS(3,COLUMN())),A96),DATA!C2:E1044,2,FALSE))</f>
        <v>0</v>
      </c>
      <c r="AK96" s="49">
        <f ca="1">IF(ISERROR(VLOOKUP(CONCATENATE(INDIRECT(ADDRESS(3,COLUMN())),A96),DATA!C2:E1044,2,FALSE)),0,VLOOKUP(CONCATENATE(INDIRECT(ADDRESS(3,COLUMN())),A96),DATA!C2:E1044,2,FALSE))</f>
        <v>0</v>
      </c>
      <c r="AL96" s="49">
        <f ca="1">IF(ISERROR(VLOOKUP(CONCATENATE(INDIRECT(ADDRESS(3,COLUMN())),A96),DATA!C2:E1044,2,FALSE)),0,VLOOKUP(CONCATENATE(INDIRECT(ADDRESS(3,COLUMN())),A96),DATA!C2:E1044,2,FALSE))</f>
        <v>0</v>
      </c>
      <c r="AM96" s="49">
        <f ca="1">IF(ISERROR(VLOOKUP(CONCATENATE(INDIRECT(ADDRESS(3,COLUMN())),A96),DATA!C2:E1044,2,FALSE)),0,VLOOKUP(CONCATENATE(INDIRECT(ADDRESS(3,COLUMN())),A96),DATA!C2:E1044,2,FALSE))</f>
        <v>0</v>
      </c>
      <c r="AN96" s="49">
        <f ca="1">SUM(B96:INDIRECT(CONCATENATE(SUBSTITUTE(ADDRESS(1,COLUMN()-1,4),"1",""),"$96")))</f>
        <v>693</v>
      </c>
    </row>
    <row r="97" spans="1:40" x14ac:dyDescent="0.25">
      <c r="A97" s="50" t="s">
        <v>130</v>
      </c>
      <c r="B97" s="50">
        <f ca="1">IF(ISERROR(VLOOKUP(CONCATENATE(INDIRECT(ADDRESS(3,COLUMN())),A97),DATA!C2:E1044,2,FALSE)),0,VLOOKUP(CONCATENATE(INDIRECT(ADDRESS(3,COLUMN())),A97),DATA!C2:E1044,2,FALSE))</f>
        <v>72.416669999999996</v>
      </c>
      <c r="C97" s="50">
        <f ca="1">IF(ISERROR(VLOOKUP(CONCATENATE(INDIRECT(ADDRESS(3,COLUMN())),A97),DATA!C2:E1044,2,FALSE)),0,VLOOKUP(CONCATENATE(INDIRECT(ADDRESS(3,COLUMN())),A97),DATA!C2:E1044,2,FALSE))</f>
        <v>18</v>
      </c>
      <c r="D97" s="50">
        <f ca="1">IF(ISERROR(VLOOKUP(CONCATENATE(INDIRECT(ADDRESS(3,COLUMN())),A97),DATA!C2:E1044,2,FALSE)),0,VLOOKUP(CONCATENATE(INDIRECT(ADDRESS(3,COLUMN())),A97),DATA!C2:E1044,2,FALSE))</f>
        <v>5.6</v>
      </c>
      <c r="E97" s="50">
        <f ca="1">IF(ISERROR(VLOOKUP(CONCATENATE(INDIRECT(ADDRESS(3,COLUMN())),A97),DATA!C2:E1044,2,FALSE)),0,VLOOKUP(CONCATENATE(INDIRECT(ADDRESS(3,COLUMN())),A97),DATA!C2:E1044,2,FALSE))</f>
        <v>3</v>
      </c>
      <c r="F97" s="50">
        <f ca="1">IF(ISERROR(VLOOKUP(CONCATENATE(INDIRECT(ADDRESS(3,COLUMN())),A97),DATA!C2:E1044,2,FALSE)),0,VLOOKUP(CONCATENATE(INDIRECT(ADDRESS(3,COLUMN())),A97),DATA!C2:E1044,2,FALSE))</f>
        <v>0</v>
      </c>
      <c r="G97" s="50">
        <f ca="1">IF(ISERROR(VLOOKUP(CONCATENATE(INDIRECT(ADDRESS(3,COLUMN())),A97),DATA!C2:E1044,2,FALSE)),0,VLOOKUP(CONCATENATE(INDIRECT(ADDRESS(3,COLUMN())),A97),DATA!C2:E1044,2,FALSE))</f>
        <v>5.5</v>
      </c>
      <c r="H97" s="50">
        <f ca="1">IF(ISERROR(VLOOKUP(CONCATENATE(INDIRECT(ADDRESS(3,COLUMN())),A97),DATA!C2:E1044,2,FALSE)),0,VLOOKUP(CONCATENATE(INDIRECT(ADDRESS(3,COLUMN())),A97),DATA!C2:E1044,2,FALSE))</f>
        <v>1</v>
      </c>
      <c r="I97" s="50">
        <f ca="1">IF(ISERROR(VLOOKUP(CONCATENATE(INDIRECT(ADDRESS(3,COLUMN())),A97),DATA!C2:E1044,2,FALSE)),0,VLOOKUP(CONCATENATE(INDIRECT(ADDRESS(3,COLUMN())),A97),DATA!C2:E1044,2,FALSE))</f>
        <v>3</v>
      </c>
      <c r="J97" s="50">
        <f ca="1">IF(ISERROR(VLOOKUP(CONCATENATE(INDIRECT(ADDRESS(3,COLUMN())),A97),DATA!C2:E1044,2,FALSE)),0,VLOOKUP(CONCATENATE(INDIRECT(ADDRESS(3,COLUMN())),A97),DATA!C2:E1044,2,FALSE))</f>
        <v>0</v>
      </c>
      <c r="K97" s="50">
        <f ca="1">IF(ISERROR(VLOOKUP(CONCATENATE(INDIRECT(ADDRESS(3,COLUMN())),A97),DATA!C2:E1044,2,FALSE)),0,VLOOKUP(CONCATENATE(INDIRECT(ADDRESS(3,COLUMN())),A97),DATA!C2:E1044,2,FALSE))</f>
        <v>0</v>
      </c>
      <c r="L97" s="50">
        <f ca="1">IF(ISERROR(VLOOKUP(CONCATENATE(INDIRECT(ADDRESS(3,COLUMN())),A97),DATA!C2:E1044,2,FALSE)),0,VLOOKUP(CONCATENATE(INDIRECT(ADDRESS(3,COLUMN())),A97),DATA!C2:E1044,2,FALSE))</f>
        <v>1</v>
      </c>
      <c r="M97" s="50">
        <f ca="1">IF(ISERROR(VLOOKUP(CONCATENATE(INDIRECT(ADDRESS(3,COLUMN())),A97),DATA!C2:E1044,2,FALSE)),0,VLOOKUP(CONCATENATE(INDIRECT(ADDRESS(3,COLUMN())),A97),DATA!C2:E1044,2,FALSE))</f>
        <v>1</v>
      </c>
      <c r="N97" s="50">
        <f ca="1">IF(ISERROR(VLOOKUP(CONCATENATE(INDIRECT(ADDRESS(3,COLUMN())),A97),DATA!C2:E1044,2,FALSE)),0,VLOOKUP(CONCATENATE(INDIRECT(ADDRESS(3,COLUMN())),A97),DATA!C2:E1044,2,FALSE))</f>
        <v>2</v>
      </c>
      <c r="O97" s="50">
        <f ca="1">IF(ISERROR(VLOOKUP(CONCATENATE(INDIRECT(ADDRESS(3,COLUMN())),A97),DATA!C2:E1044,2,FALSE)),0,VLOOKUP(CONCATENATE(INDIRECT(ADDRESS(3,COLUMN())),A97),DATA!C2:E1044,2,FALSE))</f>
        <v>0</v>
      </c>
      <c r="P97" s="50">
        <f ca="1">IF(ISERROR(VLOOKUP(CONCATENATE(INDIRECT(ADDRESS(3,COLUMN())),A97),DATA!C2:E1044,2,FALSE)),0,VLOOKUP(CONCATENATE(INDIRECT(ADDRESS(3,COLUMN())),A97),DATA!C2:E1044,2,FALSE))</f>
        <v>0</v>
      </c>
      <c r="Q97" s="50">
        <f ca="1">IF(ISERROR(VLOOKUP(CONCATENATE(INDIRECT(ADDRESS(3,COLUMN())),A97),DATA!C2:E1044,2,FALSE)),0,VLOOKUP(CONCATENATE(INDIRECT(ADDRESS(3,COLUMN())),A97),DATA!C2:E1044,2,FALSE))</f>
        <v>0.5</v>
      </c>
      <c r="R97" s="50">
        <f ca="1">IF(ISERROR(VLOOKUP(CONCATENATE(INDIRECT(ADDRESS(3,COLUMN())),A97),DATA!C2:E1044,2,FALSE)),0,VLOOKUP(CONCATENATE(INDIRECT(ADDRESS(3,COLUMN())),A97),DATA!C2:E1044,2,FALSE))</f>
        <v>0</v>
      </c>
      <c r="S97" s="50">
        <f ca="1">IF(ISERROR(VLOOKUP(CONCATENATE(INDIRECT(ADDRESS(3,COLUMN())),A97),DATA!C2:E1044,2,FALSE)),0,VLOOKUP(CONCATENATE(INDIRECT(ADDRESS(3,COLUMN())),A97),DATA!C2:E1044,2,FALSE))</f>
        <v>1</v>
      </c>
      <c r="T97" s="50">
        <f ca="1">IF(ISERROR(VLOOKUP(CONCATENATE(INDIRECT(ADDRESS(3,COLUMN())),A97),DATA!C2:E1044,2,FALSE)),0,VLOOKUP(CONCATENATE(INDIRECT(ADDRESS(3,COLUMN())),A97),DATA!C2:E1044,2,FALSE))</f>
        <v>0</v>
      </c>
      <c r="U97" s="50">
        <f ca="1">IF(ISERROR(VLOOKUP(CONCATENATE(INDIRECT(ADDRESS(3,COLUMN())),A97),DATA!C2:E1044,2,FALSE)),0,VLOOKUP(CONCATENATE(INDIRECT(ADDRESS(3,COLUMN())),A97),DATA!C2:E1044,2,FALSE))</f>
        <v>10.85</v>
      </c>
      <c r="V97" s="50">
        <f ca="1">IF(ISERROR(VLOOKUP(CONCATENATE(INDIRECT(ADDRESS(3,COLUMN())),A97),DATA!C2:E1044,2,FALSE)),0,VLOOKUP(CONCATENATE(INDIRECT(ADDRESS(3,COLUMN())),A97),DATA!C2:E1044,2,FALSE))</f>
        <v>0</v>
      </c>
      <c r="W97" s="50">
        <f ca="1">IF(ISERROR(VLOOKUP(CONCATENATE(INDIRECT(ADDRESS(3,COLUMN())),A97),DATA!C2:E1044,2,FALSE)),0,VLOOKUP(CONCATENATE(INDIRECT(ADDRESS(3,COLUMN())),A97),DATA!C2:E1044,2,FALSE))</f>
        <v>0</v>
      </c>
      <c r="X97" s="50">
        <f ca="1">IF(ISERROR(VLOOKUP(CONCATENATE(INDIRECT(ADDRESS(3,COLUMN())),A97),DATA!C2:E1044,2,FALSE)),0,VLOOKUP(CONCATENATE(INDIRECT(ADDRESS(3,COLUMN())),A97),DATA!C2:E1044,2,FALSE))</f>
        <v>0</v>
      </c>
      <c r="Y97" s="50">
        <f ca="1">IF(ISERROR(VLOOKUP(CONCATENATE(INDIRECT(ADDRESS(3,COLUMN())),A97),DATA!C2:E1044,2,FALSE)),0,VLOOKUP(CONCATENATE(INDIRECT(ADDRESS(3,COLUMN())),A97),DATA!C2:E1044,2,FALSE))</f>
        <v>0</v>
      </c>
      <c r="Z97" s="50">
        <f ca="1">IF(ISERROR(VLOOKUP(CONCATENATE(INDIRECT(ADDRESS(3,COLUMN())),A97),DATA!C2:E1044,2,FALSE)),0,VLOOKUP(CONCATENATE(INDIRECT(ADDRESS(3,COLUMN())),A97),DATA!C2:E1044,2,FALSE))</f>
        <v>0</v>
      </c>
      <c r="AA97" s="50">
        <f ca="1">IF(ISERROR(VLOOKUP(CONCATENATE(INDIRECT(ADDRESS(3,COLUMN())),A97),DATA!C2:E1044,2,FALSE)),0,VLOOKUP(CONCATENATE(INDIRECT(ADDRESS(3,COLUMN())),A97),DATA!C2:E1044,2,FALSE))</f>
        <v>0</v>
      </c>
      <c r="AB97" s="50">
        <f ca="1">IF(ISERROR(VLOOKUP(CONCATENATE(INDIRECT(ADDRESS(3,COLUMN())),A97),DATA!C2:E1044,2,FALSE)),0,VLOOKUP(CONCATENATE(INDIRECT(ADDRESS(3,COLUMN())),A97),DATA!C2:E1044,2,FALSE))</f>
        <v>0</v>
      </c>
      <c r="AC97" s="50">
        <f ca="1">IF(ISERROR(VLOOKUP(CONCATENATE(INDIRECT(ADDRESS(3,COLUMN())),A97),DATA!C2:E1044,2,FALSE)),0,VLOOKUP(CONCATENATE(INDIRECT(ADDRESS(3,COLUMN())),A97),DATA!C2:E1044,2,FALSE))</f>
        <v>0</v>
      </c>
      <c r="AD97" s="50">
        <f ca="1">IF(ISERROR(VLOOKUP(CONCATENATE(INDIRECT(ADDRESS(3,COLUMN())),A97),DATA!C2:E1044,2,FALSE)),0,VLOOKUP(CONCATENATE(INDIRECT(ADDRESS(3,COLUMN())),A97),DATA!C2:E1044,2,FALSE))</f>
        <v>0</v>
      </c>
      <c r="AE97" s="50">
        <f ca="1">IF(ISERROR(VLOOKUP(CONCATENATE(INDIRECT(ADDRESS(3,COLUMN())),A97),DATA!C2:E1044,2,FALSE)),0,VLOOKUP(CONCATENATE(INDIRECT(ADDRESS(3,COLUMN())),A97),DATA!C2:E1044,2,FALSE))</f>
        <v>0</v>
      </c>
      <c r="AF97" s="50">
        <f ca="1">IF(ISERROR(VLOOKUP(CONCATENATE(INDIRECT(ADDRESS(3,COLUMN())),A97),DATA!C2:E1044,2,FALSE)),0,VLOOKUP(CONCATENATE(INDIRECT(ADDRESS(3,COLUMN())),A97),DATA!C2:E1044,2,FALSE))</f>
        <v>0.5</v>
      </c>
      <c r="AG97" s="50">
        <f ca="1">IF(ISERROR(VLOOKUP(CONCATENATE(INDIRECT(ADDRESS(3,COLUMN())),A97),DATA!C2:E1044,2,FALSE)),0,VLOOKUP(CONCATENATE(INDIRECT(ADDRESS(3,COLUMN())),A97),DATA!C2:E1044,2,FALSE))</f>
        <v>0</v>
      </c>
      <c r="AH97" s="50">
        <f ca="1">IF(ISERROR(VLOOKUP(CONCATENATE(INDIRECT(ADDRESS(3,COLUMN())),A97),DATA!C2:E1044,2,FALSE)),0,VLOOKUP(CONCATENATE(INDIRECT(ADDRESS(3,COLUMN())),A97),DATA!C2:E1044,2,FALSE))</f>
        <v>2</v>
      </c>
      <c r="AI97" s="50">
        <f ca="1">IF(ISERROR(VLOOKUP(CONCATENATE(INDIRECT(ADDRESS(3,COLUMN())),A97),DATA!C2:E1044,2,FALSE)),0,VLOOKUP(CONCATENATE(INDIRECT(ADDRESS(3,COLUMN())),A97),DATA!C2:E1044,2,FALSE))</f>
        <v>0</v>
      </c>
      <c r="AJ97" s="50">
        <f ca="1">IF(ISERROR(VLOOKUP(CONCATENATE(INDIRECT(ADDRESS(3,COLUMN())),A97),DATA!C2:E1044,2,FALSE)),0,VLOOKUP(CONCATENATE(INDIRECT(ADDRESS(3,COLUMN())),A97),DATA!C2:E1044,2,FALSE))</f>
        <v>0</v>
      </c>
      <c r="AK97" s="50">
        <f ca="1">IF(ISERROR(VLOOKUP(CONCATENATE(INDIRECT(ADDRESS(3,COLUMN())),A97),DATA!C2:E1044,2,FALSE)),0,VLOOKUP(CONCATENATE(INDIRECT(ADDRESS(3,COLUMN())),A97),DATA!C2:E1044,2,FALSE))</f>
        <v>0</v>
      </c>
      <c r="AL97" s="50">
        <f ca="1">IF(ISERROR(VLOOKUP(CONCATENATE(INDIRECT(ADDRESS(3,COLUMN())),A97),DATA!C2:E1044,2,FALSE)),0,VLOOKUP(CONCATENATE(INDIRECT(ADDRESS(3,COLUMN())),A97),DATA!C2:E1044,2,FALSE))</f>
        <v>0</v>
      </c>
      <c r="AM97" s="50">
        <f ca="1">IF(ISERROR(VLOOKUP(CONCATENATE(INDIRECT(ADDRESS(3,COLUMN())),A97),DATA!C2:E1044,2,FALSE)),0,VLOOKUP(CONCATENATE(INDIRECT(ADDRESS(3,COLUMN())),A97),DATA!C2:E1044,2,FALSE))</f>
        <v>0</v>
      </c>
      <c r="AN97" s="50">
        <f ca="1">SUM(B97:INDIRECT(CONCATENATE(SUBSTITUTE(ADDRESS(1,COLUMN()-1,4),"1",""),"$97")))</f>
        <v>127.36666999999998</v>
      </c>
    </row>
    <row r="98" spans="1:40" x14ac:dyDescent="0.25">
      <c r="A98" s="49" t="s">
        <v>133</v>
      </c>
      <c r="B98" s="49">
        <f ca="1">IF(ISERROR(VLOOKUP(CONCATENATE(INDIRECT(ADDRESS(3,COLUMN())),A98),DATA!C2:E1044,2,FALSE)),0,VLOOKUP(CONCATENATE(INDIRECT(ADDRESS(3,COLUMN())),A98),DATA!C2:E1044,2,FALSE))</f>
        <v>4.2214999999999998</v>
      </c>
      <c r="C98" s="49">
        <f ca="1">IF(ISERROR(VLOOKUP(CONCATENATE(INDIRECT(ADDRESS(3,COLUMN())),A98),DATA!C2:E1044,2,FALSE)),0,VLOOKUP(CONCATENATE(INDIRECT(ADDRESS(3,COLUMN())),A98),DATA!C2:E1044,2,FALSE))</f>
        <v>0</v>
      </c>
      <c r="D98" s="49">
        <f ca="1">IF(ISERROR(VLOOKUP(CONCATENATE(INDIRECT(ADDRESS(3,COLUMN())),A98),DATA!C2:E1044,2,FALSE)),0,VLOOKUP(CONCATENATE(INDIRECT(ADDRESS(3,COLUMN())),A98),DATA!C2:E1044,2,FALSE))</f>
        <v>0</v>
      </c>
      <c r="E98" s="49">
        <f ca="1">IF(ISERROR(VLOOKUP(CONCATENATE(INDIRECT(ADDRESS(3,COLUMN())),A98),DATA!C2:E1044,2,FALSE)),0,VLOOKUP(CONCATENATE(INDIRECT(ADDRESS(3,COLUMN())),A98),DATA!C2:E1044,2,FALSE))</f>
        <v>0.25</v>
      </c>
      <c r="F98" s="49">
        <f ca="1">IF(ISERROR(VLOOKUP(CONCATENATE(INDIRECT(ADDRESS(3,COLUMN())),A98),DATA!C2:E1044,2,FALSE)),0,VLOOKUP(CONCATENATE(INDIRECT(ADDRESS(3,COLUMN())),A98),DATA!C2:E1044,2,FALSE))</f>
        <v>0</v>
      </c>
      <c r="G98" s="49">
        <f ca="1">IF(ISERROR(VLOOKUP(CONCATENATE(INDIRECT(ADDRESS(3,COLUMN())),A98),DATA!C2:E1044,2,FALSE)),0,VLOOKUP(CONCATENATE(INDIRECT(ADDRESS(3,COLUMN())),A98),DATA!C2:E1044,2,FALSE))</f>
        <v>0.125</v>
      </c>
      <c r="H98" s="49">
        <f ca="1">IF(ISERROR(VLOOKUP(CONCATENATE(INDIRECT(ADDRESS(3,COLUMN())),A98),DATA!C2:E1044,2,FALSE)),0,VLOOKUP(CONCATENATE(INDIRECT(ADDRESS(3,COLUMN())),A98),DATA!C2:E1044,2,FALSE))</f>
        <v>4.41</v>
      </c>
      <c r="I98" s="49">
        <f ca="1">IF(ISERROR(VLOOKUP(CONCATENATE(INDIRECT(ADDRESS(3,COLUMN())),A98),DATA!C2:E1044,2,FALSE)),0,VLOOKUP(CONCATENATE(INDIRECT(ADDRESS(3,COLUMN())),A98),DATA!C2:E1044,2,FALSE))</f>
        <v>1.1499999999999999</v>
      </c>
      <c r="J98" s="49">
        <f ca="1">IF(ISERROR(VLOOKUP(CONCATENATE(INDIRECT(ADDRESS(3,COLUMN())),A98),DATA!C2:E1044,2,FALSE)),0,VLOOKUP(CONCATENATE(INDIRECT(ADDRESS(3,COLUMN())),A98),DATA!C2:E1044,2,FALSE))</f>
        <v>19.559999999999999</v>
      </c>
      <c r="K98" s="49">
        <f ca="1">IF(ISERROR(VLOOKUP(CONCATENATE(INDIRECT(ADDRESS(3,COLUMN())),A98),DATA!C2:E1044,2,FALSE)),0,VLOOKUP(CONCATENATE(INDIRECT(ADDRESS(3,COLUMN())),A98),DATA!C2:E1044,2,FALSE))</f>
        <v>1.8</v>
      </c>
      <c r="L98" s="49">
        <f ca="1">IF(ISERROR(VLOOKUP(CONCATENATE(INDIRECT(ADDRESS(3,COLUMN())),A98),DATA!C2:E1044,2,FALSE)),0,VLOOKUP(CONCATENATE(INDIRECT(ADDRESS(3,COLUMN())),A98),DATA!C2:E1044,2,FALSE))</f>
        <v>0</v>
      </c>
      <c r="M98" s="49">
        <f ca="1">IF(ISERROR(VLOOKUP(CONCATENATE(INDIRECT(ADDRESS(3,COLUMN())),A98),DATA!C2:E1044,2,FALSE)),0,VLOOKUP(CONCATENATE(INDIRECT(ADDRESS(3,COLUMN())),A98),DATA!C2:E1044,2,FALSE))</f>
        <v>3.0969000000000002</v>
      </c>
      <c r="N98" s="49">
        <f ca="1">IF(ISERROR(VLOOKUP(CONCATENATE(INDIRECT(ADDRESS(3,COLUMN())),A98),DATA!C2:E1044,2,FALSE)),0,VLOOKUP(CONCATENATE(INDIRECT(ADDRESS(3,COLUMN())),A98),DATA!C2:E1044,2,FALSE))</f>
        <v>0.53003</v>
      </c>
      <c r="O98" s="49">
        <f ca="1">IF(ISERROR(VLOOKUP(CONCATENATE(INDIRECT(ADDRESS(3,COLUMN())),A98),DATA!C2:E1044,2,FALSE)),0,VLOOKUP(CONCATENATE(INDIRECT(ADDRESS(3,COLUMN())),A98),DATA!C2:E1044,2,FALSE))</f>
        <v>2.1152700000000002</v>
      </c>
      <c r="P98" s="49">
        <f ca="1">IF(ISERROR(VLOOKUP(CONCATENATE(INDIRECT(ADDRESS(3,COLUMN())),A98),DATA!C2:E1044,2,FALSE)),0,VLOOKUP(CONCATENATE(INDIRECT(ADDRESS(3,COLUMN())),A98),DATA!C2:E1044,2,FALSE))</f>
        <v>0</v>
      </c>
      <c r="Q98" s="49">
        <f ca="1">IF(ISERROR(VLOOKUP(CONCATENATE(INDIRECT(ADDRESS(3,COLUMN())),A98),DATA!C2:E1044,2,FALSE)),0,VLOOKUP(CONCATENATE(INDIRECT(ADDRESS(3,COLUMN())),A98),DATA!C2:E1044,2,FALSE))</f>
        <v>0</v>
      </c>
      <c r="R98" s="49">
        <f ca="1">IF(ISERROR(VLOOKUP(CONCATENATE(INDIRECT(ADDRESS(3,COLUMN())),A98),DATA!C2:E1044,2,FALSE)),0,VLOOKUP(CONCATENATE(INDIRECT(ADDRESS(3,COLUMN())),A98),DATA!C2:E1044,2,FALSE))</f>
        <v>0</v>
      </c>
      <c r="S98" s="49">
        <f ca="1">IF(ISERROR(VLOOKUP(CONCATENATE(INDIRECT(ADDRESS(3,COLUMN())),A98),DATA!C2:E1044,2,FALSE)),0,VLOOKUP(CONCATENATE(INDIRECT(ADDRESS(3,COLUMN())),A98),DATA!C2:E1044,2,FALSE))</f>
        <v>1</v>
      </c>
      <c r="T98" s="49">
        <f ca="1">IF(ISERROR(VLOOKUP(CONCATENATE(INDIRECT(ADDRESS(3,COLUMN())),A98),DATA!C2:E1044,2,FALSE)),0,VLOOKUP(CONCATENATE(INDIRECT(ADDRESS(3,COLUMN())),A98),DATA!C2:E1044,2,FALSE))</f>
        <v>0.09</v>
      </c>
      <c r="U98" s="49">
        <f ca="1">IF(ISERROR(VLOOKUP(CONCATENATE(INDIRECT(ADDRESS(3,COLUMN())),A98),DATA!C2:E1044,2,FALSE)),0,VLOOKUP(CONCATENATE(INDIRECT(ADDRESS(3,COLUMN())),A98),DATA!C2:E1044,2,FALSE))</f>
        <v>2.5</v>
      </c>
      <c r="V98" s="49">
        <f ca="1">IF(ISERROR(VLOOKUP(CONCATENATE(INDIRECT(ADDRESS(3,COLUMN())),A98),DATA!C2:E1044,2,FALSE)),0,VLOOKUP(CONCATENATE(INDIRECT(ADDRESS(3,COLUMN())),A98),DATA!C2:E1044,2,FALSE))</f>
        <v>0</v>
      </c>
      <c r="W98" s="49">
        <f ca="1">IF(ISERROR(VLOOKUP(CONCATENATE(INDIRECT(ADDRESS(3,COLUMN())),A98),DATA!C2:E1044,2,FALSE)),0,VLOOKUP(CONCATENATE(INDIRECT(ADDRESS(3,COLUMN())),A98),DATA!C2:E1044,2,FALSE))</f>
        <v>0</v>
      </c>
      <c r="X98" s="49">
        <f ca="1">IF(ISERROR(VLOOKUP(CONCATENATE(INDIRECT(ADDRESS(3,COLUMN())),A98),DATA!C2:E1044,2,FALSE)),0,VLOOKUP(CONCATENATE(INDIRECT(ADDRESS(3,COLUMN())),A98),DATA!C2:E1044,2,FALSE))</f>
        <v>0</v>
      </c>
      <c r="Y98" s="49">
        <f ca="1">IF(ISERROR(VLOOKUP(CONCATENATE(INDIRECT(ADDRESS(3,COLUMN())),A98),DATA!C2:E1044,2,FALSE)),0,VLOOKUP(CONCATENATE(INDIRECT(ADDRESS(3,COLUMN())),A98),DATA!C2:E1044,2,FALSE))</f>
        <v>0</v>
      </c>
      <c r="Z98" s="49">
        <f ca="1">IF(ISERROR(VLOOKUP(CONCATENATE(INDIRECT(ADDRESS(3,COLUMN())),A98),DATA!C2:E1044,2,FALSE)),0,VLOOKUP(CONCATENATE(INDIRECT(ADDRESS(3,COLUMN())),A98),DATA!C2:E1044,2,FALSE))</f>
        <v>0</v>
      </c>
      <c r="AA98" s="49">
        <f ca="1">IF(ISERROR(VLOOKUP(CONCATENATE(INDIRECT(ADDRESS(3,COLUMN())),A98),DATA!C2:E1044,2,FALSE)),0,VLOOKUP(CONCATENATE(INDIRECT(ADDRESS(3,COLUMN())),A98),DATA!C2:E1044,2,FALSE))</f>
        <v>0</v>
      </c>
      <c r="AB98" s="49">
        <f ca="1">IF(ISERROR(VLOOKUP(CONCATENATE(INDIRECT(ADDRESS(3,COLUMN())),A98),DATA!C2:E1044,2,FALSE)),0,VLOOKUP(CONCATENATE(INDIRECT(ADDRESS(3,COLUMN())),A98),DATA!C2:E1044,2,FALSE))</f>
        <v>0</v>
      </c>
      <c r="AC98" s="49">
        <f ca="1">IF(ISERROR(VLOOKUP(CONCATENATE(INDIRECT(ADDRESS(3,COLUMN())),A98),DATA!C2:E1044,2,FALSE)),0,VLOOKUP(CONCATENATE(INDIRECT(ADDRESS(3,COLUMN())),A98),DATA!C2:E1044,2,FALSE))</f>
        <v>0</v>
      </c>
      <c r="AD98" s="49">
        <f ca="1">IF(ISERROR(VLOOKUP(CONCATENATE(INDIRECT(ADDRESS(3,COLUMN())),A98),DATA!C2:E1044,2,FALSE)),0,VLOOKUP(CONCATENATE(INDIRECT(ADDRESS(3,COLUMN())),A98),DATA!C2:E1044,2,FALSE))</f>
        <v>0</v>
      </c>
      <c r="AE98" s="49">
        <f ca="1">IF(ISERROR(VLOOKUP(CONCATENATE(INDIRECT(ADDRESS(3,COLUMN())),A98),DATA!C2:E1044,2,FALSE)),0,VLOOKUP(CONCATENATE(INDIRECT(ADDRESS(3,COLUMN())),A98),DATA!C2:E1044,2,FALSE))</f>
        <v>0</v>
      </c>
      <c r="AF98" s="49">
        <f ca="1">IF(ISERROR(VLOOKUP(CONCATENATE(INDIRECT(ADDRESS(3,COLUMN())),A98),DATA!C2:E1044,2,FALSE)),0,VLOOKUP(CONCATENATE(INDIRECT(ADDRESS(3,COLUMN())),A98),DATA!C2:E1044,2,FALSE))</f>
        <v>0</v>
      </c>
      <c r="AG98" s="49">
        <f ca="1">IF(ISERROR(VLOOKUP(CONCATENATE(INDIRECT(ADDRESS(3,COLUMN())),A98),DATA!C2:E1044,2,FALSE)),0,VLOOKUP(CONCATENATE(INDIRECT(ADDRESS(3,COLUMN())),A98),DATA!C2:E1044,2,FALSE))</f>
        <v>0</v>
      </c>
      <c r="AH98" s="49">
        <f ca="1">IF(ISERROR(VLOOKUP(CONCATENATE(INDIRECT(ADDRESS(3,COLUMN())),A98),DATA!C2:E1044,2,FALSE)),0,VLOOKUP(CONCATENATE(INDIRECT(ADDRESS(3,COLUMN())),A98),DATA!C2:E1044,2,FALSE))</f>
        <v>0</v>
      </c>
      <c r="AI98" s="49">
        <f ca="1">IF(ISERROR(VLOOKUP(CONCATENATE(INDIRECT(ADDRESS(3,COLUMN())),A98),DATA!C2:E1044,2,FALSE)),0,VLOOKUP(CONCATENATE(INDIRECT(ADDRESS(3,COLUMN())),A98),DATA!C2:E1044,2,FALSE))</f>
        <v>0</v>
      </c>
      <c r="AJ98" s="49">
        <f ca="1">IF(ISERROR(VLOOKUP(CONCATENATE(INDIRECT(ADDRESS(3,COLUMN())),A98),DATA!C2:E1044,2,FALSE)),0,VLOOKUP(CONCATENATE(INDIRECT(ADDRESS(3,COLUMN())),A98),DATA!C2:E1044,2,FALSE))</f>
        <v>0</v>
      </c>
      <c r="AK98" s="49">
        <f ca="1">IF(ISERROR(VLOOKUP(CONCATENATE(INDIRECT(ADDRESS(3,COLUMN())),A98),DATA!C2:E1044,2,FALSE)),0,VLOOKUP(CONCATENATE(INDIRECT(ADDRESS(3,COLUMN())),A98),DATA!C2:E1044,2,FALSE))</f>
        <v>0</v>
      </c>
      <c r="AL98" s="49">
        <f ca="1">IF(ISERROR(VLOOKUP(CONCATENATE(INDIRECT(ADDRESS(3,COLUMN())),A98),DATA!C2:E1044,2,FALSE)),0,VLOOKUP(CONCATENATE(INDIRECT(ADDRESS(3,COLUMN())),A98),DATA!C2:E1044,2,FALSE))</f>
        <v>0</v>
      </c>
      <c r="AM98" s="49">
        <f ca="1">IF(ISERROR(VLOOKUP(CONCATENATE(INDIRECT(ADDRESS(3,COLUMN())),A98),DATA!C2:E1044,2,FALSE)),0,VLOOKUP(CONCATENATE(INDIRECT(ADDRESS(3,COLUMN())),A98),DATA!C2:E1044,2,FALSE))</f>
        <v>0</v>
      </c>
      <c r="AN98" s="49">
        <f ca="1">SUM(B98:INDIRECT(CONCATENATE(SUBSTITUTE(ADDRESS(1,COLUMN()-1,4),"1",""),"$98")))</f>
        <v>40.848700000000001</v>
      </c>
    </row>
    <row r="99" spans="1:40" x14ac:dyDescent="0.25">
      <c r="A99" s="50" t="s">
        <v>134</v>
      </c>
      <c r="B99" s="50">
        <f ca="1">IF(ISERROR(VLOOKUP(CONCATENATE(INDIRECT(ADDRESS(3,COLUMN())),A99),DATA!C2:E1044,2,FALSE)),0,VLOOKUP(CONCATENATE(INDIRECT(ADDRESS(3,COLUMN())),A99),DATA!C2:E1044,2,FALSE))</f>
        <v>152.10214999999999</v>
      </c>
      <c r="C99" s="50">
        <f ca="1">IF(ISERROR(VLOOKUP(CONCATENATE(INDIRECT(ADDRESS(3,COLUMN())),A99),DATA!C2:E1044,2,FALSE)),0,VLOOKUP(CONCATENATE(INDIRECT(ADDRESS(3,COLUMN())),A99),DATA!C2:E1044,2,FALSE))</f>
        <v>14.58433</v>
      </c>
      <c r="D99" s="50">
        <f ca="1">IF(ISERROR(VLOOKUP(CONCATENATE(INDIRECT(ADDRESS(3,COLUMN())),A99),DATA!C2:E1044,2,FALSE)),0,VLOOKUP(CONCATENATE(INDIRECT(ADDRESS(3,COLUMN())),A99),DATA!C2:E1044,2,FALSE))</f>
        <v>22.9</v>
      </c>
      <c r="E99" s="50">
        <f ca="1">IF(ISERROR(VLOOKUP(CONCATENATE(INDIRECT(ADDRESS(3,COLUMN())),A99),DATA!C2:E1044,2,FALSE)),0,VLOOKUP(CONCATENATE(INDIRECT(ADDRESS(3,COLUMN())),A99),DATA!C2:E1044,2,FALSE))</f>
        <v>11</v>
      </c>
      <c r="F99" s="50">
        <f ca="1">IF(ISERROR(VLOOKUP(CONCATENATE(INDIRECT(ADDRESS(3,COLUMN())),A99),DATA!C2:E1044,2,FALSE)),0,VLOOKUP(CONCATENATE(INDIRECT(ADDRESS(3,COLUMN())),A99),DATA!C2:E1044,2,FALSE))</f>
        <v>2</v>
      </c>
      <c r="G99" s="50">
        <f ca="1">IF(ISERROR(VLOOKUP(CONCATENATE(INDIRECT(ADDRESS(3,COLUMN())),A99),DATA!C2:E1044,2,FALSE)),0,VLOOKUP(CONCATENATE(INDIRECT(ADDRESS(3,COLUMN())),A99),DATA!C2:E1044,2,FALSE))</f>
        <v>29</v>
      </c>
      <c r="H99" s="50">
        <f ca="1">IF(ISERROR(VLOOKUP(CONCATENATE(INDIRECT(ADDRESS(3,COLUMN())),A99),DATA!C2:E1044,2,FALSE)),0,VLOOKUP(CONCATENATE(INDIRECT(ADDRESS(3,COLUMN())),A99),DATA!C2:E1044,2,FALSE))</f>
        <v>6.2</v>
      </c>
      <c r="I99" s="50">
        <f ca="1">IF(ISERROR(VLOOKUP(CONCATENATE(INDIRECT(ADDRESS(3,COLUMN())),A99),DATA!C2:E1044,2,FALSE)),0,VLOOKUP(CONCATENATE(INDIRECT(ADDRESS(3,COLUMN())),A99),DATA!C2:E1044,2,FALSE))</f>
        <v>2</v>
      </c>
      <c r="J99" s="50">
        <f ca="1">IF(ISERROR(VLOOKUP(CONCATENATE(INDIRECT(ADDRESS(3,COLUMN())),A99),DATA!C2:E1044,2,FALSE)),0,VLOOKUP(CONCATENATE(INDIRECT(ADDRESS(3,COLUMN())),A99),DATA!C2:E1044,2,FALSE))</f>
        <v>3.9942799999999998</v>
      </c>
      <c r="K99" s="50">
        <f ca="1">IF(ISERROR(VLOOKUP(CONCATENATE(INDIRECT(ADDRESS(3,COLUMN())),A99),DATA!C2:E1044,2,FALSE)),0,VLOOKUP(CONCATENATE(INDIRECT(ADDRESS(3,COLUMN())),A99),DATA!C2:E1044,2,FALSE))</f>
        <v>7.5</v>
      </c>
      <c r="L99" s="50">
        <f ca="1">IF(ISERROR(VLOOKUP(CONCATENATE(INDIRECT(ADDRESS(3,COLUMN())),A99),DATA!C2:E1044,2,FALSE)),0,VLOOKUP(CONCATENATE(INDIRECT(ADDRESS(3,COLUMN())),A99),DATA!C2:E1044,2,FALSE))</f>
        <v>0</v>
      </c>
      <c r="M99" s="50">
        <f ca="1">IF(ISERROR(VLOOKUP(CONCATENATE(INDIRECT(ADDRESS(3,COLUMN())),A99),DATA!C2:E1044,2,FALSE)),0,VLOOKUP(CONCATENATE(INDIRECT(ADDRESS(3,COLUMN())),A99),DATA!C2:E1044,2,FALSE))</f>
        <v>8.0500000000000007</v>
      </c>
      <c r="N99" s="50">
        <f ca="1">IF(ISERROR(VLOOKUP(CONCATENATE(INDIRECT(ADDRESS(3,COLUMN())),A99),DATA!C2:E1044,2,FALSE)),0,VLOOKUP(CONCATENATE(INDIRECT(ADDRESS(3,COLUMN())),A99),DATA!C2:E1044,2,FALSE))</f>
        <v>4.5</v>
      </c>
      <c r="O99" s="50">
        <f ca="1">IF(ISERROR(VLOOKUP(CONCATENATE(INDIRECT(ADDRESS(3,COLUMN())),A99),DATA!C2:E1044,2,FALSE)),0,VLOOKUP(CONCATENATE(INDIRECT(ADDRESS(3,COLUMN())),A99),DATA!C2:E1044,2,FALSE))</f>
        <v>1</v>
      </c>
      <c r="P99" s="50">
        <f ca="1">IF(ISERROR(VLOOKUP(CONCATENATE(INDIRECT(ADDRESS(3,COLUMN())),A99),DATA!C2:E1044,2,FALSE)),0,VLOOKUP(CONCATENATE(INDIRECT(ADDRESS(3,COLUMN())),A99),DATA!C2:E1044,2,FALSE))</f>
        <v>1.4</v>
      </c>
      <c r="Q99" s="50">
        <f ca="1">IF(ISERROR(VLOOKUP(CONCATENATE(INDIRECT(ADDRESS(3,COLUMN())),A99),DATA!C2:E1044,2,FALSE)),0,VLOOKUP(CONCATENATE(INDIRECT(ADDRESS(3,COLUMN())),A99),DATA!C2:E1044,2,FALSE))</f>
        <v>19.95</v>
      </c>
      <c r="R99" s="50">
        <f ca="1">IF(ISERROR(VLOOKUP(CONCATENATE(INDIRECT(ADDRESS(3,COLUMN())),A99),DATA!C2:E1044,2,FALSE)),0,VLOOKUP(CONCATENATE(INDIRECT(ADDRESS(3,COLUMN())),A99),DATA!C2:E1044,2,FALSE))</f>
        <v>0</v>
      </c>
      <c r="S99" s="50">
        <f ca="1">IF(ISERROR(VLOOKUP(CONCATENATE(INDIRECT(ADDRESS(3,COLUMN())),A99),DATA!C2:E1044,2,FALSE)),0,VLOOKUP(CONCATENATE(INDIRECT(ADDRESS(3,COLUMN())),A99),DATA!C2:E1044,2,FALSE))</f>
        <v>9</v>
      </c>
      <c r="T99" s="50">
        <f ca="1">IF(ISERROR(VLOOKUP(CONCATENATE(INDIRECT(ADDRESS(3,COLUMN())),A99),DATA!C2:E1044,2,FALSE)),0,VLOOKUP(CONCATENATE(INDIRECT(ADDRESS(3,COLUMN())),A99),DATA!C2:E1044,2,FALSE))</f>
        <v>0</v>
      </c>
      <c r="U99" s="50">
        <f ca="1">IF(ISERROR(VLOOKUP(CONCATENATE(INDIRECT(ADDRESS(3,COLUMN())),A99),DATA!C2:E1044,2,FALSE)),0,VLOOKUP(CONCATENATE(INDIRECT(ADDRESS(3,COLUMN())),A99),DATA!C2:E1044,2,FALSE))</f>
        <v>3.83</v>
      </c>
      <c r="V99" s="50">
        <f ca="1">IF(ISERROR(VLOOKUP(CONCATENATE(INDIRECT(ADDRESS(3,COLUMN())),A99),DATA!C2:E1044,2,FALSE)),0,VLOOKUP(CONCATENATE(INDIRECT(ADDRESS(3,COLUMN())),A99),DATA!C2:E1044,2,FALSE))</f>
        <v>0</v>
      </c>
      <c r="W99" s="50">
        <f ca="1">IF(ISERROR(VLOOKUP(CONCATENATE(INDIRECT(ADDRESS(3,COLUMN())),A99),DATA!C2:E1044,2,FALSE)),0,VLOOKUP(CONCATENATE(INDIRECT(ADDRESS(3,COLUMN())),A99),DATA!C2:E1044,2,FALSE))</f>
        <v>0</v>
      </c>
      <c r="X99" s="50">
        <f ca="1">IF(ISERROR(VLOOKUP(CONCATENATE(INDIRECT(ADDRESS(3,COLUMN())),A99),DATA!C2:E1044,2,FALSE)),0,VLOOKUP(CONCATENATE(INDIRECT(ADDRESS(3,COLUMN())),A99),DATA!C2:E1044,2,FALSE))</f>
        <v>0</v>
      </c>
      <c r="Y99" s="50">
        <f ca="1">IF(ISERROR(VLOOKUP(CONCATENATE(INDIRECT(ADDRESS(3,COLUMN())),A99),DATA!C2:E1044,2,FALSE)),0,VLOOKUP(CONCATENATE(INDIRECT(ADDRESS(3,COLUMN())),A99),DATA!C2:E1044,2,FALSE))</f>
        <v>0</v>
      </c>
      <c r="Z99" s="50">
        <f ca="1">IF(ISERROR(VLOOKUP(CONCATENATE(INDIRECT(ADDRESS(3,COLUMN())),A99),DATA!C2:E1044,2,FALSE)),0,VLOOKUP(CONCATENATE(INDIRECT(ADDRESS(3,COLUMN())),A99),DATA!C2:E1044,2,FALSE))</f>
        <v>2</v>
      </c>
      <c r="AA99" s="50">
        <f ca="1">IF(ISERROR(VLOOKUP(CONCATENATE(INDIRECT(ADDRESS(3,COLUMN())),A99),DATA!C2:E1044,2,FALSE)),0,VLOOKUP(CONCATENATE(INDIRECT(ADDRESS(3,COLUMN())),A99),DATA!C2:E1044,2,FALSE))</f>
        <v>0</v>
      </c>
      <c r="AB99" s="50">
        <f ca="1">IF(ISERROR(VLOOKUP(CONCATENATE(INDIRECT(ADDRESS(3,COLUMN())),A99),DATA!C2:E1044,2,FALSE)),0,VLOOKUP(CONCATENATE(INDIRECT(ADDRESS(3,COLUMN())),A99),DATA!C2:E1044,2,FALSE))</f>
        <v>0</v>
      </c>
      <c r="AC99" s="50">
        <f ca="1">IF(ISERROR(VLOOKUP(CONCATENATE(INDIRECT(ADDRESS(3,COLUMN())),A99),DATA!C2:E1044,2,FALSE)),0,VLOOKUP(CONCATENATE(INDIRECT(ADDRESS(3,COLUMN())),A99),DATA!C2:E1044,2,FALSE))</f>
        <v>0</v>
      </c>
      <c r="AD99" s="50">
        <f ca="1">IF(ISERROR(VLOOKUP(CONCATENATE(INDIRECT(ADDRESS(3,COLUMN())),A99),DATA!C2:E1044,2,FALSE)),0,VLOOKUP(CONCATENATE(INDIRECT(ADDRESS(3,COLUMN())),A99),DATA!C2:E1044,2,FALSE))</f>
        <v>0</v>
      </c>
      <c r="AE99" s="50">
        <f ca="1">IF(ISERROR(VLOOKUP(CONCATENATE(INDIRECT(ADDRESS(3,COLUMN())),A99),DATA!C2:E1044,2,FALSE)),0,VLOOKUP(CONCATENATE(INDIRECT(ADDRESS(3,COLUMN())),A99),DATA!C2:E1044,2,FALSE))</f>
        <v>0</v>
      </c>
      <c r="AF99" s="50">
        <f ca="1">IF(ISERROR(VLOOKUP(CONCATENATE(INDIRECT(ADDRESS(3,COLUMN())),A99),DATA!C2:E1044,2,FALSE)),0,VLOOKUP(CONCATENATE(INDIRECT(ADDRESS(3,COLUMN())),A99),DATA!C2:E1044,2,FALSE))</f>
        <v>0.43332999999999999</v>
      </c>
      <c r="AG99" s="50">
        <f ca="1">IF(ISERROR(VLOOKUP(CONCATENATE(INDIRECT(ADDRESS(3,COLUMN())),A99),DATA!C2:E1044,2,FALSE)),0,VLOOKUP(CONCATENATE(INDIRECT(ADDRESS(3,COLUMN())),A99),DATA!C2:E1044,2,FALSE))</f>
        <v>0</v>
      </c>
      <c r="AH99" s="50">
        <f ca="1">IF(ISERROR(VLOOKUP(CONCATENATE(INDIRECT(ADDRESS(3,COLUMN())),A99),DATA!C2:E1044,2,FALSE)),0,VLOOKUP(CONCATENATE(INDIRECT(ADDRESS(3,COLUMN())),A99),DATA!C2:E1044,2,FALSE))</f>
        <v>0</v>
      </c>
      <c r="AI99" s="50">
        <f ca="1">IF(ISERROR(VLOOKUP(CONCATENATE(INDIRECT(ADDRESS(3,COLUMN())),A99),DATA!C2:E1044,2,FALSE)),0,VLOOKUP(CONCATENATE(INDIRECT(ADDRESS(3,COLUMN())),A99),DATA!C2:E1044,2,FALSE))</f>
        <v>0</v>
      </c>
      <c r="AJ99" s="50">
        <f ca="1">IF(ISERROR(VLOOKUP(CONCATENATE(INDIRECT(ADDRESS(3,COLUMN())),A99),DATA!C2:E1044,2,FALSE)),0,VLOOKUP(CONCATENATE(INDIRECT(ADDRESS(3,COLUMN())),A99),DATA!C2:E1044,2,FALSE))</f>
        <v>0</v>
      </c>
      <c r="AK99" s="50">
        <f ca="1">IF(ISERROR(VLOOKUP(CONCATENATE(INDIRECT(ADDRESS(3,COLUMN())),A99),DATA!C2:E1044,2,FALSE)),0,VLOOKUP(CONCATENATE(INDIRECT(ADDRESS(3,COLUMN())),A99),DATA!C2:E1044,2,FALSE))</f>
        <v>0</v>
      </c>
      <c r="AL99" s="50">
        <f ca="1">IF(ISERROR(VLOOKUP(CONCATENATE(INDIRECT(ADDRESS(3,COLUMN())),A99),DATA!C2:E1044,2,FALSE)),0,VLOOKUP(CONCATENATE(INDIRECT(ADDRESS(3,COLUMN())),A99),DATA!C2:E1044,2,FALSE))</f>
        <v>0</v>
      </c>
      <c r="AM99" s="50">
        <f ca="1">IF(ISERROR(VLOOKUP(CONCATENATE(INDIRECT(ADDRESS(3,COLUMN())),A99),DATA!C2:E1044,2,FALSE)),0,VLOOKUP(CONCATENATE(INDIRECT(ADDRESS(3,COLUMN())),A99),DATA!C2:E1044,2,FALSE))</f>
        <v>0</v>
      </c>
      <c r="AN99" s="50">
        <f ca="1">SUM(B99:INDIRECT(CONCATENATE(SUBSTITUTE(ADDRESS(1,COLUMN()-1,4),"1",""),"$99")))</f>
        <v>301.44408999999996</v>
      </c>
    </row>
    <row r="100" spans="1:40" x14ac:dyDescent="0.25">
      <c r="A100" s="49" t="s">
        <v>135</v>
      </c>
      <c r="B100" s="49">
        <f ca="1">IF(ISERROR(VLOOKUP(CONCATENATE(INDIRECT(ADDRESS(3,COLUMN())),A100),DATA!C2:E1044,2,FALSE)),0,VLOOKUP(CONCATENATE(INDIRECT(ADDRESS(3,COLUMN())),A100),DATA!C2:E1044,2,FALSE))</f>
        <v>251.92000999999999</v>
      </c>
      <c r="C100" s="49">
        <f ca="1">IF(ISERROR(VLOOKUP(CONCATENATE(INDIRECT(ADDRESS(3,COLUMN())),A100),DATA!C2:E1044,2,FALSE)),0,VLOOKUP(CONCATENATE(INDIRECT(ADDRESS(3,COLUMN())),A100),DATA!C2:E1044,2,FALSE))</f>
        <v>35.9</v>
      </c>
      <c r="D100" s="49">
        <f ca="1">IF(ISERROR(VLOOKUP(CONCATENATE(INDIRECT(ADDRESS(3,COLUMN())),A100),DATA!C2:E1044,2,FALSE)),0,VLOOKUP(CONCATENATE(INDIRECT(ADDRESS(3,COLUMN())),A100),DATA!C2:E1044,2,FALSE))</f>
        <v>121.9</v>
      </c>
      <c r="E100" s="49">
        <f ca="1">IF(ISERROR(VLOOKUP(CONCATENATE(INDIRECT(ADDRESS(3,COLUMN())),A100),DATA!C2:E1044,2,FALSE)),0,VLOOKUP(CONCATENATE(INDIRECT(ADDRESS(3,COLUMN())),A100),DATA!C2:E1044,2,FALSE))</f>
        <v>31.6</v>
      </c>
      <c r="F100" s="49">
        <f ca="1">IF(ISERROR(VLOOKUP(CONCATENATE(INDIRECT(ADDRESS(3,COLUMN())),A100),DATA!C2:E1044,2,FALSE)),0,VLOOKUP(CONCATENATE(INDIRECT(ADDRESS(3,COLUMN())),A100),DATA!C2:E1044,2,FALSE))</f>
        <v>6.5</v>
      </c>
      <c r="G100" s="49">
        <f ca="1">IF(ISERROR(VLOOKUP(CONCATENATE(INDIRECT(ADDRESS(3,COLUMN())),A100),DATA!C2:E1044,2,FALSE)),0,VLOOKUP(CONCATENATE(INDIRECT(ADDRESS(3,COLUMN())),A100),DATA!C2:E1044,2,FALSE))</f>
        <v>116.25333000000001</v>
      </c>
      <c r="H100" s="49">
        <f ca="1">IF(ISERROR(VLOOKUP(CONCATENATE(INDIRECT(ADDRESS(3,COLUMN())),A100),DATA!C2:E1044,2,FALSE)),0,VLOOKUP(CONCATENATE(INDIRECT(ADDRESS(3,COLUMN())),A100),DATA!C2:E1044,2,FALSE))</f>
        <v>88.411100000000005</v>
      </c>
      <c r="I100" s="49">
        <f ca="1">IF(ISERROR(VLOOKUP(CONCATENATE(INDIRECT(ADDRESS(3,COLUMN())),A100),DATA!C2:E1044,2,FALSE)),0,VLOOKUP(CONCATENATE(INDIRECT(ADDRESS(3,COLUMN())),A100),DATA!C2:E1044,2,FALSE))</f>
        <v>120.23</v>
      </c>
      <c r="J100" s="49">
        <f ca="1">IF(ISERROR(VLOOKUP(CONCATENATE(INDIRECT(ADDRESS(3,COLUMN())),A100),DATA!C2:E1044,2,FALSE)),0,VLOOKUP(CONCATENATE(INDIRECT(ADDRESS(3,COLUMN())),A100),DATA!C2:E1044,2,FALSE))</f>
        <v>15.1</v>
      </c>
      <c r="K100" s="49">
        <f ca="1">IF(ISERROR(VLOOKUP(CONCATENATE(INDIRECT(ADDRESS(3,COLUMN())),A100),DATA!C2:E1044,2,FALSE)),0,VLOOKUP(CONCATENATE(INDIRECT(ADDRESS(3,COLUMN())),A100),DATA!C2:E1044,2,FALSE))</f>
        <v>12</v>
      </c>
      <c r="L100" s="49">
        <f ca="1">IF(ISERROR(VLOOKUP(CONCATENATE(INDIRECT(ADDRESS(3,COLUMN())),A100),DATA!C2:E1044,2,FALSE)),0,VLOOKUP(CONCATENATE(INDIRECT(ADDRESS(3,COLUMN())),A100),DATA!C2:E1044,2,FALSE))</f>
        <v>5</v>
      </c>
      <c r="M100" s="49">
        <f ca="1">IF(ISERROR(VLOOKUP(CONCATENATE(INDIRECT(ADDRESS(3,COLUMN())),A100),DATA!C2:E1044,2,FALSE)),0,VLOOKUP(CONCATENATE(INDIRECT(ADDRESS(3,COLUMN())),A100),DATA!C2:E1044,2,FALSE))</f>
        <v>22.5</v>
      </c>
      <c r="N100" s="49">
        <f ca="1">IF(ISERROR(VLOOKUP(CONCATENATE(INDIRECT(ADDRESS(3,COLUMN())),A100),DATA!C2:E1044,2,FALSE)),0,VLOOKUP(CONCATENATE(INDIRECT(ADDRESS(3,COLUMN())),A100),DATA!C2:E1044,2,FALSE))</f>
        <v>25.85</v>
      </c>
      <c r="O100" s="49">
        <f ca="1">IF(ISERROR(VLOOKUP(CONCATENATE(INDIRECT(ADDRESS(3,COLUMN())),A100),DATA!C2:E1044,2,FALSE)),0,VLOOKUP(CONCATENATE(INDIRECT(ADDRESS(3,COLUMN())),A100),DATA!C2:E1044,2,FALSE))</f>
        <v>18</v>
      </c>
      <c r="P100" s="49">
        <f ca="1">IF(ISERROR(VLOOKUP(CONCATENATE(INDIRECT(ADDRESS(3,COLUMN())),A100),DATA!C2:E1044,2,FALSE)),0,VLOOKUP(CONCATENATE(INDIRECT(ADDRESS(3,COLUMN())),A100),DATA!C2:E1044,2,FALSE))</f>
        <v>16.850300000000001</v>
      </c>
      <c r="Q100" s="49">
        <f ca="1">IF(ISERROR(VLOOKUP(CONCATENATE(INDIRECT(ADDRESS(3,COLUMN())),A100),DATA!C2:E1044,2,FALSE)),0,VLOOKUP(CONCATENATE(INDIRECT(ADDRESS(3,COLUMN())),A100),DATA!C2:E1044,2,FALSE))</f>
        <v>4.3333399999999997</v>
      </c>
      <c r="R100" s="49">
        <f ca="1">IF(ISERROR(VLOOKUP(CONCATENATE(INDIRECT(ADDRESS(3,COLUMN())),A100),DATA!C2:E1044,2,FALSE)),0,VLOOKUP(CONCATENATE(INDIRECT(ADDRESS(3,COLUMN())),A100),DATA!C2:E1044,2,FALSE))</f>
        <v>5</v>
      </c>
      <c r="S100" s="49">
        <f ca="1">IF(ISERROR(VLOOKUP(CONCATENATE(INDIRECT(ADDRESS(3,COLUMN())),A100),DATA!C2:E1044,2,FALSE)),0,VLOOKUP(CONCATENATE(INDIRECT(ADDRESS(3,COLUMN())),A100),DATA!C2:E1044,2,FALSE))</f>
        <v>31.65</v>
      </c>
      <c r="T100" s="49">
        <f ca="1">IF(ISERROR(VLOOKUP(CONCATENATE(INDIRECT(ADDRESS(3,COLUMN())),A100),DATA!C2:E1044,2,FALSE)),0,VLOOKUP(CONCATENATE(INDIRECT(ADDRESS(3,COLUMN())),A100),DATA!C2:E1044,2,FALSE))</f>
        <v>2.25</v>
      </c>
      <c r="U100" s="49">
        <f ca="1">IF(ISERROR(VLOOKUP(CONCATENATE(INDIRECT(ADDRESS(3,COLUMN())),A100),DATA!C2:E1044,2,FALSE)),0,VLOOKUP(CONCATENATE(INDIRECT(ADDRESS(3,COLUMN())),A100),DATA!C2:E1044,2,FALSE))</f>
        <v>47.427999999999997</v>
      </c>
      <c r="V100" s="49">
        <f ca="1">IF(ISERROR(VLOOKUP(CONCATENATE(INDIRECT(ADDRESS(3,COLUMN())),A100),DATA!C2:E1044,2,FALSE)),0,VLOOKUP(CONCATENATE(INDIRECT(ADDRESS(3,COLUMN())),A100),DATA!C2:E1044,2,FALSE))</f>
        <v>2.1</v>
      </c>
      <c r="W100" s="49">
        <f ca="1">IF(ISERROR(VLOOKUP(CONCATENATE(INDIRECT(ADDRESS(3,COLUMN())),A100),DATA!C2:E1044,2,FALSE)),0,VLOOKUP(CONCATENATE(INDIRECT(ADDRESS(3,COLUMN())),A100),DATA!C2:E1044,2,FALSE))</f>
        <v>0</v>
      </c>
      <c r="X100" s="49">
        <f ca="1">IF(ISERROR(VLOOKUP(CONCATENATE(INDIRECT(ADDRESS(3,COLUMN())),A100),DATA!C2:E1044,2,FALSE)),0,VLOOKUP(CONCATENATE(INDIRECT(ADDRESS(3,COLUMN())),A100),DATA!C2:E1044,2,FALSE))</f>
        <v>1</v>
      </c>
      <c r="Y100" s="49">
        <f ca="1">IF(ISERROR(VLOOKUP(CONCATENATE(INDIRECT(ADDRESS(3,COLUMN())),A100),DATA!C2:E1044,2,FALSE)),0,VLOOKUP(CONCATENATE(INDIRECT(ADDRESS(3,COLUMN())),A100),DATA!C2:E1044,2,FALSE))</f>
        <v>13.2</v>
      </c>
      <c r="Z100" s="49">
        <f ca="1">IF(ISERROR(VLOOKUP(CONCATENATE(INDIRECT(ADDRESS(3,COLUMN())),A100),DATA!C2:E1044,2,FALSE)),0,VLOOKUP(CONCATENATE(INDIRECT(ADDRESS(3,COLUMN())),A100),DATA!C2:E1044,2,FALSE))</f>
        <v>2</v>
      </c>
      <c r="AA100" s="49">
        <f ca="1">IF(ISERROR(VLOOKUP(CONCATENATE(INDIRECT(ADDRESS(3,COLUMN())),A100),DATA!C2:E1044,2,FALSE)),0,VLOOKUP(CONCATENATE(INDIRECT(ADDRESS(3,COLUMN())),A100),DATA!C2:E1044,2,FALSE))</f>
        <v>3.75</v>
      </c>
      <c r="AB100" s="49">
        <f ca="1">IF(ISERROR(VLOOKUP(CONCATENATE(INDIRECT(ADDRESS(3,COLUMN())),A100),DATA!C2:E1044,2,FALSE)),0,VLOOKUP(CONCATENATE(INDIRECT(ADDRESS(3,COLUMN())),A100),DATA!C2:E1044,2,FALSE))</f>
        <v>0</v>
      </c>
      <c r="AC100" s="49">
        <f ca="1">IF(ISERROR(VLOOKUP(CONCATENATE(INDIRECT(ADDRESS(3,COLUMN())),A100),DATA!C2:E1044,2,FALSE)),0,VLOOKUP(CONCATENATE(INDIRECT(ADDRESS(3,COLUMN())),A100),DATA!C2:E1044,2,FALSE))</f>
        <v>0</v>
      </c>
      <c r="AD100" s="49">
        <f ca="1">IF(ISERROR(VLOOKUP(CONCATENATE(INDIRECT(ADDRESS(3,COLUMN())),A100),DATA!C2:E1044,2,FALSE)),0,VLOOKUP(CONCATENATE(INDIRECT(ADDRESS(3,COLUMN())),A100),DATA!C2:E1044,2,FALSE))</f>
        <v>0</v>
      </c>
      <c r="AE100" s="49">
        <f ca="1">IF(ISERROR(VLOOKUP(CONCATENATE(INDIRECT(ADDRESS(3,COLUMN())),A100),DATA!C2:E1044,2,FALSE)),0,VLOOKUP(CONCATENATE(INDIRECT(ADDRESS(3,COLUMN())),A100),DATA!C2:E1044,2,FALSE))</f>
        <v>0</v>
      </c>
      <c r="AF100" s="49">
        <f ca="1">IF(ISERROR(VLOOKUP(CONCATENATE(INDIRECT(ADDRESS(3,COLUMN())),A100),DATA!C2:E1044,2,FALSE)),0,VLOOKUP(CONCATENATE(INDIRECT(ADDRESS(3,COLUMN())),A100),DATA!C2:E1044,2,FALSE))</f>
        <v>3.7</v>
      </c>
      <c r="AG100" s="49">
        <f ca="1">IF(ISERROR(VLOOKUP(CONCATENATE(INDIRECT(ADDRESS(3,COLUMN())),A100),DATA!C2:E1044,2,FALSE)),0,VLOOKUP(CONCATENATE(INDIRECT(ADDRESS(3,COLUMN())),A100),DATA!C2:E1044,2,FALSE))</f>
        <v>1</v>
      </c>
      <c r="AH100" s="49">
        <f ca="1">IF(ISERROR(VLOOKUP(CONCATENATE(INDIRECT(ADDRESS(3,COLUMN())),A100),DATA!C2:E1044,2,FALSE)),0,VLOOKUP(CONCATENATE(INDIRECT(ADDRESS(3,COLUMN())),A100),DATA!C2:E1044,2,FALSE))</f>
        <v>1</v>
      </c>
      <c r="AI100" s="49">
        <f ca="1">IF(ISERROR(VLOOKUP(CONCATENATE(INDIRECT(ADDRESS(3,COLUMN())),A100),DATA!C2:E1044,2,FALSE)),0,VLOOKUP(CONCATENATE(INDIRECT(ADDRESS(3,COLUMN())),A100),DATA!C2:E1044,2,FALSE))</f>
        <v>0</v>
      </c>
      <c r="AJ100" s="49">
        <f ca="1">IF(ISERROR(VLOOKUP(CONCATENATE(INDIRECT(ADDRESS(3,COLUMN())),A100),DATA!C2:E1044,2,FALSE)),0,VLOOKUP(CONCATENATE(INDIRECT(ADDRESS(3,COLUMN())),A100),DATA!C2:E1044,2,FALSE))</f>
        <v>0</v>
      </c>
      <c r="AK100" s="49">
        <f ca="1">IF(ISERROR(VLOOKUP(CONCATENATE(INDIRECT(ADDRESS(3,COLUMN())),A100),DATA!C2:E1044,2,FALSE)),0,VLOOKUP(CONCATENATE(INDIRECT(ADDRESS(3,COLUMN())),A100),DATA!C2:E1044,2,FALSE))</f>
        <v>0</v>
      </c>
      <c r="AL100" s="49">
        <f ca="1">IF(ISERROR(VLOOKUP(CONCATENATE(INDIRECT(ADDRESS(3,COLUMN())),A100),DATA!C2:E1044,2,FALSE)),0,VLOOKUP(CONCATENATE(INDIRECT(ADDRESS(3,COLUMN())),A100),DATA!C2:E1044,2,FALSE))</f>
        <v>0</v>
      </c>
      <c r="AM100" s="49">
        <f ca="1">IF(ISERROR(VLOOKUP(CONCATENATE(INDIRECT(ADDRESS(3,COLUMN())),A100),DATA!C2:E1044,2,FALSE)),0,VLOOKUP(CONCATENATE(INDIRECT(ADDRESS(3,COLUMN())),A100),DATA!C2:E1044,2,FALSE))</f>
        <v>0</v>
      </c>
      <c r="AN100" s="49">
        <f ca="1">SUM(B100:INDIRECT(CONCATENATE(SUBSTITUTE(ADDRESS(1,COLUMN()-1,4),"1",""),"$100")))</f>
        <v>1006.4260800000002</v>
      </c>
    </row>
    <row r="101" spans="1:40" s="6" customFormat="1" x14ac:dyDescent="0.25">
      <c r="A101" s="50" t="s">
        <v>137</v>
      </c>
      <c r="B101" s="50">
        <f ca="1">IF(ISERROR(VLOOKUP(CONCATENATE(INDIRECT(ADDRESS(3,COLUMN())),A101),DATA!C2:E1044,2,FALSE)),0,VLOOKUP(CONCATENATE(INDIRECT(ADDRESS(3,COLUMN())),A101),DATA!C2:E1044,2,FALSE))</f>
        <v>0</v>
      </c>
      <c r="C101" s="50">
        <f ca="1">IF(ISERROR(VLOOKUP(CONCATENATE(INDIRECT(ADDRESS(3,COLUMN())),A101),DATA!C2:E1044,2,FALSE)),0,VLOOKUP(CONCATENATE(INDIRECT(ADDRESS(3,COLUMN())),A101),DATA!C2:E1044,2,FALSE))</f>
        <v>0</v>
      </c>
      <c r="D101" s="50">
        <f ca="1">IF(ISERROR(VLOOKUP(CONCATENATE(INDIRECT(ADDRESS(3,COLUMN())),A101),DATA!C2:E1044,2,FALSE)),0,VLOOKUP(CONCATENATE(INDIRECT(ADDRESS(3,COLUMN())),A101),DATA!C2:E1044,2,FALSE))</f>
        <v>0</v>
      </c>
      <c r="E101" s="50">
        <f ca="1">IF(ISERROR(VLOOKUP(CONCATENATE(INDIRECT(ADDRESS(3,COLUMN())),A101),DATA!C2:E1044,2,FALSE)),0,VLOOKUP(CONCATENATE(INDIRECT(ADDRESS(3,COLUMN())),A101),DATA!C2:E1044,2,FALSE))</f>
        <v>0</v>
      </c>
      <c r="F101" s="50">
        <f ca="1">IF(ISERROR(VLOOKUP(CONCATENATE(INDIRECT(ADDRESS(3,COLUMN())),A101),DATA!C2:E1044,2,FALSE)),0,VLOOKUP(CONCATENATE(INDIRECT(ADDRESS(3,COLUMN())),A101),DATA!C2:E1044,2,FALSE))</f>
        <v>0</v>
      </c>
      <c r="G101" s="50">
        <f ca="1">IF(ISERROR(VLOOKUP(CONCATENATE(INDIRECT(ADDRESS(3,COLUMN())),A101),DATA!C2:E1044,2,FALSE)),0,VLOOKUP(CONCATENATE(INDIRECT(ADDRESS(3,COLUMN())),A101),DATA!C2:E1044,2,FALSE))</f>
        <v>0</v>
      </c>
      <c r="H101" s="50">
        <f ca="1">IF(ISERROR(VLOOKUP(CONCATENATE(INDIRECT(ADDRESS(3,COLUMN())),A101),DATA!C2:E1044,2,FALSE)),0,VLOOKUP(CONCATENATE(INDIRECT(ADDRESS(3,COLUMN())),A101),DATA!C2:E1044,2,FALSE))</f>
        <v>0</v>
      </c>
      <c r="I101" s="50">
        <f ca="1">IF(ISERROR(VLOOKUP(CONCATENATE(INDIRECT(ADDRESS(3,COLUMN())),A101),DATA!C2:E1044,2,FALSE)),0,VLOOKUP(CONCATENATE(INDIRECT(ADDRESS(3,COLUMN())),A101),DATA!C2:E1044,2,FALSE))</f>
        <v>0</v>
      </c>
      <c r="J101" s="50">
        <f ca="1">IF(ISERROR(VLOOKUP(CONCATENATE(INDIRECT(ADDRESS(3,COLUMN())),A101),DATA!C2:E1044,2,FALSE)),0,VLOOKUP(CONCATENATE(INDIRECT(ADDRESS(3,COLUMN())),A101),DATA!C2:E1044,2,FALSE))</f>
        <v>0</v>
      </c>
      <c r="K101" s="50">
        <f ca="1">IF(ISERROR(VLOOKUP(CONCATENATE(INDIRECT(ADDRESS(3,COLUMN())),A101),DATA!C2:E1044,2,FALSE)),0,VLOOKUP(CONCATENATE(INDIRECT(ADDRESS(3,COLUMN())),A101),DATA!C2:E1044,2,FALSE))</f>
        <v>0</v>
      </c>
      <c r="L101" s="50">
        <f ca="1">IF(ISERROR(VLOOKUP(CONCATENATE(INDIRECT(ADDRESS(3,COLUMN())),A101),DATA!C2:E1044,2,FALSE)),0,VLOOKUP(CONCATENATE(INDIRECT(ADDRESS(3,COLUMN())),A101),DATA!C2:E1044,2,FALSE))</f>
        <v>0</v>
      </c>
      <c r="M101" s="50">
        <f ca="1">IF(ISERROR(VLOOKUP(CONCATENATE(INDIRECT(ADDRESS(3,COLUMN())),A101),DATA!C2:E1044,2,FALSE)),0,VLOOKUP(CONCATENATE(INDIRECT(ADDRESS(3,COLUMN())),A101),DATA!C2:E1044,2,FALSE))</f>
        <v>0</v>
      </c>
      <c r="N101" s="50">
        <f ca="1">IF(ISERROR(VLOOKUP(CONCATENATE(INDIRECT(ADDRESS(3,COLUMN())),A101),DATA!C2:E1044,2,FALSE)),0,VLOOKUP(CONCATENATE(INDIRECT(ADDRESS(3,COLUMN())),A101),DATA!C2:E1044,2,FALSE))</f>
        <v>0</v>
      </c>
      <c r="O101" s="50">
        <f ca="1">IF(ISERROR(VLOOKUP(CONCATENATE(INDIRECT(ADDRESS(3,COLUMN())),A101),DATA!C2:E1044,2,FALSE)),0,VLOOKUP(CONCATENATE(INDIRECT(ADDRESS(3,COLUMN())),A101),DATA!C2:E1044,2,FALSE))</f>
        <v>0</v>
      </c>
      <c r="P101" s="50">
        <f ca="1">IF(ISERROR(VLOOKUP(CONCATENATE(INDIRECT(ADDRESS(3,COLUMN())),A101),DATA!C2:E1044,2,FALSE)),0,VLOOKUP(CONCATENATE(INDIRECT(ADDRESS(3,COLUMN())),A101),DATA!C2:E1044,2,FALSE))</f>
        <v>0</v>
      </c>
      <c r="Q101" s="50">
        <f ca="1">IF(ISERROR(VLOOKUP(CONCATENATE(INDIRECT(ADDRESS(3,COLUMN())),A101),DATA!C2:E1044,2,FALSE)),0,VLOOKUP(CONCATENATE(INDIRECT(ADDRESS(3,COLUMN())),A101),DATA!C2:E1044,2,FALSE))</f>
        <v>0</v>
      </c>
      <c r="R101" s="50">
        <f ca="1">IF(ISERROR(VLOOKUP(CONCATENATE(INDIRECT(ADDRESS(3,COLUMN())),A101),DATA!C2:E1044,2,FALSE)),0,VLOOKUP(CONCATENATE(INDIRECT(ADDRESS(3,COLUMN())),A101),DATA!C2:E1044,2,FALSE))</f>
        <v>0</v>
      </c>
      <c r="S101" s="50">
        <f ca="1">IF(ISERROR(VLOOKUP(CONCATENATE(INDIRECT(ADDRESS(3,COLUMN())),A101),DATA!C2:E1044,2,FALSE)),0,VLOOKUP(CONCATENATE(INDIRECT(ADDRESS(3,COLUMN())),A101),DATA!C2:E1044,2,FALSE))</f>
        <v>0</v>
      </c>
      <c r="T101" s="50">
        <f ca="1">IF(ISERROR(VLOOKUP(CONCATENATE(INDIRECT(ADDRESS(3,COLUMN())),A101),DATA!C2:E1044,2,FALSE)),0,VLOOKUP(CONCATENATE(INDIRECT(ADDRESS(3,COLUMN())),A101),DATA!C2:E1044,2,FALSE))</f>
        <v>0</v>
      </c>
      <c r="U101" s="50">
        <f ca="1">IF(ISERROR(VLOOKUP(CONCATENATE(INDIRECT(ADDRESS(3,COLUMN())),A101),DATA!C2:E1044,2,FALSE)),0,VLOOKUP(CONCATENATE(INDIRECT(ADDRESS(3,COLUMN())),A101),DATA!C2:E1044,2,FALSE))</f>
        <v>0</v>
      </c>
      <c r="V101" s="50">
        <f ca="1">IF(ISERROR(VLOOKUP(CONCATENATE(INDIRECT(ADDRESS(3,COLUMN())),A101),DATA!C2:E1044,2,FALSE)),0,VLOOKUP(CONCATENATE(INDIRECT(ADDRESS(3,COLUMN())),A101),DATA!C2:E1044,2,FALSE))</f>
        <v>0</v>
      </c>
      <c r="W101" s="50">
        <f ca="1">IF(ISERROR(VLOOKUP(CONCATENATE(INDIRECT(ADDRESS(3,COLUMN())),A101),DATA!C2:E1044,2,FALSE)),0,VLOOKUP(CONCATENATE(INDIRECT(ADDRESS(3,COLUMN())),A101),DATA!C2:E1044,2,FALSE))</f>
        <v>0</v>
      </c>
      <c r="X101" s="50">
        <f ca="1">IF(ISERROR(VLOOKUP(CONCATENATE(INDIRECT(ADDRESS(3,COLUMN())),A101),DATA!C2:E1044,2,FALSE)),0,VLOOKUP(CONCATENATE(INDIRECT(ADDRESS(3,COLUMN())),A101),DATA!C2:E1044,2,FALSE))</f>
        <v>0</v>
      </c>
      <c r="Y101" s="50">
        <f ca="1">IF(ISERROR(VLOOKUP(CONCATENATE(INDIRECT(ADDRESS(3,COLUMN())),A101),DATA!C2:E1044,2,FALSE)),0,VLOOKUP(CONCATENATE(INDIRECT(ADDRESS(3,COLUMN())),A101),DATA!C2:E1044,2,FALSE))</f>
        <v>0</v>
      </c>
      <c r="Z101" s="50">
        <f ca="1">IF(ISERROR(VLOOKUP(CONCATENATE(INDIRECT(ADDRESS(3,COLUMN())),A101),DATA!C2:E1044,2,FALSE)),0,VLOOKUP(CONCATENATE(INDIRECT(ADDRESS(3,COLUMN())),A101),DATA!C2:E1044,2,FALSE))</f>
        <v>0</v>
      </c>
      <c r="AA101" s="50">
        <f ca="1">IF(ISERROR(VLOOKUP(CONCATENATE(INDIRECT(ADDRESS(3,COLUMN())),A101),DATA!C2:E1044,2,FALSE)),0,VLOOKUP(CONCATENATE(INDIRECT(ADDRESS(3,COLUMN())),A101),DATA!C2:E1044,2,FALSE))</f>
        <v>0</v>
      </c>
      <c r="AB101" s="50">
        <f ca="1">IF(ISERROR(VLOOKUP(CONCATENATE(INDIRECT(ADDRESS(3,COLUMN())),A101),DATA!C2:E1044,2,FALSE)),0,VLOOKUP(CONCATENATE(INDIRECT(ADDRESS(3,COLUMN())),A101),DATA!C2:E1044,2,FALSE))</f>
        <v>0</v>
      </c>
      <c r="AC101" s="50">
        <f ca="1">IF(ISERROR(VLOOKUP(CONCATENATE(INDIRECT(ADDRESS(3,COLUMN())),A101),DATA!C2:E1044,2,FALSE)),0,VLOOKUP(CONCATENATE(INDIRECT(ADDRESS(3,COLUMN())),A101),DATA!C2:E1044,2,FALSE))</f>
        <v>0</v>
      </c>
      <c r="AD101" s="50">
        <f ca="1">IF(ISERROR(VLOOKUP(CONCATENATE(INDIRECT(ADDRESS(3,COLUMN())),A101),DATA!C2:E1044,2,FALSE)),0,VLOOKUP(CONCATENATE(INDIRECT(ADDRESS(3,COLUMN())),A101),DATA!C2:E1044,2,FALSE))</f>
        <v>0</v>
      </c>
      <c r="AE101" s="50">
        <f ca="1">IF(ISERROR(VLOOKUP(CONCATENATE(INDIRECT(ADDRESS(3,COLUMN())),A101),DATA!C2:E1044,2,FALSE)),0,VLOOKUP(CONCATENATE(INDIRECT(ADDRESS(3,COLUMN())),A101),DATA!C2:E1044,2,FALSE))</f>
        <v>0</v>
      </c>
      <c r="AF101" s="50">
        <f ca="1">IF(ISERROR(VLOOKUP(CONCATENATE(INDIRECT(ADDRESS(3,COLUMN())),A101),DATA!C2:E1044,2,FALSE)),0,VLOOKUP(CONCATENATE(INDIRECT(ADDRESS(3,COLUMN())),A101),DATA!C2:E1044,2,FALSE))</f>
        <v>0</v>
      </c>
      <c r="AG101" s="50">
        <f ca="1">IF(ISERROR(VLOOKUP(CONCATENATE(INDIRECT(ADDRESS(3,COLUMN())),A101),DATA!C2:E1044,2,FALSE)),0,VLOOKUP(CONCATENATE(INDIRECT(ADDRESS(3,COLUMN())),A101),DATA!C2:E1044,2,FALSE))</f>
        <v>0</v>
      </c>
      <c r="AH101" s="50">
        <f ca="1">IF(ISERROR(VLOOKUP(CONCATENATE(INDIRECT(ADDRESS(3,COLUMN())),A101),DATA!C2:E1044,2,FALSE)),0,VLOOKUP(CONCATENATE(INDIRECT(ADDRESS(3,COLUMN())),A101),DATA!C2:E1044,2,FALSE))</f>
        <v>0</v>
      </c>
      <c r="AI101" s="50">
        <f ca="1">IF(ISERROR(VLOOKUP(CONCATENATE(INDIRECT(ADDRESS(3,COLUMN())),A101),DATA!C2:E1044,2,FALSE)),0,VLOOKUP(CONCATENATE(INDIRECT(ADDRESS(3,COLUMN())),A101),DATA!C2:E1044,2,FALSE))</f>
        <v>0</v>
      </c>
      <c r="AJ101" s="50">
        <f ca="1">IF(ISERROR(VLOOKUP(CONCATENATE(INDIRECT(ADDRESS(3,COLUMN())),A101),DATA!C2:E1044,2,FALSE)),0,VLOOKUP(CONCATENATE(INDIRECT(ADDRESS(3,COLUMN())),A101),DATA!C2:E1044,2,FALSE))</f>
        <v>0</v>
      </c>
      <c r="AK101" s="50">
        <f ca="1">IF(ISERROR(VLOOKUP(CONCATENATE(INDIRECT(ADDRESS(3,COLUMN())),A101),DATA!C2:E1044,2,FALSE)),0,VLOOKUP(CONCATENATE(INDIRECT(ADDRESS(3,COLUMN())),A101),DATA!C2:E1044,2,FALSE))</f>
        <v>0</v>
      </c>
      <c r="AL101" s="50">
        <f ca="1">IF(ISERROR(VLOOKUP(CONCATENATE(INDIRECT(ADDRESS(3,COLUMN())),A101),DATA!C2:E1044,2,FALSE)),0,VLOOKUP(CONCATENATE(INDIRECT(ADDRESS(3,COLUMN())),A101),DATA!C2:E1044,2,FALSE))</f>
        <v>0</v>
      </c>
      <c r="AM101" s="50">
        <f ca="1">IF(ISERROR(VLOOKUP(CONCATENATE(INDIRECT(ADDRESS(3,COLUMN())),A101),DATA!C2:E1044,2,FALSE)),0,VLOOKUP(CONCATENATE(INDIRECT(ADDRESS(3,COLUMN())),A101),DATA!C2:E1044,2,FALSE))</f>
        <v>0</v>
      </c>
      <c r="AN101" s="50">
        <f ca="1">SUM(B101:INDIRECT(CONCATENATE(SUBSTITUTE(ADDRESS(1,COLUMN()-1,4),"1",""),"$101")))</f>
        <v>0</v>
      </c>
    </row>
    <row r="102" spans="1:40" x14ac:dyDescent="0.25">
      <c r="A102" s="49"/>
      <c r="B102" s="49">
        <f ca="1">SUM(INDIRECT(ADDRESS(74,COLUMN())):INDIRECT(ADDRESS(101,COLUMN())))</f>
        <v>742.76423999999997</v>
      </c>
      <c r="C102" s="49">
        <f ca="1">SUM(INDIRECT(ADDRESS(74,COLUMN())):INDIRECT(ADDRESS(101,COLUMN())))</f>
        <v>146.49859000000001</v>
      </c>
      <c r="D102" s="49">
        <f ca="1">SUM(INDIRECT(ADDRESS(74,COLUMN())):INDIRECT(ADDRESS(101,COLUMN())))</f>
        <v>318.39999999999998</v>
      </c>
      <c r="E102" s="49">
        <f ca="1">SUM(INDIRECT(ADDRESS(74,COLUMN())):INDIRECT(ADDRESS(101,COLUMN())))</f>
        <v>79.050000000000011</v>
      </c>
      <c r="F102" s="49">
        <f ca="1">SUM(INDIRECT(ADDRESS(74,COLUMN())):INDIRECT(ADDRESS(101,COLUMN())))</f>
        <v>36.549999999999997</v>
      </c>
      <c r="G102" s="49">
        <f ca="1">SUM(INDIRECT(ADDRESS(74,COLUMN())):INDIRECT(ADDRESS(101,COLUMN())))</f>
        <v>235.37833000000001</v>
      </c>
      <c r="H102" s="49">
        <f ca="1">SUM(INDIRECT(ADDRESS(74,COLUMN())):INDIRECT(ADDRESS(101,COLUMN())))</f>
        <v>154.3211</v>
      </c>
      <c r="I102" s="49">
        <f ca="1">SUM(INDIRECT(ADDRESS(74,COLUMN())):INDIRECT(ADDRESS(101,COLUMN())))</f>
        <v>216.38</v>
      </c>
      <c r="J102" s="49">
        <f ca="1">SUM(INDIRECT(ADDRESS(74,COLUMN())):INDIRECT(ADDRESS(101,COLUMN())))</f>
        <v>50.204280000000004</v>
      </c>
      <c r="K102" s="49">
        <f ca="1">SUM(INDIRECT(ADDRESS(74,COLUMN())):INDIRECT(ADDRESS(101,COLUMN())))</f>
        <v>100.371</v>
      </c>
      <c r="L102" s="49">
        <f ca="1">SUM(INDIRECT(ADDRESS(74,COLUMN())):INDIRECT(ADDRESS(101,COLUMN())))</f>
        <v>13</v>
      </c>
      <c r="M102" s="49">
        <f ca="1">SUM(INDIRECT(ADDRESS(74,COLUMN())):INDIRECT(ADDRESS(101,COLUMN())))</f>
        <v>47.646900000000002</v>
      </c>
      <c r="N102" s="49">
        <f ca="1">SUM(INDIRECT(ADDRESS(74,COLUMN())):INDIRECT(ADDRESS(101,COLUMN())))</f>
        <v>105.61002999999999</v>
      </c>
      <c r="O102" s="49">
        <f ca="1">SUM(INDIRECT(ADDRESS(74,COLUMN())):INDIRECT(ADDRESS(101,COLUMN())))</f>
        <v>48.715270000000004</v>
      </c>
      <c r="P102" s="49">
        <f ca="1">SUM(INDIRECT(ADDRESS(74,COLUMN())):INDIRECT(ADDRESS(101,COLUMN())))</f>
        <v>49.250299999999996</v>
      </c>
      <c r="Q102" s="49">
        <f ca="1">SUM(INDIRECT(ADDRESS(74,COLUMN())):INDIRECT(ADDRESS(101,COLUMN())))</f>
        <v>68.03334000000001</v>
      </c>
      <c r="R102" s="49">
        <f ca="1">SUM(INDIRECT(ADDRESS(74,COLUMN())):INDIRECT(ADDRESS(101,COLUMN())))</f>
        <v>14.5</v>
      </c>
      <c r="S102" s="49">
        <f ca="1">SUM(INDIRECT(ADDRESS(74,COLUMN())):INDIRECT(ADDRESS(101,COLUMN())))</f>
        <v>79.949999999999989</v>
      </c>
      <c r="T102" s="49">
        <f ca="1">SUM(INDIRECT(ADDRESS(74,COLUMN())):INDIRECT(ADDRESS(101,COLUMN())))</f>
        <v>17.34</v>
      </c>
      <c r="U102" s="49">
        <f ca="1">SUM(INDIRECT(ADDRESS(74,COLUMN())):INDIRECT(ADDRESS(101,COLUMN())))</f>
        <v>96.527999999999992</v>
      </c>
      <c r="V102" s="49">
        <f ca="1">SUM(INDIRECT(ADDRESS(74,COLUMN())):INDIRECT(ADDRESS(101,COLUMN())))</f>
        <v>5</v>
      </c>
      <c r="W102" s="49">
        <f ca="1">SUM(INDIRECT(ADDRESS(74,COLUMN())):INDIRECT(ADDRESS(101,COLUMN())))</f>
        <v>0</v>
      </c>
      <c r="X102" s="49">
        <f ca="1">SUM(INDIRECT(ADDRESS(74,COLUMN())):INDIRECT(ADDRESS(101,COLUMN())))</f>
        <v>1</v>
      </c>
      <c r="Y102" s="49">
        <f ca="1">SUM(INDIRECT(ADDRESS(74,COLUMN())):INDIRECT(ADDRESS(101,COLUMN())))</f>
        <v>26.56</v>
      </c>
      <c r="Z102" s="49">
        <f ca="1">SUM(INDIRECT(ADDRESS(74,COLUMN())):INDIRECT(ADDRESS(101,COLUMN())))</f>
        <v>7.15</v>
      </c>
      <c r="AA102" s="49">
        <f ca="1">SUM(INDIRECT(ADDRESS(74,COLUMN())):INDIRECT(ADDRESS(101,COLUMN())))</f>
        <v>3.9173499999999999</v>
      </c>
      <c r="AB102" s="49">
        <f ca="1">SUM(INDIRECT(ADDRESS(74,COLUMN())):INDIRECT(ADDRESS(101,COLUMN())))</f>
        <v>0</v>
      </c>
      <c r="AC102" s="49">
        <f ca="1">SUM(INDIRECT(ADDRESS(74,COLUMN())):INDIRECT(ADDRESS(101,COLUMN())))</f>
        <v>0</v>
      </c>
      <c r="AD102" s="49">
        <f ca="1">SUM(INDIRECT(ADDRESS(74,COLUMN())):INDIRECT(ADDRESS(101,COLUMN())))</f>
        <v>0</v>
      </c>
      <c r="AE102" s="49">
        <f ca="1">SUM(INDIRECT(ADDRESS(74,COLUMN())):INDIRECT(ADDRESS(101,COLUMN())))</f>
        <v>3</v>
      </c>
      <c r="AF102" s="49">
        <f ca="1">SUM(INDIRECT(ADDRESS(74,COLUMN())):INDIRECT(ADDRESS(101,COLUMN())))</f>
        <v>5.6066500000000001</v>
      </c>
      <c r="AG102" s="49">
        <f ca="1">SUM(INDIRECT(ADDRESS(74,COLUMN())):INDIRECT(ADDRESS(101,COLUMN())))</f>
        <v>3</v>
      </c>
      <c r="AH102" s="49">
        <f ca="1">SUM(INDIRECT(ADDRESS(74,COLUMN())):INDIRECT(ADDRESS(101,COLUMN())))</f>
        <v>7</v>
      </c>
      <c r="AI102" s="49">
        <f ca="1">SUM(INDIRECT(ADDRESS(74,COLUMN())):INDIRECT(ADDRESS(101,COLUMN())))</f>
        <v>0</v>
      </c>
      <c r="AJ102" s="49">
        <f ca="1">SUM(INDIRECT(ADDRESS(74,COLUMN())):INDIRECT(ADDRESS(101,COLUMN())))</f>
        <v>0</v>
      </c>
      <c r="AK102" s="49">
        <f ca="1">SUM(INDIRECT(ADDRESS(74,COLUMN())):INDIRECT(ADDRESS(101,COLUMN())))</f>
        <v>0</v>
      </c>
      <c r="AL102" s="49">
        <f ca="1">SUM(INDIRECT(ADDRESS(74,COLUMN())):INDIRECT(ADDRESS(101,COLUMN())))</f>
        <v>0</v>
      </c>
      <c r="AM102" s="49">
        <f ca="1">SUM(INDIRECT(ADDRESS(74,COLUMN())):INDIRECT(ADDRESS(101,COLUMN())))</f>
        <v>0</v>
      </c>
      <c r="AN102" s="49">
        <f ca="1">SUM(B101:INDIRECT(ADDRESS(102,COLUMN()-1)))</f>
        <v>2682.7253800000003</v>
      </c>
    </row>
  </sheetData>
  <sheetCalcPr fullCalcOnLoad="1"/>
  <mergeCells count="1">
    <mergeCell ref="T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3"/>
  <sheetViews>
    <sheetView workbookViewId="0">
      <selection activeCell="AC1" sqref="AC1"/>
    </sheetView>
  </sheetViews>
  <sheetFormatPr defaultRowHeight="15" x14ac:dyDescent="0.25"/>
  <cols>
    <col min="1" max="1" width="9.140625" style="26"/>
    <col min="4" max="5" width="9.140625" style="16"/>
    <col min="6" max="6" width="10.140625" bestFit="1" customWidth="1"/>
    <col min="8" max="8" width="9.140625" style="16"/>
    <col min="10" max="10" width="9.140625" style="16"/>
  </cols>
  <sheetData>
    <row r="1" spans="1:8" x14ac:dyDescent="0.25">
      <c r="A1" s="26" t="s">
        <v>43</v>
      </c>
      <c r="B1" t="s">
        <v>136</v>
      </c>
      <c r="C1" t="s">
        <v>139</v>
      </c>
      <c r="D1" s="16" t="s">
        <v>144</v>
      </c>
      <c r="E1" s="16" t="s">
        <v>145</v>
      </c>
      <c r="F1" s="15">
        <f ca="1">TODAY()</f>
        <v>45245</v>
      </c>
      <c r="H1" s="32">
        <f>COUNTA(G:G)</f>
        <v>38</v>
      </c>
    </row>
    <row r="2" spans="1:8" x14ac:dyDescent="0.25">
      <c r="A2" s="26" t="str">
        <f t="shared" ref="A2:A33" si="0">VLOOKUP(24712,$F$2:$G$39,2,FALSE)</f>
        <v>UK (UKO)</v>
      </c>
      <c r="B2" t="s">
        <v>44</v>
      </c>
      <c r="C2" t="str">
        <f t="shared" ref="C2:C65" si="1">CONCATENATE(A2,B2)</f>
        <v>UK (UKO)AAA</v>
      </c>
      <c r="D2" s="16">
        <v>15.889659999999999</v>
      </c>
      <c r="E2" s="16">
        <v>20</v>
      </c>
      <c r="F2" s="6">
        <v>24712</v>
      </c>
      <c r="G2" t="s">
        <v>149</v>
      </c>
    </row>
    <row r="3" spans="1:8" x14ac:dyDescent="0.25">
      <c r="A3" s="26" t="str">
        <f t="shared" si="0"/>
        <v>UK (UKO)</v>
      </c>
      <c r="B3" t="s">
        <v>45</v>
      </c>
      <c r="C3" t="str">
        <f t="shared" si="1"/>
        <v>UK (UKO)AAB</v>
      </c>
      <c r="D3" s="16">
        <v>59.505510000000001</v>
      </c>
      <c r="E3" s="16">
        <v>72</v>
      </c>
      <c r="F3">
        <v>24757</v>
      </c>
      <c r="G3" t="s">
        <v>166</v>
      </c>
    </row>
    <row r="4" spans="1:8" x14ac:dyDescent="0.25">
      <c r="A4" s="26" t="str">
        <f t="shared" si="0"/>
        <v>UK (UKO)</v>
      </c>
      <c r="B4" t="s">
        <v>46</v>
      </c>
      <c r="C4" t="str">
        <f t="shared" si="1"/>
        <v>UK (UKO)ABA</v>
      </c>
      <c r="D4" s="16">
        <v>12.911</v>
      </c>
      <c r="E4" s="16">
        <v>20</v>
      </c>
      <c r="F4">
        <v>24760</v>
      </c>
      <c r="G4" t="s">
        <v>143</v>
      </c>
    </row>
    <row r="5" spans="1:8" x14ac:dyDescent="0.25">
      <c r="A5" s="26" t="str">
        <f t="shared" si="0"/>
        <v>UK (UKO)</v>
      </c>
      <c r="B5" t="s">
        <v>47</v>
      </c>
      <c r="C5" t="str">
        <f t="shared" si="1"/>
        <v>UK (UKO)ABB</v>
      </c>
      <c r="D5" s="16">
        <v>28.697620000000001</v>
      </c>
      <c r="E5" s="16">
        <v>39</v>
      </c>
      <c r="F5">
        <v>24761</v>
      </c>
      <c r="G5" t="s">
        <v>163</v>
      </c>
    </row>
    <row r="6" spans="1:8" x14ac:dyDescent="0.25">
      <c r="A6" s="26" t="str">
        <f t="shared" si="0"/>
        <v>UK (UKO)</v>
      </c>
      <c r="B6" t="s">
        <v>48</v>
      </c>
      <c r="C6" t="str">
        <f t="shared" si="1"/>
        <v>UK (UKO)ABC</v>
      </c>
      <c r="D6" s="16">
        <v>1.3333299999999999</v>
      </c>
      <c r="E6" s="16">
        <v>2</v>
      </c>
      <c r="F6">
        <v>24779</v>
      </c>
      <c r="G6" t="s">
        <v>152</v>
      </c>
    </row>
    <row r="7" spans="1:8" x14ac:dyDescent="0.25">
      <c r="A7" s="26" t="str">
        <f t="shared" si="0"/>
        <v>UK (UKO)</v>
      </c>
      <c r="B7" t="s">
        <v>49</v>
      </c>
      <c r="C7" t="str">
        <f t="shared" si="1"/>
        <v>UK (UKO)ABD</v>
      </c>
      <c r="D7" s="16">
        <v>16.85389</v>
      </c>
      <c r="E7" s="16">
        <v>20</v>
      </c>
      <c r="F7">
        <v>24780</v>
      </c>
      <c r="G7" t="s">
        <v>157</v>
      </c>
    </row>
    <row r="8" spans="1:8" x14ac:dyDescent="0.25">
      <c r="A8" s="26" t="str">
        <f t="shared" si="0"/>
        <v>UK (UKO)</v>
      </c>
      <c r="B8" t="s">
        <v>50</v>
      </c>
      <c r="C8" t="str">
        <f t="shared" si="1"/>
        <v>UK (UKO)ACA</v>
      </c>
      <c r="D8" s="16">
        <v>6.15</v>
      </c>
      <c r="E8" s="16">
        <v>8</v>
      </c>
      <c r="F8">
        <v>24783</v>
      </c>
      <c r="G8" t="s">
        <v>164</v>
      </c>
    </row>
    <row r="9" spans="1:8" x14ac:dyDescent="0.25">
      <c r="A9" s="26" t="str">
        <f t="shared" si="0"/>
        <v>UK (UKO)</v>
      </c>
      <c r="B9" t="s">
        <v>51</v>
      </c>
      <c r="C9" t="str">
        <f t="shared" si="1"/>
        <v>UK (UKO)ACB</v>
      </c>
      <c r="D9" s="16">
        <v>73.141729999999995</v>
      </c>
      <c r="E9" s="16">
        <v>85</v>
      </c>
      <c r="F9">
        <v>24791</v>
      </c>
      <c r="G9" t="s">
        <v>148</v>
      </c>
    </row>
    <row r="10" spans="1:8" x14ac:dyDescent="0.25">
      <c r="A10" s="26" t="str">
        <f t="shared" si="0"/>
        <v>UK (UKO)</v>
      </c>
      <c r="B10" t="s">
        <v>52</v>
      </c>
      <c r="C10" t="str">
        <f t="shared" si="1"/>
        <v>UK (UKO)ACC</v>
      </c>
      <c r="D10" s="16">
        <v>3.7277</v>
      </c>
      <c r="E10" s="16">
        <v>6</v>
      </c>
      <c r="F10">
        <v>24792</v>
      </c>
      <c r="G10" t="s">
        <v>178</v>
      </c>
    </row>
    <row r="11" spans="1:8" x14ac:dyDescent="0.25">
      <c r="A11" s="26" t="str">
        <f t="shared" si="0"/>
        <v>UK (UKO)</v>
      </c>
      <c r="B11" t="s">
        <v>53</v>
      </c>
      <c r="C11" t="str">
        <f t="shared" si="1"/>
        <v>UK (UKO)ACD</v>
      </c>
      <c r="D11" s="16">
        <v>48.885460000000002</v>
      </c>
      <c r="E11" s="16">
        <v>72</v>
      </c>
      <c r="F11">
        <v>24793</v>
      </c>
      <c r="G11" t="s">
        <v>208</v>
      </c>
    </row>
    <row r="12" spans="1:8" x14ac:dyDescent="0.25">
      <c r="A12" s="26" t="str">
        <f t="shared" si="0"/>
        <v>UK (UKO)</v>
      </c>
      <c r="B12" t="s">
        <v>54</v>
      </c>
      <c r="C12" t="str">
        <f t="shared" si="1"/>
        <v>UK (UKO)ADC</v>
      </c>
      <c r="D12" s="16">
        <v>508.65167000000002</v>
      </c>
      <c r="E12" s="16">
        <v>1146</v>
      </c>
      <c r="F12">
        <v>24796</v>
      </c>
      <c r="G12" t="s">
        <v>184</v>
      </c>
    </row>
    <row r="13" spans="1:8" x14ac:dyDescent="0.25">
      <c r="A13" s="26" t="str">
        <f t="shared" si="0"/>
        <v>UK (UKO)</v>
      </c>
      <c r="B13" t="s">
        <v>55</v>
      </c>
      <c r="C13" t="str">
        <f t="shared" si="1"/>
        <v>UK (UKO)ADD</v>
      </c>
      <c r="D13" s="16">
        <v>51.565130000000003</v>
      </c>
      <c r="E13" s="16">
        <v>77</v>
      </c>
      <c r="F13">
        <v>24800</v>
      </c>
      <c r="G13" t="s">
        <v>162</v>
      </c>
    </row>
    <row r="14" spans="1:8" x14ac:dyDescent="0.25">
      <c r="A14" s="26" t="str">
        <f t="shared" si="0"/>
        <v>UK (UKO)</v>
      </c>
      <c r="B14" t="s">
        <v>56</v>
      </c>
      <c r="C14" t="str">
        <f t="shared" si="1"/>
        <v>UK (UKO)ADE</v>
      </c>
      <c r="D14" s="16">
        <v>206.78693000000001</v>
      </c>
      <c r="E14" s="16">
        <v>282</v>
      </c>
      <c r="F14">
        <v>24801</v>
      </c>
      <c r="G14" t="s">
        <v>219</v>
      </c>
    </row>
    <row r="15" spans="1:8" x14ac:dyDescent="0.25">
      <c r="A15" s="26" t="str">
        <f t="shared" si="0"/>
        <v>UK (UKO)</v>
      </c>
      <c r="B15" t="s">
        <v>57</v>
      </c>
      <c r="C15" t="str">
        <f t="shared" si="1"/>
        <v>UK (UKO)ADF</v>
      </c>
      <c r="D15" s="16">
        <v>620.45244000000002</v>
      </c>
      <c r="E15" s="16">
        <v>788</v>
      </c>
      <c r="F15">
        <v>24803</v>
      </c>
      <c r="G15" t="s">
        <v>165</v>
      </c>
    </row>
    <row r="16" spans="1:8" x14ac:dyDescent="0.25">
      <c r="A16" s="26" t="str">
        <f t="shared" si="0"/>
        <v>UK (UKO)</v>
      </c>
      <c r="B16" t="s">
        <v>58</v>
      </c>
      <c r="C16" t="str">
        <f t="shared" si="1"/>
        <v>UK (UKO)ADM</v>
      </c>
      <c r="D16" s="16">
        <v>320.55642</v>
      </c>
      <c r="E16" s="16">
        <v>525</v>
      </c>
      <c r="F16">
        <v>24805</v>
      </c>
      <c r="G16" t="s">
        <v>196</v>
      </c>
    </row>
    <row r="17" spans="1:7" x14ac:dyDescent="0.25">
      <c r="A17" s="26" t="str">
        <f t="shared" si="0"/>
        <v>UK (UKO)</v>
      </c>
      <c r="B17" t="s">
        <v>59</v>
      </c>
      <c r="C17" t="str">
        <f t="shared" si="1"/>
        <v>UK (UKO)ADN</v>
      </c>
      <c r="D17" s="16">
        <v>163.43057999999999</v>
      </c>
      <c r="E17" s="16">
        <v>247</v>
      </c>
      <c r="F17">
        <v>24806</v>
      </c>
      <c r="G17" t="s">
        <v>167</v>
      </c>
    </row>
    <row r="18" spans="1:7" x14ac:dyDescent="0.25">
      <c r="A18" s="26" t="str">
        <f t="shared" si="0"/>
        <v>UK (UKO)</v>
      </c>
      <c r="B18" t="s">
        <v>60</v>
      </c>
      <c r="C18" t="str">
        <f t="shared" si="1"/>
        <v>UK (UKO)AEC</v>
      </c>
      <c r="D18" s="16">
        <v>225.26077000000001</v>
      </c>
      <c r="E18" s="16">
        <v>267</v>
      </c>
      <c r="F18">
        <v>24807</v>
      </c>
      <c r="G18" t="s">
        <v>161</v>
      </c>
    </row>
    <row r="19" spans="1:7" x14ac:dyDescent="0.25">
      <c r="A19" s="26" t="str">
        <f t="shared" si="0"/>
        <v>UK (UKO)</v>
      </c>
      <c r="B19" t="s">
        <v>61</v>
      </c>
      <c r="C19" t="str">
        <f t="shared" si="1"/>
        <v>UK (UKO)AED</v>
      </c>
      <c r="D19" s="16">
        <v>554.48581000000001</v>
      </c>
      <c r="E19" s="16">
        <v>627</v>
      </c>
      <c r="F19">
        <v>24808</v>
      </c>
      <c r="G19" t="s">
        <v>180</v>
      </c>
    </row>
    <row r="20" spans="1:7" x14ac:dyDescent="0.25">
      <c r="A20" s="26" t="str">
        <f t="shared" si="0"/>
        <v>UK (UKO)</v>
      </c>
      <c r="B20" t="s">
        <v>68</v>
      </c>
      <c r="C20" t="str">
        <f t="shared" si="1"/>
        <v>UK (UKO)AFA</v>
      </c>
      <c r="D20" s="16">
        <v>9.5666700000000002</v>
      </c>
      <c r="E20" s="16">
        <v>11</v>
      </c>
      <c r="F20">
        <v>24811</v>
      </c>
      <c r="G20" t="s">
        <v>173</v>
      </c>
    </row>
    <row r="21" spans="1:7" x14ac:dyDescent="0.25">
      <c r="A21" s="26" t="str">
        <f t="shared" si="0"/>
        <v>UK (UKO)</v>
      </c>
      <c r="B21" t="s">
        <v>69</v>
      </c>
      <c r="C21" t="str">
        <f t="shared" si="1"/>
        <v>UK (UKO)AFB</v>
      </c>
      <c r="D21" s="16">
        <v>5.5</v>
      </c>
      <c r="E21" s="16">
        <v>6</v>
      </c>
      <c r="F21">
        <v>26489</v>
      </c>
      <c r="G21" t="s">
        <v>171</v>
      </c>
    </row>
    <row r="22" spans="1:7" x14ac:dyDescent="0.25">
      <c r="A22" s="26" t="str">
        <f t="shared" si="0"/>
        <v>UK (UKO)</v>
      </c>
      <c r="B22" t="s">
        <v>70</v>
      </c>
      <c r="C22" t="str">
        <f t="shared" si="1"/>
        <v>UK (UKO)AFC</v>
      </c>
      <c r="D22" s="16">
        <v>330.69585000000001</v>
      </c>
      <c r="E22" s="16">
        <v>409</v>
      </c>
      <c r="F22">
        <v>27411</v>
      </c>
      <c r="G22" t="s">
        <v>154</v>
      </c>
    </row>
    <row r="23" spans="1:7" x14ac:dyDescent="0.25">
      <c r="A23" s="26" t="str">
        <f t="shared" si="0"/>
        <v>UK (UKO)</v>
      </c>
      <c r="B23" t="s">
        <v>71</v>
      </c>
      <c r="C23" t="str">
        <f t="shared" si="1"/>
        <v>UK (UKO)AFD</v>
      </c>
      <c r="D23" s="16">
        <v>653.14580999999998</v>
      </c>
      <c r="E23" s="16">
        <v>730</v>
      </c>
      <c r="F23">
        <v>27434</v>
      </c>
      <c r="G23" t="s">
        <v>182</v>
      </c>
    </row>
    <row r="24" spans="1:7" x14ac:dyDescent="0.25">
      <c r="A24" s="26" t="str">
        <f t="shared" si="0"/>
        <v>UK (UKO)</v>
      </c>
      <c r="B24" t="s">
        <v>72</v>
      </c>
      <c r="C24" t="str">
        <f t="shared" si="1"/>
        <v>UK (UKO)AFE</v>
      </c>
      <c r="D24" s="16">
        <v>3.15</v>
      </c>
      <c r="E24" s="16">
        <v>4</v>
      </c>
      <c r="F24">
        <v>27441</v>
      </c>
      <c r="G24" t="s">
        <v>160</v>
      </c>
    </row>
    <row r="25" spans="1:7" x14ac:dyDescent="0.25">
      <c r="A25" s="26" t="str">
        <f t="shared" si="0"/>
        <v>UK (UKO)</v>
      </c>
      <c r="B25" t="s">
        <v>73</v>
      </c>
      <c r="C25" t="str">
        <f t="shared" si="1"/>
        <v>UK (UKO)AFF</v>
      </c>
      <c r="D25" s="16">
        <v>0.05</v>
      </c>
      <c r="E25" s="16">
        <v>1</v>
      </c>
      <c r="F25">
        <v>27463</v>
      </c>
      <c r="G25" t="s">
        <v>155</v>
      </c>
    </row>
    <row r="26" spans="1:7" x14ac:dyDescent="0.25">
      <c r="A26" s="26" t="str">
        <f t="shared" si="0"/>
        <v>UK (UKO)</v>
      </c>
      <c r="B26" t="s">
        <v>74</v>
      </c>
      <c r="C26" t="str">
        <f t="shared" si="1"/>
        <v>UK (UKO)AFG</v>
      </c>
      <c r="D26" s="16">
        <v>124.58044</v>
      </c>
      <c r="E26" s="16">
        <v>208</v>
      </c>
      <c r="F26">
        <v>27499</v>
      </c>
      <c r="G26" t="s">
        <v>185</v>
      </c>
    </row>
    <row r="27" spans="1:7" x14ac:dyDescent="0.25">
      <c r="A27" s="26" t="str">
        <f t="shared" si="0"/>
        <v>UK (UKO)</v>
      </c>
      <c r="B27" t="s">
        <v>75</v>
      </c>
      <c r="C27" t="str">
        <f t="shared" si="1"/>
        <v>UK (UKO)AFH</v>
      </c>
      <c r="D27" s="16">
        <v>391.81497000000002</v>
      </c>
      <c r="E27" s="16">
        <v>575</v>
      </c>
      <c r="F27">
        <v>27549</v>
      </c>
      <c r="G27" t="s">
        <v>188</v>
      </c>
    </row>
    <row r="28" spans="1:7" x14ac:dyDescent="0.25">
      <c r="A28" s="26" t="str">
        <f t="shared" si="0"/>
        <v>UK (UKO)</v>
      </c>
      <c r="B28" t="s">
        <v>78</v>
      </c>
      <c r="C28" t="str">
        <f t="shared" si="1"/>
        <v>UK (UKO)AFK</v>
      </c>
      <c r="D28" s="16">
        <v>13.256320000000001</v>
      </c>
      <c r="E28" s="16">
        <v>24</v>
      </c>
      <c r="F28">
        <v>27558</v>
      </c>
      <c r="G28" t="s">
        <v>224</v>
      </c>
    </row>
    <row r="29" spans="1:7" x14ac:dyDescent="0.25">
      <c r="A29" s="26" t="str">
        <f t="shared" si="0"/>
        <v>UK (UKO)</v>
      </c>
      <c r="B29" t="s">
        <v>79</v>
      </c>
      <c r="C29" t="str">
        <f t="shared" si="1"/>
        <v>UK (UKO)AFL</v>
      </c>
      <c r="D29" s="16">
        <v>1</v>
      </c>
      <c r="E29" s="16">
        <v>1</v>
      </c>
      <c r="F29">
        <v>27581</v>
      </c>
      <c r="G29" t="s">
        <v>177</v>
      </c>
    </row>
    <row r="30" spans="1:7" x14ac:dyDescent="0.25">
      <c r="A30" s="26" t="str">
        <f t="shared" si="0"/>
        <v>UK (UKO)</v>
      </c>
      <c r="B30" t="s">
        <v>80</v>
      </c>
      <c r="C30" t="str">
        <f t="shared" si="1"/>
        <v>UK (UKO)AGI</v>
      </c>
      <c r="D30" s="16">
        <v>0.94759000000000004</v>
      </c>
      <c r="E30" s="16">
        <v>4</v>
      </c>
      <c r="F30">
        <v>27588</v>
      </c>
      <c r="G30" t="s">
        <v>225</v>
      </c>
    </row>
    <row r="31" spans="1:7" x14ac:dyDescent="0.25">
      <c r="A31" s="26" t="str">
        <f t="shared" si="0"/>
        <v>UK (UKO)</v>
      </c>
      <c r="B31" t="s">
        <v>81</v>
      </c>
      <c r="C31" t="str">
        <f t="shared" si="1"/>
        <v>UK (UKO)AGJ</v>
      </c>
      <c r="D31" s="16">
        <v>3.97</v>
      </c>
      <c r="E31" s="16">
        <v>8</v>
      </c>
      <c r="F31">
        <v>27601</v>
      </c>
      <c r="G31" t="s">
        <v>156</v>
      </c>
    </row>
    <row r="32" spans="1:7" x14ac:dyDescent="0.25">
      <c r="A32" s="26" t="str">
        <f t="shared" si="0"/>
        <v>UK (UKO)</v>
      </c>
      <c r="B32" t="s">
        <v>82</v>
      </c>
      <c r="C32" t="str">
        <f t="shared" si="1"/>
        <v>UK (UKO)BAA</v>
      </c>
      <c r="D32" s="16">
        <v>3.2</v>
      </c>
      <c r="E32" s="16">
        <v>6</v>
      </c>
      <c r="F32">
        <v>27606</v>
      </c>
      <c r="G32" t="s">
        <v>151</v>
      </c>
    </row>
    <row r="33" spans="1:7" x14ac:dyDescent="0.25">
      <c r="A33" s="26" t="str">
        <f t="shared" si="0"/>
        <v>UK (UKO)</v>
      </c>
      <c r="B33" t="s">
        <v>83</v>
      </c>
      <c r="C33" t="str">
        <f t="shared" si="1"/>
        <v>UK (UKO)BAB</v>
      </c>
      <c r="D33" s="16">
        <v>17.762219999999999</v>
      </c>
      <c r="E33" s="16">
        <v>27</v>
      </c>
      <c r="F33">
        <v>27752</v>
      </c>
      <c r="G33" t="s">
        <v>169</v>
      </c>
    </row>
    <row r="34" spans="1:7" x14ac:dyDescent="0.25">
      <c r="A34" s="26" t="str">
        <f t="shared" ref="A34:A66" si="2">VLOOKUP(24712,$F$2:$G$39,2,FALSE)</f>
        <v>UK (UKO)</v>
      </c>
      <c r="B34" t="s">
        <v>85</v>
      </c>
      <c r="C34" t="str">
        <f t="shared" si="1"/>
        <v>UK (UKO)BBB</v>
      </c>
      <c r="D34" s="16">
        <v>8.5</v>
      </c>
      <c r="E34" s="16">
        <v>9</v>
      </c>
      <c r="F34">
        <v>27769</v>
      </c>
      <c r="G34" t="s">
        <v>159</v>
      </c>
    </row>
    <row r="35" spans="1:7" x14ac:dyDescent="0.25">
      <c r="A35" s="26" t="str">
        <f t="shared" si="2"/>
        <v>UK (UKO)</v>
      </c>
      <c r="B35" t="s">
        <v>86</v>
      </c>
      <c r="C35" t="str">
        <f t="shared" si="1"/>
        <v>UK (UKO)BCB</v>
      </c>
      <c r="D35" s="16">
        <v>6.57</v>
      </c>
      <c r="E35" s="16">
        <v>9</v>
      </c>
      <c r="F35">
        <v>27818</v>
      </c>
      <c r="G35" t="s">
        <v>203</v>
      </c>
    </row>
    <row r="36" spans="1:7" x14ac:dyDescent="0.25">
      <c r="A36" s="26" t="str">
        <f t="shared" si="2"/>
        <v>UK (UKO)</v>
      </c>
      <c r="B36" t="s">
        <v>87</v>
      </c>
      <c r="C36" t="str">
        <f t="shared" si="1"/>
        <v>UK (UKO)BCI</v>
      </c>
      <c r="D36" s="16">
        <v>46.1</v>
      </c>
      <c r="E36" s="16">
        <v>57</v>
      </c>
      <c r="F36">
        <v>27822</v>
      </c>
      <c r="G36" t="s">
        <v>170</v>
      </c>
    </row>
    <row r="37" spans="1:7" x14ac:dyDescent="0.25">
      <c r="A37" s="26" t="str">
        <f t="shared" si="2"/>
        <v>UK (UKO)</v>
      </c>
      <c r="B37" t="s">
        <v>88</v>
      </c>
      <c r="C37" t="str">
        <f t="shared" si="1"/>
        <v>UK (UKO)BCK</v>
      </c>
      <c r="D37" s="16">
        <v>24.7</v>
      </c>
      <c r="E37" s="16">
        <v>27</v>
      </c>
      <c r="F37">
        <v>27824</v>
      </c>
      <c r="G37" t="s">
        <v>186</v>
      </c>
    </row>
    <row r="38" spans="1:7" x14ac:dyDescent="0.25">
      <c r="A38" s="26" t="str">
        <f t="shared" si="2"/>
        <v>UK (UKO)</v>
      </c>
      <c r="B38" t="s">
        <v>89</v>
      </c>
      <c r="C38" t="str">
        <f t="shared" si="1"/>
        <v>UK (UKO)BDA</v>
      </c>
      <c r="D38" s="16">
        <v>13.1</v>
      </c>
      <c r="E38" s="16">
        <v>16</v>
      </c>
      <c r="F38">
        <v>41052</v>
      </c>
      <c r="G38" t="s">
        <v>172</v>
      </c>
    </row>
    <row r="39" spans="1:7" x14ac:dyDescent="0.25">
      <c r="A39" s="26" t="str">
        <f t="shared" si="2"/>
        <v>UK (UKO)</v>
      </c>
      <c r="B39" t="s">
        <v>91</v>
      </c>
      <c r="C39" t="str">
        <f t="shared" si="1"/>
        <v>UK (UKO)BDC</v>
      </c>
      <c r="D39" s="16">
        <v>3</v>
      </c>
      <c r="E39" s="16">
        <v>3</v>
      </c>
      <c r="F39">
        <v>44343</v>
      </c>
      <c r="G39" t="s">
        <v>158</v>
      </c>
    </row>
    <row r="40" spans="1:7" x14ac:dyDescent="0.25">
      <c r="A40" s="26" t="str">
        <f t="shared" si="2"/>
        <v>UK (UKO)</v>
      </c>
      <c r="B40" t="s">
        <v>92</v>
      </c>
      <c r="C40" t="str">
        <f t="shared" si="1"/>
        <v>UK (UKO)BDD</v>
      </c>
      <c r="D40" s="16">
        <v>0.5</v>
      </c>
      <c r="E40" s="16">
        <v>1</v>
      </c>
    </row>
    <row r="41" spans="1:7" x14ac:dyDescent="0.25">
      <c r="A41" s="26" t="str">
        <f t="shared" si="2"/>
        <v>UK (UKO)</v>
      </c>
      <c r="B41" t="s">
        <v>93</v>
      </c>
      <c r="C41" t="str">
        <f t="shared" si="1"/>
        <v>UK (UKO)BDE</v>
      </c>
      <c r="D41" s="16">
        <v>45.5</v>
      </c>
      <c r="E41" s="16">
        <v>57</v>
      </c>
    </row>
    <row r="42" spans="1:7" x14ac:dyDescent="0.25">
      <c r="A42" s="26" t="str">
        <f t="shared" si="2"/>
        <v>UK (UKO)</v>
      </c>
      <c r="B42" t="s">
        <v>94</v>
      </c>
      <c r="C42" t="str">
        <f t="shared" si="1"/>
        <v>UK (UKO)BDF</v>
      </c>
      <c r="D42" s="16">
        <v>322.66568000000001</v>
      </c>
      <c r="E42" s="16">
        <v>370</v>
      </c>
    </row>
    <row r="43" spans="1:7" x14ac:dyDescent="0.25">
      <c r="A43" s="26" t="str">
        <f t="shared" si="2"/>
        <v>UK (UKO)</v>
      </c>
      <c r="B43" t="s">
        <v>95</v>
      </c>
      <c r="C43" t="str">
        <f t="shared" si="1"/>
        <v>UK (UKO)BDM</v>
      </c>
      <c r="D43" s="16">
        <v>7.19</v>
      </c>
      <c r="E43" s="16">
        <v>10</v>
      </c>
    </row>
    <row r="44" spans="1:7" x14ac:dyDescent="0.25">
      <c r="A44" s="26" t="str">
        <f t="shared" si="2"/>
        <v>UK (UKO)</v>
      </c>
      <c r="B44" t="s">
        <v>96</v>
      </c>
      <c r="C44" t="str">
        <f t="shared" si="1"/>
        <v>UK (UKO)BDN</v>
      </c>
      <c r="D44" s="16">
        <v>3.1</v>
      </c>
      <c r="E44" s="16">
        <v>5</v>
      </c>
    </row>
    <row r="45" spans="1:7" x14ac:dyDescent="0.25">
      <c r="A45" s="26" t="str">
        <f t="shared" si="2"/>
        <v>UK (UKO)</v>
      </c>
      <c r="B45" t="s">
        <v>99</v>
      </c>
      <c r="C45" t="str">
        <f t="shared" si="1"/>
        <v>UK (UKO)BEE</v>
      </c>
      <c r="D45" s="16">
        <v>86.663330000000002</v>
      </c>
      <c r="E45" s="16">
        <v>93</v>
      </c>
    </row>
    <row r="46" spans="1:7" x14ac:dyDescent="0.25">
      <c r="A46" s="26" t="str">
        <f t="shared" si="2"/>
        <v>UK (UKO)</v>
      </c>
      <c r="B46" t="s">
        <v>100</v>
      </c>
      <c r="C46" t="str">
        <f t="shared" si="1"/>
        <v>UK (UKO)BEF</v>
      </c>
      <c r="D46" s="16">
        <v>149.04086000000001</v>
      </c>
      <c r="E46" s="16">
        <v>176</v>
      </c>
    </row>
    <row r="47" spans="1:7" x14ac:dyDescent="0.25">
      <c r="A47" s="26" t="str">
        <f t="shared" si="2"/>
        <v>UK (UKO)</v>
      </c>
      <c r="B47" t="s">
        <v>101</v>
      </c>
      <c r="C47" t="str">
        <f t="shared" si="1"/>
        <v>UK (UKO)BFA</v>
      </c>
      <c r="D47" s="16">
        <v>58.46199</v>
      </c>
      <c r="E47" s="16">
        <v>90</v>
      </c>
    </row>
    <row r="48" spans="1:7" x14ac:dyDescent="0.25">
      <c r="A48" s="26" t="str">
        <f t="shared" si="2"/>
        <v>UK (UKO)</v>
      </c>
      <c r="B48" t="s">
        <v>102</v>
      </c>
      <c r="C48" t="str">
        <f t="shared" si="1"/>
        <v>UK (UKO)BFB</v>
      </c>
      <c r="D48" s="16">
        <v>21.679099999999998</v>
      </c>
      <c r="E48" s="16">
        <v>40</v>
      </c>
    </row>
    <row r="49" spans="1:5" x14ac:dyDescent="0.25">
      <c r="A49" s="26" t="str">
        <f t="shared" si="2"/>
        <v>UK (UKO)</v>
      </c>
      <c r="B49" t="s">
        <v>105</v>
      </c>
      <c r="C49" t="str">
        <f t="shared" si="1"/>
        <v>UK (UKO)CAA</v>
      </c>
      <c r="D49" s="16">
        <v>1</v>
      </c>
      <c r="E49" s="16">
        <v>1</v>
      </c>
    </row>
    <row r="50" spans="1:5" x14ac:dyDescent="0.25">
      <c r="A50" s="26" t="str">
        <f t="shared" si="2"/>
        <v>UK (UKO)</v>
      </c>
      <c r="B50" t="s">
        <v>106</v>
      </c>
      <c r="C50" t="str">
        <f t="shared" si="1"/>
        <v>UK (UKO)CAB</v>
      </c>
      <c r="D50" s="16">
        <v>10.982849999999999</v>
      </c>
      <c r="E50" s="16">
        <v>12</v>
      </c>
    </row>
    <row r="51" spans="1:5" x14ac:dyDescent="0.25">
      <c r="A51" s="26" t="str">
        <f t="shared" si="2"/>
        <v>UK (UKO)</v>
      </c>
      <c r="B51" t="s">
        <v>111</v>
      </c>
      <c r="C51" t="str">
        <f t="shared" si="1"/>
        <v>UK (UKO)CBB</v>
      </c>
      <c r="D51" s="16">
        <v>1</v>
      </c>
      <c r="E51" s="16">
        <v>1</v>
      </c>
    </row>
    <row r="52" spans="1:5" x14ac:dyDescent="0.25">
      <c r="A52" s="26" t="str">
        <f t="shared" si="2"/>
        <v>UK (UKO)</v>
      </c>
      <c r="B52" t="s">
        <v>114</v>
      </c>
      <c r="C52" t="str">
        <f t="shared" si="1"/>
        <v>UK (UKO)CDE</v>
      </c>
      <c r="D52" s="16">
        <v>11</v>
      </c>
      <c r="E52" s="16">
        <v>12</v>
      </c>
    </row>
    <row r="53" spans="1:5" x14ac:dyDescent="0.25">
      <c r="A53" s="26" t="str">
        <f t="shared" si="2"/>
        <v>UK (UKO)</v>
      </c>
      <c r="B53" t="s">
        <v>115</v>
      </c>
      <c r="C53" t="str">
        <f t="shared" si="1"/>
        <v>UK (UKO)CDF</v>
      </c>
      <c r="D53" s="16">
        <v>16</v>
      </c>
      <c r="E53" s="16">
        <v>16</v>
      </c>
    </row>
    <row r="54" spans="1:5" x14ac:dyDescent="0.25">
      <c r="A54" s="26" t="str">
        <f t="shared" si="2"/>
        <v>UK (UKO)</v>
      </c>
      <c r="B54" t="s">
        <v>116</v>
      </c>
      <c r="C54" t="str">
        <f t="shared" si="1"/>
        <v>UK (UKO)CEC</v>
      </c>
      <c r="D54" s="16">
        <v>7</v>
      </c>
      <c r="E54" s="16">
        <v>7</v>
      </c>
    </row>
    <row r="55" spans="1:5" x14ac:dyDescent="0.25">
      <c r="A55" s="26" t="str">
        <f t="shared" si="2"/>
        <v>UK (UKO)</v>
      </c>
      <c r="B55" t="s">
        <v>117</v>
      </c>
      <c r="C55" t="str">
        <f t="shared" si="1"/>
        <v>UK (UKO)CED</v>
      </c>
      <c r="D55" s="16">
        <v>3</v>
      </c>
      <c r="E55" s="16">
        <v>3</v>
      </c>
    </row>
    <row r="56" spans="1:5" x14ac:dyDescent="0.25">
      <c r="A56" s="26" t="str">
        <f t="shared" si="2"/>
        <v>UK (UKO)</v>
      </c>
      <c r="B56" t="s">
        <v>123</v>
      </c>
      <c r="C56" t="str">
        <f t="shared" si="1"/>
        <v>UK (UKO)CJB</v>
      </c>
      <c r="D56" s="16">
        <v>1</v>
      </c>
      <c r="E56" s="16">
        <v>1</v>
      </c>
    </row>
    <row r="57" spans="1:5" x14ac:dyDescent="0.25">
      <c r="A57" s="26" t="str">
        <f t="shared" si="2"/>
        <v>UK (UKO)</v>
      </c>
      <c r="B57" t="s">
        <v>125</v>
      </c>
      <c r="C57" t="str">
        <f t="shared" si="1"/>
        <v>UK (UKO)CKB</v>
      </c>
      <c r="D57" s="16">
        <v>0.4</v>
      </c>
      <c r="E57" s="16">
        <v>1</v>
      </c>
    </row>
    <row r="58" spans="1:5" x14ac:dyDescent="0.25">
      <c r="A58" s="26" t="str">
        <f t="shared" si="2"/>
        <v>UK (UKO)</v>
      </c>
      <c r="B58" t="s">
        <v>126</v>
      </c>
      <c r="C58" t="str">
        <f t="shared" si="1"/>
        <v>UK (UKO)DAI</v>
      </c>
      <c r="D58" s="16">
        <v>83</v>
      </c>
      <c r="E58" s="16">
        <v>83</v>
      </c>
    </row>
    <row r="59" spans="1:5" x14ac:dyDescent="0.25">
      <c r="A59" s="26" t="str">
        <f t="shared" si="2"/>
        <v>UK (UKO)</v>
      </c>
      <c r="B59" t="s">
        <v>127</v>
      </c>
      <c r="C59" t="str">
        <f t="shared" si="1"/>
        <v>UK (UKO)EAI</v>
      </c>
      <c r="D59" s="16">
        <v>0.92</v>
      </c>
      <c r="E59" s="16">
        <v>1</v>
      </c>
    </row>
    <row r="60" spans="1:5" x14ac:dyDescent="0.25">
      <c r="A60" s="26" t="str">
        <f t="shared" si="2"/>
        <v>UK (UKO)</v>
      </c>
      <c r="B60" t="s">
        <v>128</v>
      </c>
      <c r="C60" t="str">
        <f t="shared" si="1"/>
        <v>UK (UKO)EAJ</v>
      </c>
      <c r="D60" s="16">
        <v>2.5</v>
      </c>
      <c r="E60" s="16">
        <v>4</v>
      </c>
    </row>
    <row r="61" spans="1:5" x14ac:dyDescent="0.25">
      <c r="A61" s="26" t="str">
        <f t="shared" si="2"/>
        <v>UK (UKO)</v>
      </c>
      <c r="B61" t="s">
        <v>129</v>
      </c>
      <c r="C61" t="str">
        <f t="shared" si="1"/>
        <v>UK (UKO)EDI</v>
      </c>
      <c r="D61" s="16">
        <v>152.5</v>
      </c>
      <c r="E61" s="16">
        <v>154</v>
      </c>
    </row>
    <row r="62" spans="1:5" x14ac:dyDescent="0.25">
      <c r="A62" s="26" t="str">
        <f t="shared" si="2"/>
        <v>UK (UKO)</v>
      </c>
      <c r="B62" t="s">
        <v>130</v>
      </c>
      <c r="C62" t="str">
        <f t="shared" si="1"/>
        <v>UK (UKO)EDJ</v>
      </c>
      <c r="D62" s="16">
        <v>72.416669999999996</v>
      </c>
      <c r="E62" s="16">
        <v>77</v>
      </c>
    </row>
    <row r="63" spans="1:5" x14ac:dyDescent="0.25">
      <c r="A63" s="26" t="str">
        <f t="shared" si="2"/>
        <v>UK (UKO)</v>
      </c>
      <c r="B63" t="s">
        <v>132</v>
      </c>
      <c r="C63" t="str">
        <f t="shared" si="1"/>
        <v>UK (UKO)FAI</v>
      </c>
      <c r="D63" s="16">
        <v>125.34572</v>
      </c>
      <c r="E63" s="16">
        <v>150</v>
      </c>
    </row>
    <row r="64" spans="1:5" x14ac:dyDescent="0.25">
      <c r="A64" s="26" t="str">
        <f t="shared" si="2"/>
        <v>UK (UKO)</v>
      </c>
      <c r="B64" t="s">
        <v>133</v>
      </c>
      <c r="C64" t="str">
        <f t="shared" si="1"/>
        <v>UK (UKO)GAI</v>
      </c>
      <c r="D64" s="16">
        <v>4.2214999999999998</v>
      </c>
      <c r="E64" s="16">
        <v>7</v>
      </c>
    </row>
    <row r="65" spans="1:5" x14ac:dyDescent="0.25">
      <c r="A65" s="26" t="str">
        <f t="shared" si="2"/>
        <v>UK (UKO)</v>
      </c>
      <c r="B65" t="s">
        <v>134</v>
      </c>
      <c r="C65" t="str">
        <f t="shared" si="1"/>
        <v>UK (UKO)GHG</v>
      </c>
      <c r="D65" s="16">
        <v>152.10214999999999</v>
      </c>
      <c r="E65" s="16">
        <v>184</v>
      </c>
    </row>
    <row r="66" spans="1:5" x14ac:dyDescent="0.25">
      <c r="A66" s="26" t="str">
        <f t="shared" si="2"/>
        <v>UK (UKO)</v>
      </c>
      <c r="B66" t="s">
        <v>135</v>
      </c>
      <c r="C66" t="str">
        <f t="shared" ref="C66:C129" si="3">CONCATENATE(A66,B66)</f>
        <v>UK (UKO)GII</v>
      </c>
      <c r="D66" s="16">
        <v>251.92000999999999</v>
      </c>
      <c r="E66" s="16">
        <v>275</v>
      </c>
    </row>
    <row r="67" spans="1:5" x14ac:dyDescent="0.25">
      <c r="A67" s="26" t="str">
        <f t="shared" ref="A67:A98" si="4">VLOOKUP(24757,$F$2:$G$39,2,FALSE)</f>
        <v>UPJŠ (UPJŠ)</v>
      </c>
      <c r="B67" t="s">
        <v>44</v>
      </c>
      <c r="C67" t="str">
        <f t="shared" si="3"/>
        <v>UPJŠ (UPJŠ)AAA</v>
      </c>
      <c r="D67" s="16">
        <v>4.94991</v>
      </c>
      <c r="E67" s="16">
        <v>6</v>
      </c>
    </row>
    <row r="68" spans="1:5" x14ac:dyDescent="0.25">
      <c r="A68" s="26" t="str">
        <f t="shared" si="4"/>
        <v>UPJŠ (UPJŠ)</v>
      </c>
      <c r="B68" t="s">
        <v>45</v>
      </c>
      <c r="C68" t="str">
        <f t="shared" si="3"/>
        <v>UPJŠ (UPJŠ)AAB</v>
      </c>
      <c r="D68" s="16">
        <v>17.64</v>
      </c>
      <c r="E68" s="16">
        <v>19</v>
      </c>
    </row>
    <row r="69" spans="1:5" x14ac:dyDescent="0.25">
      <c r="A69" s="26" t="str">
        <f t="shared" si="4"/>
        <v>UPJŠ (UPJŠ)</v>
      </c>
      <c r="B69" t="s">
        <v>46</v>
      </c>
      <c r="C69" t="str">
        <f t="shared" si="3"/>
        <v>UPJŠ (UPJŠ)ABA</v>
      </c>
      <c r="D69" s="16">
        <v>2.19</v>
      </c>
      <c r="E69" s="16">
        <v>5</v>
      </c>
    </row>
    <row r="70" spans="1:5" x14ac:dyDescent="0.25">
      <c r="A70" s="26" t="str">
        <f t="shared" si="4"/>
        <v>UPJŠ (UPJŠ)</v>
      </c>
      <c r="B70" t="s">
        <v>47</v>
      </c>
      <c r="C70" t="str">
        <f t="shared" si="3"/>
        <v>UPJŠ (UPJŠ)ABB</v>
      </c>
      <c r="D70" s="16">
        <v>9.4938800000000008</v>
      </c>
      <c r="E70" s="16">
        <v>11</v>
      </c>
    </row>
    <row r="71" spans="1:5" x14ac:dyDescent="0.25">
      <c r="A71" s="26" t="str">
        <f t="shared" si="4"/>
        <v>UPJŠ (UPJŠ)</v>
      </c>
      <c r="B71" t="s">
        <v>49</v>
      </c>
      <c r="C71" t="str">
        <f t="shared" si="3"/>
        <v>UPJŠ (UPJŠ)ABD</v>
      </c>
      <c r="D71" s="16">
        <v>17.646799999999999</v>
      </c>
      <c r="E71" s="16">
        <v>18</v>
      </c>
    </row>
    <row r="72" spans="1:5" x14ac:dyDescent="0.25">
      <c r="A72" s="26" t="str">
        <f t="shared" si="4"/>
        <v>UPJŠ (UPJŠ)</v>
      </c>
      <c r="B72" t="s">
        <v>50</v>
      </c>
      <c r="C72" t="str">
        <f t="shared" si="3"/>
        <v>UPJŠ (UPJŠ)ACA</v>
      </c>
      <c r="D72" s="16">
        <v>0.7</v>
      </c>
      <c r="E72" s="16">
        <v>1</v>
      </c>
    </row>
    <row r="73" spans="1:5" x14ac:dyDescent="0.25">
      <c r="A73" s="26" t="str">
        <f t="shared" si="4"/>
        <v>UPJŠ (UPJŠ)</v>
      </c>
      <c r="B73" t="s">
        <v>51</v>
      </c>
      <c r="C73" t="str">
        <f t="shared" si="3"/>
        <v>UPJŠ (UPJŠ)ACB</v>
      </c>
      <c r="D73" s="16">
        <v>12.925829999999999</v>
      </c>
      <c r="E73" s="16">
        <v>21</v>
      </c>
    </row>
    <row r="74" spans="1:5" x14ac:dyDescent="0.25">
      <c r="A74" s="26" t="str">
        <f t="shared" si="4"/>
        <v>UPJŠ (UPJŠ)</v>
      </c>
      <c r="B74" t="s">
        <v>52</v>
      </c>
      <c r="C74" t="str">
        <f t="shared" si="3"/>
        <v>UPJŠ (UPJŠ)ACC</v>
      </c>
      <c r="D74" s="16">
        <v>3.2</v>
      </c>
      <c r="E74" s="16">
        <v>4</v>
      </c>
    </row>
    <row r="75" spans="1:5" x14ac:dyDescent="0.25">
      <c r="A75" s="26" t="str">
        <f t="shared" si="4"/>
        <v>UPJŠ (UPJŠ)</v>
      </c>
      <c r="B75" t="s">
        <v>53</v>
      </c>
      <c r="C75" t="str">
        <f t="shared" si="3"/>
        <v>UPJŠ (UPJŠ)ACD</v>
      </c>
      <c r="D75" s="16">
        <v>32.25</v>
      </c>
      <c r="E75" s="16">
        <v>34</v>
      </c>
    </row>
    <row r="76" spans="1:5" x14ac:dyDescent="0.25">
      <c r="A76" s="26" t="str">
        <f t="shared" si="4"/>
        <v>UPJŠ (UPJŠ)</v>
      </c>
      <c r="B76" t="s">
        <v>54</v>
      </c>
      <c r="C76" t="str">
        <f t="shared" si="3"/>
        <v>UPJŠ (UPJŠ)ADC</v>
      </c>
      <c r="D76" s="16">
        <v>206.27373</v>
      </c>
      <c r="E76" s="16">
        <v>544</v>
      </c>
    </row>
    <row r="77" spans="1:5" x14ac:dyDescent="0.25">
      <c r="A77" s="26" t="str">
        <f t="shared" si="4"/>
        <v>UPJŠ (UPJŠ)</v>
      </c>
      <c r="B77" t="s">
        <v>55</v>
      </c>
      <c r="C77" t="str">
        <f t="shared" si="3"/>
        <v>UPJŠ (UPJŠ)ADD</v>
      </c>
      <c r="D77" s="16">
        <v>2.35</v>
      </c>
      <c r="E77" s="16">
        <v>5</v>
      </c>
    </row>
    <row r="78" spans="1:5" x14ac:dyDescent="0.25">
      <c r="A78" s="26" t="str">
        <f t="shared" si="4"/>
        <v>UPJŠ (UPJŠ)</v>
      </c>
      <c r="B78" t="s">
        <v>56</v>
      </c>
      <c r="C78" t="str">
        <f t="shared" si="3"/>
        <v>UPJŠ (UPJŠ)ADE</v>
      </c>
      <c r="D78" s="16">
        <v>75.451359999999994</v>
      </c>
      <c r="E78" s="16">
        <v>100</v>
      </c>
    </row>
    <row r="79" spans="1:5" x14ac:dyDescent="0.25">
      <c r="A79" s="26" t="str">
        <f t="shared" si="4"/>
        <v>UPJŠ (UPJŠ)</v>
      </c>
      <c r="B79" t="s">
        <v>57</v>
      </c>
      <c r="C79" t="str">
        <f t="shared" si="3"/>
        <v>UPJŠ (UPJŠ)ADF</v>
      </c>
      <c r="D79" s="16">
        <v>165.87165999999999</v>
      </c>
      <c r="E79" s="16">
        <v>198</v>
      </c>
    </row>
    <row r="80" spans="1:5" x14ac:dyDescent="0.25">
      <c r="A80" s="26" t="str">
        <f t="shared" si="4"/>
        <v>UPJŠ (UPJŠ)</v>
      </c>
      <c r="B80" t="s">
        <v>58</v>
      </c>
      <c r="C80" t="str">
        <f t="shared" si="3"/>
        <v>UPJŠ (UPJŠ)ADM</v>
      </c>
      <c r="D80" s="16">
        <v>67.543750000000003</v>
      </c>
      <c r="E80" s="16">
        <v>121</v>
      </c>
    </row>
    <row r="81" spans="1:5" x14ac:dyDescent="0.25">
      <c r="A81" s="26" t="str">
        <f t="shared" si="4"/>
        <v>UPJŠ (UPJŠ)</v>
      </c>
      <c r="B81" t="s">
        <v>59</v>
      </c>
      <c r="C81" t="str">
        <f t="shared" si="3"/>
        <v>UPJŠ (UPJŠ)ADN</v>
      </c>
      <c r="D81" s="16">
        <v>21.978999999999999</v>
      </c>
      <c r="E81" s="16">
        <v>42</v>
      </c>
    </row>
    <row r="82" spans="1:5" x14ac:dyDescent="0.25">
      <c r="A82" s="26" t="str">
        <f t="shared" si="4"/>
        <v>UPJŠ (UPJŠ)</v>
      </c>
      <c r="B82" t="s">
        <v>60</v>
      </c>
      <c r="C82" t="str">
        <f t="shared" si="3"/>
        <v>UPJŠ (UPJŠ)AEC</v>
      </c>
      <c r="D82" s="16">
        <v>55.09</v>
      </c>
      <c r="E82" s="16">
        <v>65</v>
      </c>
    </row>
    <row r="83" spans="1:5" x14ac:dyDescent="0.25">
      <c r="A83" s="26" t="str">
        <f t="shared" si="4"/>
        <v>UPJŠ (UPJŠ)</v>
      </c>
      <c r="B83" t="s">
        <v>61</v>
      </c>
      <c r="C83" t="str">
        <f t="shared" si="3"/>
        <v>UPJŠ (UPJŠ)AED</v>
      </c>
      <c r="D83" s="16">
        <v>127.39667</v>
      </c>
      <c r="E83" s="16">
        <v>141</v>
      </c>
    </row>
    <row r="84" spans="1:5" x14ac:dyDescent="0.25">
      <c r="A84" s="26" t="str">
        <f t="shared" si="4"/>
        <v>UPJŠ (UPJŠ)</v>
      </c>
      <c r="B84" t="s">
        <v>68</v>
      </c>
      <c r="C84" t="str">
        <f t="shared" si="3"/>
        <v>UPJŠ (UPJŠ)AFA</v>
      </c>
      <c r="D84" s="16">
        <v>1</v>
      </c>
      <c r="E84" s="16">
        <v>1</v>
      </c>
    </row>
    <row r="85" spans="1:5" x14ac:dyDescent="0.25">
      <c r="A85" s="26" t="str">
        <f t="shared" si="4"/>
        <v>UPJŠ (UPJŠ)</v>
      </c>
      <c r="B85" t="s">
        <v>69</v>
      </c>
      <c r="C85" t="str">
        <f t="shared" si="3"/>
        <v>UPJŠ (UPJŠ)AFB</v>
      </c>
      <c r="D85" s="16">
        <v>3.25</v>
      </c>
      <c r="E85" s="16">
        <v>4</v>
      </c>
    </row>
    <row r="86" spans="1:5" x14ac:dyDescent="0.25">
      <c r="A86" s="26" t="str">
        <f t="shared" si="4"/>
        <v>UPJŠ (UPJŠ)</v>
      </c>
      <c r="B86" t="s">
        <v>70</v>
      </c>
      <c r="C86" t="str">
        <f t="shared" si="3"/>
        <v>UPJŠ (UPJŠ)AFC</v>
      </c>
      <c r="D86" s="16">
        <v>70.286670000000001</v>
      </c>
      <c r="E86" s="16">
        <v>90</v>
      </c>
    </row>
    <row r="87" spans="1:5" x14ac:dyDescent="0.25">
      <c r="A87" s="26" t="str">
        <f t="shared" si="4"/>
        <v>UPJŠ (UPJŠ)</v>
      </c>
      <c r="B87" t="s">
        <v>71</v>
      </c>
      <c r="C87" t="str">
        <f t="shared" si="3"/>
        <v>UPJŠ (UPJŠ)AFD</v>
      </c>
      <c r="D87" s="16">
        <v>204.04284999999999</v>
      </c>
      <c r="E87" s="16">
        <v>220</v>
      </c>
    </row>
    <row r="88" spans="1:5" x14ac:dyDescent="0.25">
      <c r="A88" s="26" t="str">
        <f t="shared" si="4"/>
        <v>UPJŠ (UPJŠ)</v>
      </c>
      <c r="B88" t="s">
        <v>72</v>
      </c>
      <c r="C88" t="str">
        <f t="shared" si="3"/>
        <v>UPJŠ (UPJŠ)AFE</v>
      </c>
      <c r="D88" s="16">
        <v>5.55</v>
      </c>
      <c r="E88" s="16">
        <v>7</v>
      </c>
    </row>
    <row r="89" spans="1:5" x14ac:dyDescent="0.25">
      <c r="A89" s="26" t="str">
        <f t="shared" si="4"/>
        <v>UPJŠ (UPJŠ)</v>
      </c>
      <c r="B89" t="s">
        <v>73</v>
      </c>
      <c r="C89" t="str">
        <f t="shared" si="3"/>
        <v>UPJŠ (UPJŠ)AFF</v>
      </c>
      <c r="D89" s="16">
        <v>3.2</v>
      </c>
      <c r="E89" s="16">
        <v>5</v>
      </c>
    </row>
    <row r="90" spans="1:5" x14ac:dyDescent="0.25">
      <c r="A90" s="26" t="str">
        <f t="shared" si="4"/>
        <v>UPJŠ (UPJŠ)</v>
      </c>
      <c r="B90" t="s">
        <v>74</v>
      </c>
      <c r="C90" t="str">
        <f t="shared" si="3"/>
        <v>UPJŠ (UPJŠ)AFG</v>
      </c>
      <c r="D90" s="16">
        <v>35.445349999999998</v>
      </c>
      <c r="E90" s="16">
        <v>59</v>
      </c>
    </row>
    <row r="91" spans="1:5" x14ac:dyDescent="0.25">
      <c r="A91" s="26" t="str">
        <f t="shared" si="4"/>
        <v>UPJŠ (UPJŠ)</v>
      </c>
      <c r="B91" t="s">
        <v>75</v>
      </c>
      <c r="C91" t="str">
        <f t="shared" si="3"/>
        <v>UPJŠ (UPJŠ)AFH</v>
      </c>
      <c r="D91" s="16">
        <v>132.05668</v>
      </c>
      <c r="E91" s="16">
        <v>176</v>
      </c>
    </row>
    <row r="92" spans="1:5" x14ac:dyDescent="0.25">
      <c r="A92" s="26" t="str">
        <f t="shared" si="4"/>
        <v>UPJŠ (UPJŠ)</v>
      </c>
      <c r="B92" t="s">
        <v>78</v>
      </c>
      <c r="C92" t="str">
        <f t="shared" si="3"/>
        <v>UPJŠ (UPJŠ)AFK</v>
      </c>
      <c r="D92" s="16">
        <v>3.95</v>
      </c>
      <c r="E92" s="16">
        <v>6</v>
      </c>
    </row>
    <row r="93" spans="1:5" x14ac:dyDescent="0.25">
      <c r="A93" s="26" t="str">
        <f t="shared" si="4"/>
        <v>UPJŠ (UPJŠ)</v>
      </c>
      <c r="B93" t="s">
        <v>79</v>
      </c>
      <c r="C93" t="str">
        <f t="shared" si="3"/>
        <v>UPJŠ (UPJŠ)AFL</v>
      </c>
      <c r="D93" s="16">
        <v>3.85</v>
      </c>
      <c r="E93" s="16">
        <v>4</v>
      </c>
    </row>
    <row r="94" spans="1:5" x14ac:dyDescent="0.25">
      <c r="A94" s="26" t="str">
        <f t="shared" si="4"/>
        <v>UPJŠ (UPJŠ)</v>
      </c>
      <c r="B94" t="s">
        <v>80</v>
      </c>
      <c r="C94" t="str">
        <f t="shared" si="3"/>
        <v>UPJŠ (UPJŠ)AGI</v>
      </c>
      <c r="D94" s="16">
        <v>0.21426000000000001</v>
      </c>
      <c r="E94" s="16">
        <v>1</v>
      </c>
    </row>
    <row r="95" spans="1:5" x14ac:dyDescent="0.25">
      <c r="A95" s="26" t="str">
        <f t="shared" si="4"/>
        <v>UPJŠ (UPJŠ)</v>
      </c>
      <c r="B95" t="s">
        <v>81</v>
      </c>
      <c r="C95" t="str">
        <f t="shared" si="3"/>
        <v>UPJŠ (UPJŠ)AGJ</v>
      </c>
      <c r="D95" s="16">
        <v>0.46</v>
      </c>
      <c r="E95" s="16">
        <v>1</v>
      </c>
    </row>
    <row r="96" spans="1:5" x14ac:dyDescent="0.25">
      <c r="A96" s="26" t="str">
        <f t="shared" si="4"/>
        <v>UPJŠ (UPJŠ)</v>
      </c>
      <c r="B96" t="s">
        <v>83</v>
      </c>
      <c r="C96" t="str">
        <f t="shared" si="3"/>
        <v>UPJŠ (UPJŠ)BAB</v>
      </c>
      <c r="D96" s="16">
        <v>7.25</v>
      </c>
      <c r="E96" s="16">
        <v>8</v>
      </c>
    </row>
    <row r="97" spans="1:5" x14ac:dyDescent="0.25">
      <c r="A97" s="26" t="str">
        <f t="shared" si="4"/>
        <v>UPJŠ (UPJŠ)</v>
      </c>
      <c r="B97" t="s">
        <v>85</v>
      </c>
      <c r="C97" t="str">
        <f t="shared" si="3"/>
        <v>UPJŠ (UPJŠ)BBB</v>
      </c>
      <c r="D97" s="16">
        <v>5</v>
      </c>
      <c r="E97" s="16">
        <v>7</v>
      </c>
    </row>
    <row r="98" spans="1:5" x14ac:dyDescent="0.25">
      <c r="A98" s="26" t="str">
        <f t="shared" si="4"/>
        <v>UPJŠ (UPJŠ)</v>
      </c>
      <c r="B98" t="s">
        <v>87</v>
      </c>
      <c r="C98" t="str">
        <f t="shared" si="3"/>
        <v>UPJŠ (UPJŠ)BCI</v>
      </c>
      <c r="D98" s="16">
        <v>23.42</v>
      </c>
      <c r="E98" s="16">
        <v>30</v>
      </c>
    </row>
    <row r="99" spans="1:5" x14ac:dyDescent="0.25">
      <c r="A99" s="26" t="str">
        <f t="shared" ref="A99:A118" si="5">VLOOKUP(24757,$F$2:$G$39,2,FALSE)</f>
        <v>UPJŠ (UPJŠ)</v>
      </c>
      <c r="B99" t="s">
        <v>88</v>
      </c>
      <c r="C99" t="str">
        <f t="shared" si="3"/>
        <v>UPJŠ (UPJŠ)BCK</v>
      </c>
      <c r="D99" s="16">
        <v>6</v>
      </c>
      <c r="E99" s="16">
        <v>6</v>
      </c>
    </row>
    <row r="100" spans="1:5" x14ac:dyDescent="0.25">
      <c r="A100" s="26" t="str">
        <f t="shared" si="5"/>
        <v>UPJŠ (UPJŠ)</v>
      </c>
      <c r="B100" t="s">
        <v>89</v>
      </c>
      <c r="C100" t="str">
        <f t="shared" si="3"/>
        <v>UPJŠ (UPJŠ)BDA</v>
      </c>
      <c r="D100" s="16">
        <v>2</v>
      </c>
      <c r="E100" s="16">
        <v>2</v>
      </c>
    </row>
    <row r="101" spans="1:5" x14ac:dyDescent="0.25">
      <c r="A101" s="26" t="str">
        <f t="shared" si="5"/>
        <v>UPJŠ (UPJŠ)</v>
      </c>
      <c r="B101" t="s">
        <v>90</v>
      </c>
      <c r="C101" t="str">
        <f t="shared" si="3"/>
        <v>UPJŠ (UPJŠ)BDB</v>
      </c>
      <c r="D101" s="16">
        <v>0.2</v>
      </c>
      <c r="E101" s="16">
        <v>1</v>
      </c>
    </row>
    <row r="102" spans="1:5" x14ac:dyDescent="0.25">
      <c r="A102" s="26" t="str">
        <f t="shared" si="5"/>
        <v>UPJŠ (UPJŠ)</v>
      </c>
      <c r="B102" t="s">
        <v>91</v>
      </c>
      <c r="C102" t="str">
        <f t="shared" si="3"/>
        <v>UPJŠ (UPJŠ)BDC</v>
      </c>
      <c r="D102" s="16">
        <v>4.01</v>
      </c>
      <c r="E102" s="16">
        <v>5</v>
      </c>
    </row>
    <row r="103" spans="1:5" x14ac:dyDescent="0.25">
      <c r="A103" s="26" t="str">
        <f t="shared" si="5"/>
        <v>UPJŠ (UPJŠ)</v>
      </c>
      <c r="B103" t="s">
        <v>92</v>
      </c>
      <c r="C103" t="str">
        <f t="shared" si="3"/>
        <v>UPJŠ (UPJŠ)BDD</v>
      </c>
      <c r="D103" s="16">
        <v>3</v>
      </c>
      <c r="E103" s="16">
        <v>3</v>
      </c>
    </row>
    <row r="104" spans="1:5" x14ac:dyDescent="0.25">
      <c r="A104" s="26" t="str">
        <f t="shared" si="5"/>
        <v>UPJŠ (UPJŠ)</v>
      </c>
      <c r="B104" t="s">
        <v>93</v>
      </c>
      <c r="C104" t="str">
        <f t="shared" si="3"/>
        <v>UPJŠ (UPJŠ)BDE</v>
      </c>
      <c r="D104" s="16">
        <v>8.32</v>
      </c>
      <c r="E104" s="16">
        <v>11</v>
      </c>
    </row>
    <row r="105" spans="1:5" x14ac:dyDescent="0.25">
      <c r="A105" s="26" t="str">
        <f t="shared" si="5"/>
        <v>UPJŠ (UPJŠ)</v>
      </c>
      <c r="B105" t="s">
        <v>94</v>
      </c>
      <c r="C105" t="str">
        <f t="shared" si="3"/>
        <v>UPJŠ (UPJŠ)BDF</v>
      </c>
      <c r="D105" s="16">
        <v>99.73</v>
      </c>
      <c r="E105" s="16">
        <v>111</v>
      </c>
    </row>
    <row r="106" spans="1:5" x14ac:dyDescent="0.25">
      <c r="A106" s="26" t="str">
        <f t="shared" si="5"/>
        <v>UPJŠ (UPJŠ)</v>
      </c>
      <c r="B106" t="s">
        <v>96</v>
      </c>
      <c r="C106" t="str">
        <f t="shared" si="3"/>
        <v>UPJŠ (UPJŠ)BDN</v>
      </c>
      <c r="D106" s="16">
        <v>1.95</v>
      </c>
      <c r="E106" s="16">
        <v>2</v>
      </c>
    </row>
    <row r="107" spans="1:5" x14ac:dyDescent="0.25">
      <c r="A107" s="26" t="str">
        <f t="shared" si="5"/>
        <v>UPJŠ (UPJŠ)</v>
      </c>
      <c r="B107" t="s">
        <v>99</v>
      </c>
      <c r="C107" t="str">
        <f t="shared" si="3"/>
        <v>UPJŠ (UPJŠ)BEE</v>
      </c>
      <c r="D107" s="16">
        <v>8.02</v>
      </c>
      <c r="E107" s="16">
        <v>12</v>
      </c>
    </row>
    <row r="108" spans="1:5" x14ac:dyDescent="0.25">
      <c r="A108" s="26" t="str">
        <f t="shared" si="5"/>
        <v>UPJŠ (UPJŠ)</v>
      </c>
      <c r="B108" t="s">
        <v>100</v>
      </c>
      <c r="C108" t="str">
        <f t="shared" si="3"/>
        <v>UPJŠ (UPJŠ)BEF</v>
      </c>
      <c r="D108" s="16">
        <v>25.54</v>
      </c>
      <c r="E108" s="16">
        <v>29</v>
      </c>
    </row>
    <row r="109" spans="1:5" x14ac:dyDescent="0.25">
      <c r="A109" s="26" t="str">
        <f t="shared" si="5"/>
        <v>UPJŠ (UPJŠ)</v>
      </c>
      <c r="B109" t="s">
        <v>101</v>
      </c>
      <c r="C109" t="str">
        <f t="shared" si="3"/>
        <v>UPJŠ (UPJŠ)BFA</v>
      </c>
      <c r="D109" s="16">
        <v>14.64</v>
      </c>
      <c r="E109" s="16">
        <v>22</v>
      </c>
    </row>
    <row r="110" spans="1:5" x14ac:dyDescent="0.25">
      <c r="A110" s="26" t="str">
        <f t="shared" si="5"/>
        <v>UPJŠ (UPJŠ)</v>
      </c>
      <c r="B110" t="s">
        <v>102</v>
      </c>
      <c r="C110" t="str">
        <f t="shared" si="3"/>
        <v>UPJŠ (UPJŠ)BFB</v>
      </c>
      <c r="D110" s="16">
        <v>18.398199999999999</v>
      </c>
      <c r="E110" s="16">
        <v>27</v>
      </c>
    </row>
    <row r="111" spans="1:5" x14ac:dyDescent="0.25">
      <c r="A111" s="26" t="str">
        <f t="shared" si="5"/>
        <v>UPJŠ (UPJŠ)</v>
      </c>
      <c r="B111" t="s">
        <v>106</v>
      </c>
      <c r="C111" t="str">
        <f t="shared" si="3"/>
        <v>UPJŠ (UPJŠ)CAB</v>
      </c>
      <c r="D111" s="16">
        <v>1</v>
      </c>
      <c r="E111" s="16">
        <v>1</v>
      </c>
    </row>
    <row r="112" spans="1:5" x14ac:dyDescent="0.25">
      <c r="A112" s="26" t="str">
        <f t="shared" si="5"/>
        <v>UPJŠ (UPJŠ)</v>
      </c>
      <c r="B112" t="s">
        <v>126</v>
      </c>
      <c r="C112" t="str">
        <f t="shared" si="3"/>
        <v>UPJŠ (UPJŠ)DAI</v>
      </c>
      <c r="D112" s="16">
        <v>49</v>
      </c>
      <c r="E112" s="16">
        <v>49</v>
      </c>
    </row>
    <row r="113" spans="1:5" x14ac:dyDescent="0.25">
      <c r="A113" s="26" t="str">
        <f t="shared" si="5"/>
        <v>UPJŠ (UPJŠ)</v>
      </c>
      <c r="B113" t="s">
        <v>128</v>
      </c>
      <c r="C113" t="str">
        <f t="shared" si="3"/>
        <v>UPJŠ (UPJŠ)EAJ</v>
      </c>
      <c r="D113" s="16">
        <v>3.5</v>
      </c>
      <c r="E113" s="16">
        <v>4</v>
      </c>
    </row>
    <row r="114" spans="1:5" x14ac:dyDescent="0.25">
      <c r="A114" s="26" t="str">
        <f t="shared" si="5"/>
        <v>UPJŠ (UPJŠ)</v>
      </c>
      <c r="B114" t="s">
        <v>129</v>
      </c>
      <c r="C114" t="str">
        <f t="shared" si="3"/>
        <v>UPJŠ (UPJŠ)EDI</v>
      </c>
      <c r="D114" s="16">
        <v>21</v>
      </c>
      <c r="E114" s="16">
        <v>21</v>
      </c>
    </row>
    <row r="115" spans="1:5" x14ac:dyDescent="0.25">
      <c r="A115" s="26" t="str">
        <f t="shared" si="5"/>
        <v>UPJŠ (UPJŠ)</v>
      </c>
      <c r="B115" t="s">
        <v>130</v>
      </c>
      <c r="C115" t="str">
        <f t="shared" si="3"/>
        <v>UPJŠ (UPJŠ)EDJ</v>
      </c>
      <c r="D115" s="16">
        <v>18</v>
      </c>
      <c r="E115" s="16">
        <v>18</v>
      </c>
    </row>
    <row r="116" spans="1:5" x14ac:dyDescent="0.25">
      <c r="A116" s="26" t="str">
        <f t="shared" si="5"/>
        <v>UPJŠ (UPJŠ)</v>
      </c>
      <c r="B116" t="s">
        <v>132</v>
      </c>
      <c r="C116" t="str">
        <f t="shared" si="3"/>
        <v>UPJŠ (UPJŠ)FAI</v>
      </c>
      <c r="D116" s="16">
        <v>30.142849999999999</v>
      </c>
      <c r="E116" s="16">
        <v>35</v>
      </c>
    </row>
    <row r="117" spans="1:5" x14ac:dyDescent="0.25">
      <c r="A117" s="26" t="str">
        <f t="shared" si="5"/>
        <v>UPJŠ (UPJŠ)</v>
      </c>
      <c r="B117" t="s">
        <v>134</v>
      </c>
      <c r="C117" t="str">
        <f t="shared" si="3"/>
        <v>UPJŠ (UPJŠ)GHG</v>
      </c>
      <c r="D117" s="16">
        <v>14.58433</v>
      </c>
      <c r="E117" s="16">
        <v>19</v>
      </c>
    </row>
    <row r="118" spans="1:5" x14ac:dyDescent="0.25">
      <c r="A118" s="26" t="str">
        <f t="shared" si="5"/>
        <v>UPJŠ (UPJŠ)</v>
      </c>
      <c r="B118" t="s">
        <v>135</v>
      </c>
      <c r="C118" t="str">
        <f t="shared" si="3"/>
        <v>UPJŠ (UPJŠ)GII</v>
      </c>
      <c r="D118" s="16">
        <v>35.9</v>
      </c>
      <c r="E118" s="16">
        <v>38</v>
      </c>
    </row>
    <row r="119" spans="1:5" x14ac:dyDescent="0.25">
      <c r="A119" s="26" t="str">
        <f t="shared" ref="A119:A150" si="6">VLOOKUP(24760,$F$2:$G$39,2,FALSE)</f>
        <v>PU (PU)</v>
      </c>
      <c r="B119" t="s">
        <v>44</v>
      </c>
      <c r="C119" t="str">
        <f t="shared" si="3"/>
        <v>PU (PU)AAA</v>
      </c>
      <c r="D119" s="16">
        <v>12.81</v>
      </c>
      <c r="E119" s="16">
        <v>15</v>
      </c>
    </row>
    <row r="120" spans="1:5" x14ac:dyDescent="0.25">
      <c r="A120" s="26" t="str">
        <f t="shared" si="6"/>
        <v>PU (PU)</v>
      </c>
      <c r="B120" t="s">
        <v>45</v>
      </c>
      <c r="C120" t="str">
        <f t="shared" si="3"/>
        <v>PU (PU)AAB</v>
      </c>
      <c r="D120" s="16">
        <v>51.800820000000002</v>
      </c>
      <c r="E120" s="16">
        <v>59</v>
      </c>
    </row>
    <row r="121" spans="1:5" x14ac:dyDescent="0.25">
      <c r="A121" s="26" t="str">
        <f t="shared" si="6"/>
        <v>PU (PU)</v>
      </c>
      <c r="B121" t="s">
        <v>46</v>
      </c>
      <c r="C121" t="str">
        <f t="shared" si="3"/>
        <v>PU (PU)ABA</v>
      </c>
      <c r="D121" s="16">
        <v>1.86</v>
      </c>
      <c r="E121" s="16">
        <v>3</v>
      </c>
    </row>
    <row r="122" spans="1:5" x14ac:dyDescent="0.25">
      <c r="A122" s="26" t="str">
        <f t="shared" si="6"/>
        <v>PU (PU)</v>
      </c>
      <c r="B122" t="s">
        <v>47</v>
      </c>
      <c r="C122" t="str">
        <f t="shared" si="3"/>
        <v>PU (PU)ABB</v>
      </c>
      <c r="D122" s="16">
        <v>18</v>
      </c>
      <c r="E122" s="16">
        <v>18</v>
      </c>
    </row>
    <row r="123" spans="1:5" x14ac:dyDescent="0.25">
      <c r="A123" s="26" t="str">
        <f t="shared" si="6"/>
        <v>PU (PU)</v>
      </c>
      <c r="B123" t="s">
        <v>48</v>
      </c>
      <c r="C123" t="str">
        <f t="shared" si="3"/>
        <v>PU (PU)ABC</v>
      </c>
      <c r="D123" s="16">
        <v>11.1</v>
      </c>
      <c r="E123" s="16">
        <v>12</v>
      </c>
    </row>
    <row r="124" spans="1:5" x14ac:dyDescent="0.25">
      <c r="A124" s="26" t="str">
        <f t="shared" si="6"/>
        <v>PU (PU)</v>
      </c>
      <c r="B124" t="s">
        <v>49</v>
      </c>
      <c r="C124" t="str">
        <f t="shared" si="3"/>
        <v>PU (PU)ABD</v>
      </c>
      <c r="D124" s="16">
        <v>4</v>
      </c>
      <c r="E124" s="16">
        <v>4</v>
      </c>
    </row>
    <row r="125" spans="1:5" x14ac:dyDescent="0.25">
      <c r="A125" s="26" t="str">
        <f t="shared" si="6"/>
        <v>PU (PU)</v>
      </c>
      <c r="B125" t="s">
        <v>50</v>
      </c>
      <c r="C125" t="str">
        <f t="shared" si="3"/>
        <v>PU (PU)ACA</v>
      </c>
      <c r="D125" s="16">
        <v>1.385</v>
      </c>
      <c r="E125" s="16">
        <v>3</v>
      </c>
    </row>
    <row r="126" spans="1:5" x14ac:dyDescent="0.25">
      <c r="A126" s="26" t="str">
        <f t="shared" si="6"/>
        <v>PU (PU)</v>
      </c>
      <c r="B126" t="s">
        <v>51</v>
      </c>
      <c r="C126" t="str">
        <f t="shared" si="3"/>
        <v>PU (PU)ACB</v>
      </c>
      <c r="D126" s="16">
        <v>39.380000000000003</v>
      </c>
      <c r="E126" s="16">
        <v>43</v>
      </c>
    </row>
    <row r="127" spans="1:5" x14ac:dyDescent="0.25">
      <c r="A127" s="26" t="str">
        <f t="shared" si="6"/>
        <v>PU (PU)</v>
      </c>
      <c r="B127" t="s">
        <v>53</v>
      </c>
      <c r="C127" t="str">
        <f t="shared" si="3"/>
        <v>PU (PU)ACD</v>
      </c>
      <c r="D127" s="16">
        <v>0.9</v>
      </c>
      <c r="E127" s="16">
        <v>1</v>
      </c>
    </row>
    <row r="128" spans="1:5" x14ac:dyDescent="0.25">
      <c r="A128" s="26" t="str">
        <f t="shared" si="6"/>
        <v>PU (PU)</v>
      </c>
      <c r="B128" t="s">
        <v>54</v>
      </c>
      <c r="C128" t="str">
        <f t="shared" si="3"/>
        <v>PU (PU)ADC</v>
      </c>
      <c r="D128" s="16">
        <v>54.802030000000002</v>
      </c>
      <c r="E128" s="16">
        <v>118</v>
      </c>
    </row>
    <row r="129" spans="1:5" x14ac:dyDescent="0.25">
      <c r="A129" s="26" t="str">
        <f t="shared" si="6"/>
        <v>PU (PU)</v>
      </c>
      <c r="B129" t="s">
        <v>55</v>
      </c>
      <c r="C129" t="str">
        <f t="shared" si="3"/>
        <v>PU (PU)ADD</v>
      </c>
      <c r="D129" s="16">
        <v>5.5</v>
      </c>
      <c r="E129" s="16">
        <v>7</v>
      </c>
    </row>
    <row r="130" spans="1:5" x14ac:dyDescent="0.25">
      <c r="A130" s="26" t="str">
        <f t="shared" si="6"/>
        <v>PU (PU)</v>
      </c>
      <c r="B130" t="s">
        <v>56</v>
      </c>
      <c r="C130" t="str">
        <f t="shared" ref="C130:C193" si="7">CONCATENATE(A130,B130)</f>
        <v>PU (PU)ADE</v>
      </c>
      <c r="D130" s="16">
        <v>92.25</v>
      </c>
      <c r="E130" s="16">
        <v>106</v>
      </c>
    </row>
    <row r="131" spans="1:5" x14ac:dyDescent="0.25">
      <c r="A131" s="26" t="str">
        <f t="shared" si="6"/>
        <v>PU (PU)</v>
      </c>
      <c r="B131" t="s">
        <v>57</v>
      </c>
      <c r="C131" t="str">
        <f t="shared" si="7"/>
        <v>PU (PU)ADF</v>
      </c>
      <c r="D131" s="16">
        <v>209.79334</v>
      </c>
      <c r="E131" s="16">
        <v>229</v>
      </c>
    </row>
    <row r="132" spans="1:5" x14ac:dyDescent="0.25">
      <c r="A132" s="26" t="str">
        <f t="shared" si="6"/>
        <v>PU (PU)</v>
      </c>
      <c r="B132" t="s">
        <v>58</v>
      </c>
      <c r="C132" t="str">
        <f t="shared" si="7"/>
        <v>PU (PU)ADM</v>
      </c>
      <c r="D132" s="16">
        <v>93.443470000000005</v>
      </c>
      <c r="E132" s="16">
        <v>132</v>
      </c>
    </row>
    <row r="133" spans="1:5" x14ac:dyDescent="0.25">
      <c r="A133" s="26" t="str">
        <f t="shared" si="6"/>
        <v>PU (PU)</v>
      </c>
      <c r="B133" t="s">
        <v>59</v>
      </c>
      <c r="C133" t="str">
        <f t="shared" si="7"/>
        <v>PU (PU)ADN</v>
      </c>
      <c r="D133" s="16">
        <v>45.401800000000001</v>
      </c>
      <c r="E133" s="16">
        <v>52</v>
      </c>
    </row>
    <row r="134" spans="1:5" x14ac:dyDescent="0.25">
      <c r="A134" s="26" t="str">
        <f t="shared" si="6"/>
        <v>PU (PU)</v>
      </c>
      <c r="B134" t="s">
        <v>60</v>
      </c>
      <c r="C134" t="str">
        <f t="shared" si="7"/>
        <v>PU (PU)AEC</v>
      </c>
      <c r="D134" s="16">
        <v>159.72999999999999</v>
      </c>
      <c r="E134" s="16">
        <v>169</v>
      </c>
    </row>
    <row r="135" spans="1:5" x14ac:dyDescent="0.25">
      <c r="A135" s="26" t="str">
        <f t="shared" si="6"/>
        <v>PU (PU)</v>
      </c>
      <c r="B135" t="s">
        <v>61</v>
      </c>
      <c r="C135" t="str">
        <f t="shared" si="7"/>
        <v>PU (PU)AED</v>
      </c>
      <c r="D135" s="16">
        <v>389.96</v>
      </c>
      <c r="E135" s="16">
        <v>413</v>
      </c>
    </row>
    <row r="136" spans="1:5" x14ac:dyDescent="0.25">
      <c r="A136" s="26" t="str">
        <f t="shared" si="6"/>
        <v>PU (PU)</v>
      </c>
      <c r="B136" t="s">
        <v>68</v>
      </c>
      <c r="C136" t="str">
        <f t="shared" si="7"/>
        <v>PU (PU)AFA</v>
      </c>
      <c r="D136" s="16">
        <v>4</v>
      </c>
      <c r="E136" s="16">
        <v>4</v>
      </c>
    </row>
    <row r="137" spans="1:5" x14ac:dyDescent="0.25">
      <c r="A137" s="26" t="str">
        <f t="shared" si="6"/>
        <v>PU (PU)</v>
      </c>
      <c r="B137" t="s">
        <v>69</v>
      </c>
      <c r="C137" t="str">
        <f t="shared" si="7"/>
        <v>PU (PU)AFB</v>
      </c>
      <c r="D137" s="16">
        <v>6.7</v>
      </c>
      <c r="E137" s="16">
        <v>7</v>
      </c>
    </row>
    <row r="138" spans="1:5" x14ac:dyDescent="0.25">
      <c r="A138" s="26" t="str">
        <f t="shared" si="6"/>
        <v>PU (PU)</v>
      </c>
      <c r="B138" t="s">
        <v>70</v>
      </c>
      <c r="C138" t="str">
        <f t="shared" si="7"/>
        <v>PU (PU)AFC</v>
      </c>
      <c r="D138" s="16">
        <v>170.55</v>
      </c>
      <c r="E138" s="16">
        <v>186</v>
      </c>
    </row>
    <row r="139" spans="1:5" x14ac:dyDescent="0.25">
      <c r="A139" s="26" t="str">
        <f t="shared" si="6"/>
        <v>PU (PU)</v>
      </c>
      <c r="B139" t="s">
        <v>71</v>
      </c>
      <c r="C139" t="str">
        <f t="shared" si="7"/>
        <v>PU (PU)AFD</v>
      </c>
      <c r="D139" s="16">
        <v>230.66</v>
      </c>
      <c r="E139" s="16">
        <v>243</v>
      </c>
    </row>
    <row r="140" spans="1:5" x14ac:dyDescent="0.25">
      <c r="A140" s="26" t="str">
        <f t="shared" si="6"/>
        <v>PU (PU)</v>
      </c>
      <c r="B140" t="s">
        <v>72</v>
      </c>
      <c r="C140" t="str">
        <f t="shared" si="7"/>
        <v>PU (PU)AFE</v>
      </c>
      <c r="D140" s="16">
        <v>1.8</v>
      </c>
      <c r="E140" s="16">
        <v>2</v>
      </c>
    </row>
    <row r="141" spans="1:5" x14ac:dyDescent="0.25">
      <c r="A141" s="26" t="str">
        <f t="shared" si="6"/>
        <v>PU (PU)</v>
      </c>
      <c r="B141" t="s">
        <v>73</v>
      </c>
      <c r="C141" t="str">
        <f t="shared" si="7"/>
        <v>PU (PU)AFF</v>
      </c>
      <c r="D141" s="16">
        <v>3.1</v>
      </c>
      <c r="E141" s="16">
        <v>4</v>
      </c>
    </row>
    <row r="142" spans="1:5" x14ac:dyDescent="0.25">
      <c r="A142" s="26" t="str">
        <f t="shared" si="6"/>
        <v>PU (PU)</v>
      </c>
      <c r="B142" t="s">
        <v>74</v>
      </c>
      <c r="C142" t="str">
        <f t="shared" si="7"/>
        <v>PU (PU)AFG</v>
      </c>
      <c r="D142" s="16">
        <v>24.8</v>
      </c>
      <c r="E142" s="16">
        <v>38</v>
      </c>
    </row>
    <row r="143" spans="1:5" x14ac:dyDescent="0.25">
      <c r="A143" s="26" t="str">
        <f t="shared" si="6"/>
        <v>PU (PU)</v>
      </c>
      <c r="B143" t="s">
        <v>75</v>
      </c>
      <c r="C143" t="str">
        <f t="shared" si="7"/>
        <v>PU (PU)AFH</v>
      </c>
      <c r="D143" s="16">
        <v>29.343330000000002</v>
      </c>
      <c r="E143" s="16">
        <v>36</v>
      </c>
    </row>
    <row r="144" spans="1:5" x14ac:dyDescent="0.25">
      <c r="A144" s="26" t="str">
        <f t="shared" si="6"/>
        <v>PU (PU)</v>
      </c>
      <c r="B144" t="s">
        <v>80</v>
      </c>
      <c r="C144" t="str">
        <f t="shared" si="7"/>
        <v>PU (PU)AGI</v>
      </c>
      <c r="D144" s="16">
        <v>1</v>
      </c>
      <c r="E144" s="16">
        <v>1</v>
      </c>
    </row>
    <row r="145" spans="1:5" x14ac:dyDescent="0.25">
      <c r="A145" s="26" t="str">
        <f t="shared" si="6"/>
        <v>PU (PU)</v>
      </c>
      <c r="B145" t="s">
        <v>81</v>
      </c>
      <c r="C145" t="str">
        <f t="shared" si="7"/>
        <v>PU (PU)AGJ</v>
      </c>
      <c r="D145" s="16">
        <v>1.45</v>
      </c>
      <c r="E145" s="16">
        <v>2</v>
      </c>
    </row>
    <row r="146" spans="1:5" x14ac:dyDescent="0.25">
      <c r="A146" s="26" t="str">
        <f t="shared" si="6"/>
        <v>PU (PU)</v>
      </c>
      <c r="B146" t="s">
        <v>83</v>
      </c>
      <c r="C146" t="str">
        <f t="shared" si="7"/>
        <v>PU (PU)BAB</v>
      </c>
      <c r="D146" s="16">
        <v>15.23</v>
      </c>
      <c r="E146" s="16">
        <v>19</v>
      </c>
    </row>
    <row r="147" spans="1:5" x14ac:dyDescent="0.25">
      <c r="A147" s="26" t="str">
        <f t="shared" si="6"/>
        <v>PU (PU)</v>
      </c>
      <c r="B147" t="s">
        <v>84</v>
      </c>
      <c r="C147" t="str">
        <f t="shared" si="7"/>
        <v>PU (PU)BBA</v>
      </c>
      <c r="D147" s="16">
        <v>1.7</v>
      </c>
      <c r="E147" s="16">
        <v>2</v>
      </c>
    </row>
    <row r="148" spans="1:5" x14ac:dyDescent="0.25">
      <c r="A148" s="26" t="str">
        <f t="shared" si="6"/>
        <v>PU (PU)</v>
      </c>
      <c r="B148" t="s">
        <v>87</v>
      </c>
      <c r="C148" t="str">
        <f t="shared" si="7"/>
        <v>PU (PU)BCI</v>
      </c>
      <c r="D148" s="16">
        <v>26.65</v>
      </c>
      <c r="E148" s="16">
        <v>28</v>
      </c>
    </row>
    <row r="149" spans="1:5" x14ac:dyDescent="0.25">
      <c r="A149" s="26" t="str">
        <f t="shared" si="6"/>
        <v>PU (PU)</v>
      </c>
      <c r="B149" t="s">
        <v>88</v>
      </c>
      <c r="C149" t="str">
        <f t="shared" si="7"/>
        <v>PU (PU)BCK</v>
      </c>
      <c r="D149" s="16">
        <v>1</v>
      </c>
      <c r="E149" s="16">
        <v>1</v>
      </c>
    </row>
    <row r="150" spans="1:5" x14ac:dyDescent="0.25">
      <c r="A150" s="26" t="str">
        <f t="shared" si="6"/>
        <v>PU (PU)</v>
      </c>
      <c r="B150" t="s">
        <v>92</v>
      </c>
      <c r="C150" t="str">
        <f t="shared" si="7"/>
        <v>PU (PU)BDD</v>
      </c>
      <c r="D150" s="16">
        <v>1.5</v>
      </c>
      <c r="E150" s="16">
        <v>2</v>
      </c>
    </row>
    <row r="151" spans="1:5" x14ac:dyDescent="0.25">
      <c r="A151" s="26" t="str">
        <f t="shared" ref="A151:A170" si="8">VLOOKUP(24760,$F$2:$G$39,2,FALSE)</f>
        <v>PU (PU)</v>
      </c>
      <c r="B151" t="s">
        <v>93</v>
      </c>
      <c r="C151" t="str">
        <f t="shared" si="7"/>
        <v>PU (PU)BDE</v>
      </c>
      <c r="D151" s="16">
        <v>11.9</v>
      </c>
      <c r="E151" s="16">
        <v>12</v>
      </c>
    </row>
    <row r="152" spans="1:5" x14ac:dyDescent="0.25">
      <c r="A152" s="26" t="str">
        <f t="shared" si="8"/>
        <v>PU (PU)</v>
      </c>
      <c r="B152" t="s">
        <v>94</v>
      </c>
      <c r="C152" t="str">
        <f t="shared" si="7"/>
        <v>PU (PU)BDF</v>
      </c>
      <c r="D152" s="16">
        <v>112.77</v>
      </c>
      <c r="E152" s="16">
        <v>118</v>
      </c>
    </row>
    <row r="153" spans="1:5" x14ac:dyDescent="0.25">
      <c r="A153" s="26" t="str">
        <f t="shared" si="8"/>
        <v>PU (PU)</v>
      </c>
      <c r="B153" t="s">
        <v>95</v>
      </c>
      <c r="C153" t="str">
        <f t="shared" si="7"/>
        <v>PU (PU)BDM</v>
      </c>
      <c r="D153" s="16">
        <v>2.1</v>
      </c>
      <c r="E153" s="16">
        <v>3</v>
      </c>
    </row>
    <row r="154" spans="1:5" x14ac:dyDescent="0.25">
      <c r="A154" s="26" t="str">
        <f t="shared" si="8"/>
        <v>PU (PU)</v>
      </c>
      <c r="B154" t="s">
        <v>96</v>
      </c>
      <c r="C154" t="str">
        <f t="shared" si="7"/>
        <v>PU (PU)BDN</v>
      </c>
      <c r="D154" s="16">
        <v>2</v>
      </c>
      <c r="E154" s="16">
        <v>2</v>
      </c>
    </row>
    <row r="155" spans="1:5" x14ac:dyDescent="0.25">
      <c r="A155" s="26" t="str">
        <f t="shared" si="8"/>
        <v>PU (PU)</v>
      </c>
      <c r="B155" t="s">
        <v>99</v>
      </c>
      <c r="C155" t="str">
        <f t="shared" si="7"/>
        <v>PU (PU)BEE</v>
      </c>
      <c r="D155" s="16">
        <v>17.600000000000001</v>
      </c>
      <c r="E155" s="16">
        <v>18</v>
      </c>
    </row>
    <row r="156" spans="1:5" x14ac:dyDescent="0.25">
      <c r="A156" s="26" t="str">
        <f t="shared" si="8"/>
        <v>PU (PU)</v>
      </c>
      <c r="B156" t="s">
        <v>100</v>
      </c>
      <c r="C156" t="str">
        <f t="shared" si="7"/>
        <v>PU (PU)BEF</v>
      </c>
      <c r="D156" s="16">
        <v>28</v>
      </c>
      <c r="E156" s="16">
        <v>29</v>
      </c>
    </row>
    <row r="157" spans="1:5" x14ac:dyDescent="0.25">
      <c r="A157" s="26" t="str">
        <f t="shared" si="8"/>
        <v>PU (PU)</v>
      </c>
      <c r="B157" t="s">
        <v>101</v>
      </c>
      <c r="C157" t="str">
        <f t="shared" si="7"/>
        <v>PU (PU)BFA</v>
      </c>
      <c r="D157" s="16">
        <v>2.5</v>
      </c>
      <c r="E157" s="16">
        <v>4</v>
      </c>
    </row>
    <row r="158" spans="1:5" x14ac:dyDescent="0.25">
      <c r="A158" s="26" t="str">
        <f t="shared" si="8"/>
        <v>PU (PU)</v>
      </c>
      <c r="B158" t="s">
        <v>102</v>
      </c>
      <c r="C158" t="str">
        <f t="shared" si="7"/>
        <v>PU (PU)BFB</v>
      </c>
      <c r="D158" s="16">
        <v>2</v>
      </c>
      <c r="E158" s="16">
        <v>2</v>
      </c>
    </row>
    <row r="159" spans="1:5" x14ac:dyDescent="0.25">
      <c r="A159" s="26" t="str">
        <f t="shared" si="8"/>
        <v>PU (PU)</v>
      </c>
      <c r="B159" t="s">
        <v>106</v>
      </c>
      <c r="C159" t="str">
        <f t="shared" si="7"/>
        <v>PU (PU)CAB</v>
      </c>
      <c r="D159" s="16">
        <v>6.5</v>
      </c>
      <c r="E159" s="16">
        <v>7</v>
      </c>
    </row>
    <row r="160" spans="1:5" x14ac:dyDescent="0.25">
      <c r="A160" s="26" t="str">
        <f t="shared" si="8"/>
        <v>PU (PU)</v>
      </c>
      <c r="B160" t="s">
        <v>114</v>
      </c>
      <c r="C160" t="str">
        <f t="shared" si="7"/>
        <v>PU (PU)CDE</v>
      </c>
      <c r="D160" s="16">
        <v>1</v>
      </c>
      <c r="E160" s="16">
        <v>1</v>
      </c>
    </row>
    <row r="161" spans="1:5" x14ac:dyDescent="0.25">
      <c r="A161" s="26" t="str">
        <f t="shared" si="8"/>
        <v>PU (PU)</v>
      </c>
      <c r="B161" t="s">
        <v>115</v>
      </c>
      <c r="C161" t="str">
        <f t="shared" si="7"/>
        <v>PU (PU)CDF</v>
      </c>
      <c r="D161" s="16">
        <v>14</v>
      </c>
      <c r="E161" s="16">
        <v>14</v>
      </c>
    </row>
    <row r="162" spans="1:5" x14ac:dyDescent="0.25">
      <c r="A162" s="26" t="str">
        <f t="shared" si="8"/>
        <v>PU (PU)</v>
      </c>
      <c r="B162" t="s">
        <v>116</v>
      </c>
      <c r="C162" t="str">
        <f t="shared" si="7"/>
        <v>PU (PU)CEC</v>
      </c>
      <c r="D162" s="16">
        <v>1</v>
      </c>
      <c r="E162" s="16">
        <v>1</v>
      </c>
    </row>
    <row r="163" spans="1:5" x14ac:dyDescent="0.25">
      <c r="A163" s="26" t="str">
        <f t="shared" si="8"/>
        <v>PU (PU)</v>
      </c>
      <c r="B163" t="s">
        <v>117</v>
      </c>
      <c r="C163" t="str">
        <f t="shared" si="7"/>
        <v>PU (PU)CED</v>
      </c>
      <c r="D163" s="16">
        <v>4</v>
      </c>
      <c r="E163" s="16">
        <v>4</v>
      </c>
    </row>
    <row r="164" spans="1:5" x14ac:dyDescent="0.25">
      <c r="A164" s="26" t="str">
        <f t="shared" si="8"/>
        <v>PU (PU)</v>
      </c>
      <c r="B164" t="s">
        <v>126</v>
      </c>
      <c r="C164" t="str">
        <f t="shared" si="7"/>
        <v>PU (PU)DAI</v>
      </c>
      <c r="D164" s="16">
        <v>1</v>
      </c>
      <c r="E164" s="16">
        <v>1</v>
      </c>
    </row>
    <row r="165" spans="1:5" x14ac:dyDescent="0.25">
      <c r="A165" s="26" t="str">
        <f t="shared" si="8"/>
        <v>PU (PU)</v>
      </c>
      <c r="B165" t="s">
        <v>128</v>
      </c>
      <c r="C165" t="str">
        <f t="shared" si="7"/>
        <v>PU (PU)EAJ</v>
      </c>
      <c r="D165" s="16">
        <v>1</v>
      </c>
      <c r="E165" s="16">
        <v>1</v>
      </c>
    </row>
    <row r="166" spans="1:5" x14ac:dyDescent="0.25">
      <c r="A166" s="26" t="str">
        <f t="shared" si="8"/>
        <v>PU (PU)</v>
      </c>
      <c r="B166" t="s">
        <v>129</v>
      </c>
      <c r="C166" t="str">
        <f t="shared" si="7"/>
        <v>PU (PU)EDI</v>
      </c>
      <c r="D166" s="16">
        <v>161</v>
      </c>
      <c r="E166" s="16">
        <v>162</v>
      </c>
    </row>
    <row r="167" spans="1:5" x14ac:dyDescent="0.25">
      <c r="A167" s="26" t="str">
        <f t="shared" si="8"/>
        <v>PU (PU)</v>
      </c>
      <c r="B167" t="s">
        <v>130</v>
      </c>
      <c r="C167" t="str">
        <f t="shared" si="7"/>
        <v>PU (PU)EDJ</v>
      </c>
      <c r="D167" s="16">
        <v>5.6</v>
      </c>
      <c r="E167" s="16">
        <v>8</v>
      </c>
    </row>
    <row r="168" spans="1:5" x14ac:dyDescent="0.25">
      <c r="A168" s="26" t="str">
        <f t="shared" si="8"/>
        <v>PU (PU)</v>
      </c>
      <c r="B168" t="s">
        <v>132</v>
      </c>
      <c r="C168" t="str">
        <f t="shared" si="7"/>
        <v>PU (PU)FAI</v>
      </c>
      <c r="D168" s="16">
        <v>88.92</v>
      </c>
      <c r="E168" s="16">
        <v>99</v>
      </c>
    </row>
    <row r="169" spans="1:5" x14ac:dyDescent="0.25">
      <c r="A169" s="26" t="str">
        <f t="shared" si="8"/>
        <v>PU (PU)</v>
      </c>
      <c r="B169" t="s">
        <v>134</v>
      </c>
      <c r="C169" t="str">
        <f t="shared" si="7"/>
        <v>PU (PU)GHG</v>
      </c>
      <c r="D169" s="16">
        <v>22.9</v>
      </c>
      <c r="E169" s="16">
        <v>23</v>
      </c>
    </row>
    <row r="170" spans="1:5" x14ac:dyDescent="0.25">
      <c r="A170" s="26" t="str">
        <f t="shared" si="8"/>
        <v>PU (PU)</v>
      </c>
      <c r="B170" t="s">
        <v>135</v>
      </c>
      <c r="C170" t="str">
        <f t="shared" si="7"/>
        <v>PU (PU)GII</v>
      </c>
      <c r="D170" s="16">
        <v>121.9</v>
      </c>
      <c r="E170" s="16">
        <v>130</v>
      </c>
    </row>
    <row r="171" spans="1:5" x14ac:dyDescent="0.25">
      <c r="A171" s="26" t="str">
        <f t="shared" ref="A171:A217" si="9">VLOOKUP(24761,$F$2:$G$39,2,FALSE)</f>
        <v>UCM (04, UCM.Trnava)</v>
      </c>
      <c r="B171" t="s">
        <v>44</v>
      </c>
      <c r="C171" t="str">
        <f t="shared" si="7"/>
        <v>UCM (04, UCM.Trnava)AAA</v>
      </c>
      <c r="D171" s="16">
        <v>5.2</v>
      </c>
      <c r="E171" s="16">
        <v>6</v>
      </c>
    </row>
    <row r="172" spans="1:5" x14ac:dyDescent="0.25">
      <c r="A172" s="26" t="str">
        <f t="shared" si="9"/>
        <v>UCM (04, UCM.Trnava)</v>
      </c>
      <c r="B172" t="s">
        <v>45</v>
      </c>
      <c r="C172" t="str">
        <f t="shared" si="7"/>
        <v>UCM (04, UCM.Trnava)AAB</v>
      </c>
      <c r="D172" s="16">
        <v>5</v>
      </c>
      <c r="E172" s="16">
        <v>5</v>
      </c>
    </row>
    <row r="173" spans="1:5" x14ac:dyDescent="0.25">
      <c r="A173" s="26" t="str">
        <f t="shared" si="9"/>
        <v>UCM (04, UCM.Trnava)</v>
      </c>
      <c r="B173" t="s">
        <v>47</v>
      </c>
      <c r="C173" t="str">
        <f t="shared" si="7"/>
        <v>UCM (04, UCM.Trnava)ABB</v>
      </c>
      <c r="D173" s="16">
        <v>0.65</v>
      </c>
      <c r="E173" s="16">
        <v>1</v>
      </c>
    </row>
    <row r="174" spans="1:5" x14ac:dyDescent="0.25">
      <c r="A174" s="26" t="str">
        <f t="shared" si="9"/>
        <v>UCM (04, UCM.Trnava)</v>
      </c>
      <c r="B174" t="s">
        <v>48</v>
      </c>
      <c r="C174" t="str">
        <f t="shared" si="7"/>
        <v>UCM (04, UCM.Trnava)ABC</v>
      </c>
      <c r="D174" s="16">
        <v>1.5</v>
      </c>
      <c r="E174" s="16">
        <v>2</v>
      </c>
    </row>
    <row r="175" spans="1:5" x14ac:dyDescent="0.25">
      <c r="A175" s="26" t="str">
        <f t="shared" si="9"/>
        <v>UCM (04, UCM.Trnava)</v>
      </c>
      <c r="B175" t="s">
        <v>49</v>
      </c>
      <c r="C175" t="str">
        <f t="shared" si="7"/>
        <v>UCM (04, UCM.Trnava)ABD</v>
      </c>
      <c r="D175" s="16">
        <v>0.5</v>
      </c>
      <c r="E175" s="16">
        <v>2</v>
      </c>
    </row>
    <row r="176" spans="1:5" x14ac:dyDescent="0.25">
      <c r="A176" s="26" t="str">
        <f t="shared" si="9"/>
        <v>UCM (04, UCM.Trnava)</v>
      </c>
      <c r="B176" t="s">
        <v>50</v>
      </c>
      <c r="C176" t="str">
        <f t="shared" si="7"/>
        <v>UCM (04, UCM.Trnava)ACA</v>
      </c>
      <c r="D176" s="16">
        <v>3.83</v>
      </c>
      <c r="E176" s="16">
        <v>5</v>
      </c>
    </row>
    <row r="177" spans="1:5" x14ac:dyDescent="0.25">
      <c r="A177" s="26" t="str">
        <f t="shared" si="9"/>
        <v>UCM (04, UCM.Trnava)</v>
      </c>
      <c r="B177" t="s">
        <v>51</v>
      </c>
      <c r="C177" t="str">
        <f t="shared" si="7"/>
        <v>UCM (04, UCM.Trnava)ACB</v>
      </c>
      <c r="D177" s="16">
        <v>18</v>
      </c>
      <c r="E177" s="16">
        <v>18</v>
      </c>
    </row>
    <row r="178" spans="1:5" x14ac:dyDescent="0.25">
      <c r="A178" s="26" t="str">
        <f t="shared" si="9"/>
        <v>UCM (04, UCM.Trnava)</v>
      </c>
      <c r="B178" t="s">
        <v>54</v>
      </c>
      <c r="C178" t="str">
        <f t="shared" si="7"/>
        <v>UCM (04, UCM.Trnava)ADC</v>
      </c>
      <c r="D178" s="16">
        <v>27.712789999999998</v>
      </c>
      <c r="E178" s="16">
        <v>59</v>
      </c>
    </row>
    <row r="179" spans="1:5" x14ac:dyDescent="0.25">
      <c r="A179" s="26" t="str">
        <f t="shared" si="9"/>
        <v>UCM (04, UCM.Trnava)</v>
      </c>
      <c r="B179" t="s">
        <v>55</v>
      </c>
      <c r="C179" t="str">
        <f t="shared" si="7"/>
        <v>UCM (04, UCM.Trnava)ADD</v>
      </c>
      <c r="D179" s="16">
        <v>4.38</v>
      </c>
      <c r="E179" s="16">
        <v>5</v>
      </c>
    </row>
    <row r="180" spans="1:5" x14ac:dyDescent="0.25">
      <c r="A180" s="26" t="str">
        <f t="shared" si="9"/>
        <v>UCM (04, UCM.Trnava)</v>
      </c>
      <c r="B180" t="s">
        <v>56</v>
      </c>
      <c r="C180" t="str">
        <f t="shared" si="7"/>
        <v>UCM (04, UCM.Trnava)ADE</v>
      </c>
      <c r="D180" s="16">
        <v>45.58</v>
      </c>
      <c r="E180" s="16">
        <v>55</v>
      </c>
    </row>
    <row r="181" spans="1:5" x14ac:dyDescent="0.25">
      <c r="A181" s="26" t="str">
        <f t="shared" si="9"/>
        <v>UCM (04, UCM.Trnava)</v>
      </c>
      <c r="B181" t="s">
        <v>57</v>
      </c>
      <c r="C181" t="str">
        <f t="shared" si="7"/>
        <v>UCM (04, UCM.Trnava)ADF</v>
      </c>
      <c r="D181" s="16">
        <v>29.3</v>
      </c>
      <c r="E181" s="16">
        <v>43</v>
      </c>
    </row>
    <row r="182" spans="1:5" x14ac:dyDescent="0.25">
      <c r="A182" s="26" t="str">
        <f t="shared" si="9"/>
        <v>UCM (04, UCM.Trnava)</v>
      </c>
      <c r="B182" t="s">
        <v>58</v>
      </c>
      <c r="C182" t="str">
        <f t="shared" si="7"/>
        <v>UCM (04, UCM.Trnava)ADM</v>
      </c>
      <c r="D182" s="16">
        <v>43.753819999999997</v>
      </c>
      <c r="E182" s="16">
        <v>73</v>
      </c>
    </row>
    <row r="183" spans="1:5" x14ac:dyDescent="0.25">
      <c r="A183" s="26" t="str">
        <f t="shared" si="9"/>
        <v>UCM (04, UCM.Trnava)</v>
      </c>
      <c r="B183" t="s">
        <v>59</v>
      </c>
      <c r="C183" t="str">
        <f t="shared" si="7"/>
        <v>UCM (04, UCM.Trnava)ADN</v>
      </c>
      <c r="D183" s="16">
        <v>45.051639999999999</v>
      </c>
      <c r="E183" s="16">
        <v>63</v>
      </c>
    </row>
    <row r="184" spans="1:5" x14ac:dyDescent="0.25">
      <c r="A184" s="26" t="str">
        <f t="shared" si="9"/>
        <v>UCM (04, UCM.Trnava)</v>
      </c>
      <c r="B184" t="s">
        <v>60</v>
      </c>
      <c r="C184" t="str">
        <f t="shared" si="7"/>
        <v>UCM (04, UCM.Trnava)AEC</v>
      </c>
      <c r="D184" s="16">
        <v>104.3</v>
      </c>
      <c r="E184" s="16">
        <v>121</v>
      </c>
    </row>
    <row r="185" spans="1:5" x14ac:dyDescent="0.25">
      <c r="A185" s="26" t="str">
        <f t="shared" si="9"/>
        <v>UCM (04, UCM.Trnava)</v>
      </c>
      <c r="B185" t="s">
        <v>61</v>
      </c>
      <c r="C185" t="str">
        <f t="shared" si="7"/>
        <v>UCM (04, UCM.Trnava)AED</v>
      </c>
      <c r="D185" s="16">
        <v>61.91</v>
      </c>
      <c r="E185" s="16">
        <v>67</v>
      </c>
    </row>
    <row r="186" spans="1:5" x14ac:dyDescent="0.25">
      <c r="A186" s="26" t="str">
        <f t="shared" si="9"/>
        <v>UCM (04, UCM.Trnava)</v>
      </c>
      <c r="B186" t="s">
        <v>68</v>
      </c>
      <c r="C186" t="str">
        <f t="shared" si="7"/>
        <v>UCM (04, UCM.Trnava)AFA</v>
      </c>
      <c r="D186" s="16">
        <v>7.2</v>
      </c>
      <c r="E186" s="16">
        <v>8</v>
      </c>
    </row>
    <row r="187" spans="1:5" x14ac:dyDescent="0.25">
      <c r="A187" s="26" t="str">
        <f t="shared" si="9"/>
        <v>UCM (04, UCM.Trnava)</v>
      </c>
      <c r="B187" t="s">
        <v>69</v>
      </c>
      <c r="C187" t="str">
        <f t="shared" si="7"/>
        <v>UCM (04, UCM.Trnava)AFB</v>
      </c>
      <c r="D187" s="16">
        <v>1.1000000000000001</v>
      </c>
      <c r="E187" s="16">
        <v>2</v>
      </c>
    </row>
    <row r="188" spans="1:5" x14ac:dyDescent="0.25">
      <c r="A188" s="26" t="str">
        <f t="shared" si="9"/>
        <v>UCM (04, UCM.Trnava)</v>
      </c>
      <c r="B188" t="s">
        <v>70</v>
      </c>
      <c r="C188" t="str">
        <f t="shared" si="7"/>
        <v>UCM (04, UCM.Trnava)AFC</v>
      </c>
      <c r="D188" s="16">
        <v>95.915000000000006</v>
      </c>
      <c r="E188" s="16">
        <v>110</v>
      </c>
    </row>
    <row r="189" spans="1:5" x14ac:dyDescent="0.25">
      <c r="A189" s="26" t="str">
        <f t="shared" si="9"/>
        <v>UCM (04, UCM.Trnava)</v>
      </c>
      <c r="B189" t="s">
        <v>71</v>
      </c>
      <c r="C189" t="str">
        <f t="shared" si="7"/>
        <v>UCM (04, UCM.Trnava)AFD</v>
      </c>
      <c r="D189" s="16">
        <v>335.24</v>
      </c>
      <c r="E189" s="16">
        <v>346</v>
      </c>
    </row>
    <row r="190" spans="1:5" x14ac:dyDescent="0.25">
      <c r="A190" s="26" t="str">
        <f t="shared" si="9"/>
        <v>UCM (04, UCM.Trnava)</v>
      </c>
      <c r="B190" t="s">
        <v>73</v>
      </c>
      <c r="C190" t="str">
        <f t="shared" si="7"/>
        <v>UCM (04, UCM.Trnava)AFF</v>
      </c>
      <c r="D190" s="16">
        <v>1.33334</v>
      </c>
      <c r="E190" s="16">
        <v>2</v>
      </c>
    </row>
    <row r="191" spans="1:5" x14ac:dyDescent="0.25">
      <c r="A191" s="26" t="str">
        <f t="shared" si="9"/>
        <v>UCM (04, UCM.Trnava)</v>
      </c>
      <c r="B191" t="s">
        <v>74</v>
      </c>
      <c r="C191" t="str">
        <f t="shared" si="7"/>
        <v>UCM (04, UCM.Trnava)AFG</v>
      </c>
      <c r="D191" s="16">
        <v>5.6333299999999999</v>
      </c>
      <c r="E191" s="16">
        <v>8</v>
      </c>
    </row>
    <row r="192" spans="1:5" x14ac:dyDescent="0.25">
      <c r="A192" s="26" t="str">
        <f t="shared" si="9"/>
        <v>UCM (04, UCM.Trnava)</v>
      </c>
      <c r="B192" t="s">
        <v>75</v>
      </c>
      <c r="C192" t="str">
        <f t="shared" si="7"/>
        <v>UCM (04, UCM.Trnava)AFH</v>
      </c>
      <c r="D192" s="16">
        <v>14.1</v>
      </c>
      <c r="E192" s="16">
        <v>20</v>
      </c>
    </row>
    <row r="193" spans="1:5" x14ac:dyDescent="0.25">
      <c r="A193" s="26" t="str">
        <f t="shared" si="9"/>
        <v>UCM (04, UCM.Trnava)</v>
      </c>
      <c r="B193" t="s">
        <v>80</v>
      </c>
      <c r="C193" t="str">
        <f t="shared" si="7"/>
        <v>UCM (04, UCM.Trnava)AGI</v>
      </c>
      <c r="D193" s="16">
        <v>0.2</v>
      </c>
      <c r="E193" s="16">
        <v>2</v>
      </c>
    </row>
    <row r="194" spans="1:5" x14ac:dyDescent="0.25">
      <c r="A194" s="26" t="str">
        <f t="shared" si="9"/>
        <v>UCM (04, UCM.Trnava)</v>
      </c>
      <c r="B194" t="s">
        <v>81</v>
      </c>
      <c r="C194" t="str">
        <f t="shared" ref="C194:C257" si="10">CONCATENATE(A194,B194)</f>
        <v>UCM (04, UCM.Trnava)AGJ</v>
      </c>
      <c r="D194" s="16">
        <v>0.23</v>
      </c>
      <c r="E194" s="16">
        <v>3</v>
      </c>
    </row>
    <row r="195" spans="1:5" x14ac:dyDescent="0.25">
      <c r="A195" s="26" t="str">
        <f t="shared" si="9"/>
        <v>UCM (04, UCM.Trnava)</v>
      </c>
      <c r="B195" t="s">
        <v>82</v>
      </c>
      <c r="C195" t="str">
        <f t="shared" si="10"/>
        <v>UCM (04, UCM.Trnava)BAA</v>
      </c>
      <c r="D195" s="16">
        <v>3</v>
      </c>
      <c r="E195" s="16">
        <v>3</v>
      </c>
    </row>
    <row r="196" spans="1:5" x14ac:dyDescent="0.25">
      <c r="A196" s="26" t="str">
        <f t="shared" si="9"/>
        <v>UCM (04, UCM.Trnava)</v>
      </c>
      <c r="B196" t="s">
        <v>83</v>
      </c>
      <c r="C196" t="str">
        <f t="shared" si="10"/>
        <v>UCM (04, UCM.Trnava)BAB</v>
      </c>
      <c r="D196" s="16">
        <v>7.01</v>
      </c>
      <c r="E196" s="16">
        <v>8</v>
      </c>
    </row>
    <row r="197" spans="1:5" x14ac:dyDescent="0.25">
      <c r="A197" s="26" t="str">
        <f t="shared" si="9"/>
        <v>UCM (04, UCM.Trnava)</v>
      </c>
      <c r="B197" t="s">
        <v>84</v>
      </c>
      <c r="C197" t="str">
        <f t="shared" si="10"/>
        <v>UCM (04, UCM.Trnava)BBA</v>
      </c>
      <c r="D197" s="16">
        <v>7.5</v>
      </c>
      <c r="E197" s="16">
        <v>8</v>
      </c>
    </row>
    <row r="198" spans="1:5" x14ac:dyDescent="0.25">
      <c r="A198" s="26" t="str">
        <f t="shared" si="9"/>
        <v>UCM (04, UCM.Trnava)</v>
      </c>
      <c r="B198" t="s">
        <v>85</v>
      </c>
      <c r="C198" t="str">
        <f t="shared" si="10"/>
        <v>UCM (04, UCM.Trnava)BBB</v>
      </c>
      <c r="D198" s="16">
        <v>1</v>
      </c>
      <c r="E198" s="16">
        <v>1</v>
      </c>
    </row>
    <row r="199" spans="1:5" x14ac:dyDescent="0.25">
      <c r="A199" s="26" t="str">
        <f t="shared" si="9"/>
        <v>UCM (04, UCM.Trnava)</v>
      </c>
      <c r="B199" t="s">
        <v>87</v>
      </c>
      <c r="C199" t="str">
        <f t="shared" si="10"/>
        <v>UCM (04, UCM.Trnava)BCI</v>
      </c>
      <c r="D199" s="16">
        <v>12.18</v>
      </c>
      <c r="E199" s="16">
        <v>13</v>
      </c>
    </row>
    <row r="200" spans="1:5" x14ac:dyDescent="0.25">
      <c r="A200" s="26" t="str">
        <f t="shared" si="9"/>
        <v>UCM (04, UCM.Trnava)</v>
      </c>
      <c r="B200" t="s">
        <v>93</v>
      </c>
      <c r="C200" t="str">
        <f t="shared" si="10"/>
        <v>UCM (04, UCM.Trnava)BDE</v>
      </c>
      <c r="D200" s="16">
        <v>2.25</v>
      </c>
      <c r="E200" s="16">
        <v>3</v>
      </c>
    </row>
    <row r="201" spans="1:5" x14ac:dyDescent="0.25">
      <c r="A201" s="26" t="str">
        <f t="shared" si="9"/>
        <v>UCM (04, UCM.Trnava)</v>
      </c>
      <c r="B201" t="s">
        <v>94</v>
      </c>
      <c r="C201" t="str">
        <f t="shared" si="10"/>
        <v>UCM (04, UCM.Trnava)BDF</v>
      </c>
      <c r="D201" s="16">
        <v>57.95</v>
      </c>
      <c r="E201" s="16">
        <v>60</v>
      </c>
    </row>
    <row r="202" spans="1:5" x14ac:dyDescent="0.25">
      <c r="A202" s="26" t="str">
        <f t="shared" si="9"/>
        <v>UCM (04, UCM.Trnava)</v>
      </c>
      <c r="B202" t="s">
        <v>95</v>
      </c>
      <c r="C202" t="str">
        <f t="shared" si="10"/>
        <v>UCM (04, UCM.Trnava)BDM</v>
      </c>
      <c r="D202" s="16">
        <v>0.95</v>
      </c>
      <c r="E202" s="16">
        <v>1</v>
      </c>
    </row>
    <row r="203" spans="1:5" x14ac:dyDescent="0.25">
      <c r="A203" s="26" t="str">
        <f t="shared" si="9"/>
        <v>UCM (04, UCM.Trnava)</v>
      </c>
      <c r="B203" t="s">
        <v>99</v>
      </c>
      <c r="C203" t="str">
        <f t="shared" si="10"/>
        <v>UCM (04, UCM.Trnava)BEE</v>
      </c>
      <c r="D203" s="16">
        <v>14</v>
      </c>
      <c r="E203" s="16">
        <v>14</v>
      </c>
    </row>
    <row r="204" spans="1:5" x14ac:dyDescent="0.25">
      <c r="A204" s="26" t="str">
        <f t="shared" si="9"/>
        <v>UCM (04, UCM.Trnava)</v>
      </c>
      <c r="B204" t="s">
        <v>100</v>
      </c>
      <c r="C204" t="str">
        <f t="shared" si="10"/>
        <v>UCM (04, UCM.Trnava)BEF</v>
      </c>
      <c r="D204" s="16">
        <v>28.14</v>
      </c>
      <c r="E204" s="16">
        <v>48</v>
      </c>
    </row>
    <row r="205" spans="1:5" x14ac:dyDescent="0.25">
      <c r="A205" s="26" t="str">
        <f t="shared" si="9"/>
        <v>UCM (04, UCM.Trnava)</v>
      </c>
      <c r="B205" t="s">
        <v>101</v>
      </c>
      <c r="C205" t="str">
        <f t="shared" si="10"/>
        <v>UCM (04, UCM.Trnava)BFA</v>
      </c>
      <c r="D205" s="16">
        <v>1</v>
      </c>
      <c r="E205" s="16">
        <v>1</v>
      </c>
    </row>
    <row r="206" spans="1:5" x14ac:dyDescent="0.25">
      <c r="A206" s="26" t="str">
        <f t="shared" si="9"/>
        <v>UCM (04, UCM.Trnava)</v>
      </c>
      <c r="B206" t="s">
        <v>102</v>
      </c>
      <c r="C206" t="str">
        <f t="shared" si="10"/>
        <v>UCM (04, UCM.Trnava)BFB</v>
      </c>
      <c r="D206" s="16">
        <v>2</v>
      </c>
      <c r="E206" s="16">
        <v>2</v>
      </c>
    </row>
    <row r="207" spans="1:5" x14ac:dyDescent="0.25">
      <c r="A207" s="26" t="str">
        <f t="shared" si="9"/>
        <v>UCM (04, UCM.Trnava)</v>
      </c>
      <c r="B207" t="s">
        <v>106</v>
      </c>
      <c r="C207" t="str">
        <f t="shared" si="10"/>
        <v>UCM (04, UCM.Trnava)CAB</v>
      </c>
      <c r="D207" s="16">
        <v>0.125</v>
      </c>
      <c r="E207" s="16">
        <v>1</v>
      </c>
    </row>
    <row r="208" spans="1:5" x14ac:dyDescent="0.25">
      <c r="A208" s="26" t="str">
        <f t="shared" si="9"/>
        <v>UCM (04, UCM.Trnava)</v>
      </c>
      <c r="B208" t="s">
        <v>125</v>
      </c>
      <c r="C208" t="str">
        <f t="shared" si="10"/>
        <v>UCM (04, UCM.Trnava)CKB</v>
      </c>
      <c r="D208" s="16">
        <v>1</v>
      </c>
      <c r="E208" s="16">
        <v>1</v>
      </c>
    </row>
    <row r="209" spans="1:5" x14ac:dyDescent="0.25">
      <c r="A209" s="26" t="str">
        <f t="shared" si="9"/>
        <v>UCM (04, UCM.Trnava)</v>
      </c>
      <c r="B209" t="s">
        <v>126</v>
      </c>
      <c r="C209" t="str">
        <f t="shared" si="10"/>
        <v>UCM (04, UCM.Trnava)DAI</v>
      </c>
      <c r="D209" s="16">
        <v>1</v>
      </c>
      <c r="E209" s="16">
        <v>1</v>
      </c>
    </row>
    <row r="210" spans="1:5" x14ac:dyDescent="0.25">
      <c r="A210" s="26" t="str">
        <f t="shared" si="9"/>
        <v>UCM (04, UCM.Trnava)</v>
      </c>
      <c r="B210" t="s">
        <v>127</v>
      </c>
      <c r="C210" t="str">
        <f t="shared" si="10"/>
        <v>UCM (04, UCM.Trnava)EAI</v>
      </c>
      <c r="D210" s="16">
        <v>3</v>
      </c>
      <c r="E210" s="16">
        <v>3</v>
      </c>
    </row>
    <row r="211" spans="1:5" x14ac:dyDescent="0.25">
      <c r="A211" s="26" t="str">
        <f t="shared" si="9"/>
        <v>UCM (04, UCM.Trnava)</v>
      </c>
      <c r="B211" t="s">
        <v>128</v>
      </c>
      <c r="C211" t="str">
        <f t="shared" si="10"/>
        <v>UCM (04, UCM.Trnava)EAJ</v>
      </c>
      <c r="D211" s="16">
        <v>1</v>
      </c>
      <c r="E211" s="16">
        <v>1</v>
      </c>
    </row>
    <row r="212" spans="1:5" x14ac:dyDescent="0.25">
      <c r="A212" s="26" t="str">
        <f t="shared" si="9"/>
        <v>UCM (04, UCM.Trnava)</v>
      </c>
      <c r="B212" t="s">
        <v>129</v>
      </c>
      <c r="C212" t="str">
        <f t="shared" si="10"/>
        <v>UCM (04, UCM.Trnava)EDI</v>
      </c>
      <c r="D212" s="16">
        <v>31</v>
      </c>
      <c r="E212" s="16">
        <v>31</v>
      </c>
    </row>
    <row r="213" spans="1:5" x14ac:dyDescent="0.25">
      <c r="A213" s="26" t="str">
        <f t="shared" si="9"/>
        <v>UCM (04, UCM.Trnava)</v>
      </c>
      <c r="B213" t="s">
        <v>130</v>
      </c>
      <c r="C213" t="str">
        <f t="shared" si="10"/>
        <v>UCM (04, UCM.Trnava)EDJ</v>
      </c>
      <c r="D213" s="16">
        <v>3</v>
      </c>
      <c r="E213" s="16">
        <v>3</v>
      </c>
    </row>
    <row r="214" spans="1:5" x14ac:dyDescent="0.25">
      <c r="A214" s="26" t="str">
        <f t="shared" si="9"/>
        <v>UCM (04, UCM.Trnava)</v>
      </c>
      <c r="B214" t="s">
        <v>132</v>
      </c>
      <c r="C214" t="str">
        <f t="shared" si="10"/>
        <v>UCM (04, UCM.Trnava)FAI</v>
      </c>
      <c r="D214" s="16">
        <v>35.25667</v>
      </c>
      <c r="E214" s="16">
        <v>40</v>
      </c>
    </row>
    <row r="215" spans="1:5" x14ac:dyDescent="0.25">
      <c r="A215" s="26" t="str">
        <f t="shared" si="9"/>
        <v>UCM (04, UCM.Trnava)</v>
      </c>
      <c r="B215" t="s">
        <v>133</v>
      </c>
      <c r="C215" t="str">
        <f t="shared" si="10"/>
        <v>UCM (04, UCM.Trnava)GAI</v>
      </c>
      <c r="D215" s="16">
        <v>0.25</v>
      </c>
      <c r="E215" s="16">
        <v>1</v>
      </c>
    </row>
    <row r="216" spans="1:5" x14ac:dyDescent="0.25">
      <c r="A216" s="26" t="str">
        <f t="shared" si="9"/>
        <v>UCM (04, UCM.Trnava)</v>
      </c>
      <c r="B216" t="s">
        <v>134</v>
      </c>
      <c r="C216" t="str">
        <f t="shared" si="10"/>
        <v>UCM (04, UCM.Trnava)GHG</v>
      </c>
      <c r="D216" s="16">
        <v>11</v>
      </c>
      <c r="E216" s="16">
        <v>11</v>
      </c>
    </row>
    <row r="217" spans="1:5" x14ac:dyDescent="0.25">
      <c r="A217" s="26" t="str">
        <f t="shared" si="9"/>
        <v>UCM (04, UCM.Trnava)</v>
      </c>
      <c r="B217" t="s">
        <v>135</v>
      </c>
      <c r="C217" t="str">
        <f t="shared" si="10"/>
        <v>UCM (04, UCM.Trnava)GII</v>
      </c>
      <c r="D217" s="16">
        <v>31.6</v>
      </c>
      <c r="E217" s="16">
        <v>37</v>
      </c>
    </row>
    <row r="218" spans="1:5" x14ac:dyDescent="0.25">
      <c r="A218" s="26" t="str">
        <f t="shared" ref="A218:A248" si="11">VLOOKUP(24779,$F$2:$G$39,2,FALSE)</f>
        <v>UVLF (UVLF)</v>
      </c>
      <c r="B218" t="s">
        <v>45</v>
      </c>
      <c r="C218" t="str">
        <f t="shared" si="10"/>
        <v>UVLF (UVLF)AAB</v>
      </c>
      <c r="D218" s="16">
        <v>1.6</v>
      </c>
      <c r="E218" s="16">
        <v>2</v>
      </c>
    </row>
    <row r="219" spans="1:5" x14ac:dyDescent="0.25">
      <c r="A219" s="26" t="str">
        <f t="shared" si="11"/>
        <v>UVLF (UVLF)</v>
      </c>
      <c r="B219" t="s">
        <v>51</v>
      </c>
      <c r="C219" t="str">
        <f t="shared" si="10"/>
        <v>UVLF (UVLF)ACB</v>
      </c>
      <c r="D219" s="16">
        <v>17.97</v>
      </c>
      <c r="E219" s="16">
        <v>20</v>
      </c>
    </row>
    <row r="220" spans="1:5" x14ac:dyDescent="0.25">
      <c r="A220" s="26" t="str">
        <f t="shared" si="11"/>
        <v>UVLF (UVLF)</v>
      </c>
      <c r="B220" t="s">
        <v>53</v>
      </c>
      <c r="C220" t="str">
        <f t="shared" si="10"/>
        <v>UVLF (UVLF)ACD</v>
      </c>
      <c r="D220" s="16">
        <v>4.45</v>
      </c>
      <c r="E220" s="16">
        <v>7</v>
      </c>
    </row>
    <row r="221" spans="1:5" x14ac:dyDescent="0.25">
      <c r="A221" s="26" t="str">
        <f t="shared" si="11"/>
        <v>UVLF (UVLF)</v>
      </c>
      <c r="B221" t="s">
        <v>54</v>
      </c>
      <c r="C221" t="str">
        <f t="shared" si="10"/>
        <v>UVLF (UVLF)ADC</v>
      </c>
      <c r="D221" s="16">
        <v>56.15</v>
      </c>
      <c r="E221" s="16">
        <v>91</v>
      </c>
    </row>
    <row r="222" spans="1:5" x14ac:dyDescent="0.25">
      <c r="A222" s="26" t="str">
        <f t="shared" si="11"/>
        <v>UVLF (UVLF)</v>
      </c>
      <c r="B222" t="s">
        <v>55</v>
      </c>
      <c r="C222" t="str">
        <f t="shared" si="10"/>
        <v>UVLF (UVLF)ADD</v>
      </c>
      <c r="D222" s="16">
        <v>5.56</v>
      </c>
      <c r="E222" s="16">
        <v>7</v>
      </c>
    </row>
    <row r="223" spans="1:5" x14ac:dyDescent="0.25">
      <c r="A223" s="26" t="str">
        <f t="shared" si="11"/>
        <v>UVLF (UVLF)</v>
      </c>
      <c r="B223" t="s">
        <v>56</v>
      </c>
      <c r="C223" t="str">
        <f t="shared" si="10"/>
        <v>UVLF (UVLF)ADE</v>
      </c>
      <c r="D223" s="16">
        <v>32.56</v>
      </c>
      <c r="E223" s="16">
        <v>42</v>
      </c>
    </row>
    <row r="224" spans="1:5" x14ac:dyDescent="0.25">
      <c r="A224" s="26" t="str">
        <f t="shared" si="11"/>
        <v>UVLF (UVLF)</v>
      </c>
      <c r="B224" t="s">
        <v>57</v>
      </c>
      <c r="C224" t="str">
        <f t="shared" si="10"/>
        <v>UVLF (UVLF)ADF</v>
      </c>
      <c r="D224" s="16">
        <v>60.11</v>
      </c>
      <c r="E224" s="16">
        <v>79</v>
      </c>
    </row>
    <row r="225" spans="1:5" x14ac:dyDescent="0.25">
      <c r="A225" s="26" t="str">
        <f t="shared" si="11"/>
        <v>UVLF (UVLF)</v>
      </c>
      <c r="B225" t="s">
        <v>58</v>
      </c>
      <c r="C225" t="str">
        <f t="shared" si="10"/>
        <v>UVLF (UVLF)ADM</v>
      </c>
      <c r="D225" s="16">
        <v>14.453329999999999</v>
      </c>
      <c r="E225" s="16">
        <v>27</v>
      </c>
    </row>
    <row r="226" spans="1:5" x14ac:dyDescent="0.25">
      <c r="A226" s="26" t="str">
        <f t="shared" si="11"/>
        <v>UVLF (UVLF)</v>
      </c>
      <c r="B226" t="s">
        <v>59</v>
      </c>
      <c r="C226" t="str">
        <f t="shared" si="10"/>
        <v>UVLF (UVLF)ADN</v>
      </c>
      <c r="D226" s="16">
        <v>5.3</v>
      </c>
      <c r="E226" s="16">
        <v>7</v>
      </c>
    </row>
    <row r="227" spans="1:5" x14ac:dyDescent="0.25">
      <c r="A227" s="26" t="str">
        <f t="shared" si="11"/>
        <v>UVLF (UVLF)</v>
      </c>
      <c r="B227" t="s">
        <v>60</v>
      </c>
      <c r="C227" t="str">
        <f t="shared" si="10"/>
        <v>UVLF (UVLF)AEC</v>
      </c>
      <c r="D227" s="16">
        <v>3.84</v>
      </c>
      <c r="E227" s="16">
        <v>6</v>
      </c>
    </row>
    <row r="228" spans="1:5" x14ac:dyDescent="0.25">
      <c r="A228" s="26" t="str">
        <f t="shared" si="11"/>
        <v>UVLF (UVLF)</v>
      </c>
      <c r="B228" t="s">
        <v>61</v>
      </c>
      <c r="C228" t="str">
        <f t="shared" si="10"/>
        <v>UVLF (UVLF)AED</v>
      </c>
      <c r="D228" s="16">
        <v>47.62</v>
      </c>
      <c r="E228" s="16">
        <v>54</v>
      </c>
    </row>
    <row r="229" spans="1:5" x14ac:dyDescent="0.25">
      <c r="A229" s="26" t="str">
        <f t="shared" si="11"/>
        <v>UVLF (UVLF)</v>
      </c>
      <c r="B229" t="s">
        <v>70</v>
      </c>
      <c r="C229" t="str">
        <f t="shared" si="10"/>
        <v>UVLF (UVLF)AFC</v>
      </c>
      <c r="D229" s="16">
        <v>20.39</v>
      </c>
      <c r="E229" s="16">
        <v>22</v>
      </c>
    </row>
    <row r="230" spans="1:5" x14ac:dyDescent="0.25">
      <c r="A230" s="26" t="str">
        <f t="shared" si="11"/>
        <v>UVLF (UVLF)</v>
      </c>
      <c r="B230" t="s">
        <v>71</v>
      </c>
      <c r="C230" t="str">
        <f t="shared" si="10"/>
        <v>UVLF (UVLF)AFD</v>
      </c>
      <c r="D230" s="16">
        <v>70.44</v>
      </c>
      <c r="E230" s="16">
        <v>77</v>
      </c>
    </row>
    <row r="231" spans="1:5" x14ac:dyDescent="0.25">
      <c r="A231" s="26" t="str">
        <f t="shared" si="11"/>
        <v>UVLF (UVLF)</v>
      </c>
      <c r="B231" t="s">
        <v>72</v>
      </c>
      <c r="C231" t="str">
        <f t="shared" si="10"/>
        <v>UVLF (UVLF)AFE</v>
      </c>
      <c r="D231" s="16">
        <v>0.35</v>
      </c>
      <c r="E231" s="16">
        <v>1</v>
      </c>
    </row>
    <row r="232" spans="1:5" x14ac:dyDescent="0.25">
      <c r="A232" s="26" t="str">
        <f t="shared" si="11"/>
        <v>UVLF (UVLF)</v>
      </c>
      <c r="B232" t="s">
        <v>74</v>
      </c>
      <c r="C232" t="str">
        <f t="shared" si="10"/>
        <v>UVLF (UVLF)AFG</v>
      </c>
      <c r="D232" s="16">
        <v>13.55</v>
      </c>
      <c r="E232" s="16">
        <v>20</v>
      </c>
    </row>
    <row r="233" spans="1:5" x14ac:dyDescent="0.25">
      <c r="A233" s="26" t="str">
        <f t="shared" si="11"/>
        <v>UVLF (UVLF)</v>
      </c>
      <c r="B233" t="s">
        <v>75</v>
      </c>
      <c r="C233" t="str">
        <f t="shared" si="10"/>
        <v>UVLF (UVLF)AFH</v>
      </c>
      <c r="D233" s="16">
        <v>47.023330000000001</v>
      </c>
      <c r="E233" s="16">
        <v>61</v>
      </c>
    </row>
    <row r="234" spans="1:5" x14ac:dyDescent="0.25">
      <c r="A234" s="26" t="str">
        <f t="shared" si="11"/>
        <v>UVLF (UVLF)</v>
      </c>
      <c r="B234" t="s">
        <v>79</v>
      </c>
      <c r="C234" t="str">
        <f t="shared" si="10"/>
        <v>UVLF (UVLF)AFL</v>
      </c>
      <c r="D234" s="16">
        <v>0.05</v>
      </c>
      <c r="E234" s="16">
        <v>1</v>
      </c>
    </row>
    <row r="235" spans="1:5" x14ac:dyDescent="0.25">
      <c r="A235" s="26" t="str">
        <f t="shared" si="11"/>
        <v>UVLF (UVLF)</v>
      </c>
      <c r="B235" t="s">
        <v>83</v>
      </c>
      <c r="C235" t="str">
        <f t="shared" si="10"/>
        <v>UVLF (UVLF)BAB</v>
      </c>
      <c r="D235" s="16">
        <v>2.25</v>
      </c>
      <c r="E235" s="16">
        <v>3</v>
      </c>
    </row>
    <row r="236" spans="1:5" x14ac:dyDescent="0.25">
      <c r="A236" s="26" t="str">
        <f t="shared" si="11"/>
        <v>UVLF (UVLF)</v>
      </c>
      <c r="B236" t="s">
        <v>87</v>
      </c>
      <c r="C236" t="str">
        <f t="shared" si="10"/>
        <v>UVLF (UVLF)BCI</v>
      </c>
      <c r="D236" s="16">
        <v>21</v>
      </c>
      <c r="E236" s="16">
        <v>21</v>
      </c>
    </row>
    <row r="237" spans="1:5" x14ac:dyDescent="0.25">
      <c r="A237" s="26" t="str">
        <f t="shared" si="11"/>
        <v>UVLF (UVLF)</v>
      </c>
      <c r="B237" t="s">
        <v>93</v>
      </c>
      <c r="C237" t="str">
        <f t="shared" si="10"/>
        <v>UVLF (UVLF)BDE</v>
      </c>
      <c r="D237" s="16">
        <v>9.15</v>
      </c>
      <c r="E237" s="16">
        <v>12</v>
      </c>
    </row>
    <row r="238" spans="1:5" x14ac:dyDescent="0.25">
      <c r="A238" s="26" t="str">
        <f t="shared" si="11"/>
        <v>UVLF (UVLF)</v>
      </c>
      <c r="B238" t="s">
        <v>94</v>
      </c>
      <c r="C238" t="str">
        <f t="shared" si="10"/>
        <v>UVLF (UVLF)BDF</v>
      </c>
      <c r="D238" s="16">
        <v>86.83</v>
      </c>
      <c r="E238" s="16">
        <v>96</v>
      </c>
    </row>
    <row r="239" spans="1:5" x14ac:dyDescent="0.25">
      <c r="A239" s="26" t="str">
        <f t="shared" si="11"/>
        <v>UVLF (UVLF)</v>
      </c>
      <c r="B239" t="s">
        <v>99</v>
      </c>
      <c r="C239" t="str">
        <f t="shared" si="10"/>
        <v>UVLF (UVLF)BEE</v>
      </c>
      <c r="D239" s="16">
        <v>9.35</v>
      </c>
      <c r="E239" s="16">
        <v>10</v>
      </c>
    </row>
    <row r="240" spans="1:5" x14ac:dyDescent="0.25">
      <c r="A240" s="26" t="str">
        <f t="shared" si="11"/>
        <v>UVLF (UVLF)</v>
      </c>
      <c r="B240" t="s">
        <v>101</v>
      </c>
      <c r="C240" t="str">
        <f t="shared" si="10"/>
        <v>UVLF (UVLF)BFA</v>
      </c>
      <c r="D240" s="16">
        <v>7.55</v>
      </c>
      <c r="E240" s="16">
        <v>10</v>
      </c>
    </row>
    <row r="241" spans="1:5" x14ac:dyDescent="0.25">
      <c r="A241" s="26" t="str">
        <f t="shared" si="11"/>
        <v>UVLF (UVLF)</v>
      </c>
      <c r="B241" t="s">
        <v>102</v>
      </c>
      <c r="C241" t="str">
        <f t="shared" si="10"/>
        <v>UVLF (UVLF)BFB</v>
      </c>
      <c r="D241" s="16">
        <v>0.2</v>
      </c>
      <c r="E241" s="16">
        <v>2</v>
      </c>
    </row>
    <row r="242" spans="1:5" x14ac:dyDescent="0.25">
      <c r="A242" s="26" t="str">
        <f t="shared" si="11"/>
        <v>UVLF (UVLF)</v>
      </c>
      <c r="B242" t="s">
        <v>126</v>
      </c>
      <c r="C242" t="str">
        <f t="shared" si="10"/>
        <v>UVLF (UVLF)DAI</v>
      </c>
      <c r="D242" s="16">
        <v>27</v>
      </c>
      <c r="E242" s="16">
        <v>27</v>
      </c>
    </row>
    <row r="243" spans="1:5" x14ac:dyDescent="0.25">
      <c r="A243" s="26" t="str">
        <f t="shared" si="11"/>
        <v>UVLF (UVLF)</v>
      </c>
      <c r="B243" t="s">
        <v>127</v>
      </c>
      <c r="C243" t="str">
        <f t="shared" si="10"/>
        <v>UVLF (UVLF)EAI</v>
      </c>
      <c r="D243" s="16">
        <v>0.9</v>
      </c>
      <c r="E243" s="16">
        <v>3</v>
      </c>
    </row>
    <row r="244" spans="1:5" x14ac:dyDescent="0.25">
      <c r="A244" s="26" t="str">
        <f t="shared" si="11"/>
        <v>UVLF (UVLF)</v>
      </c>
      <c r="B244" t="s">
        <v>128</v>
      </c>
      <c r="C244" t="str">
        <f t="shared" si="10"/>
        <v>UVLF (UVLF)EAJ</v>
      </c>
      <c r="D244" s="16">
        <v>0.95</v>
      </c>
      <c r="E244" s="16">
        <v>2</v>
      </c>
    </row>
    <row r="245" spans="1:5" x14ac:dyDescent="0.25">
      <c r="A245" s="26" t="str">
        <f t="shared" si="11"/>
        <v>UVLF (UVLF)</v>
      </c>
      <c r="B245" t="s">
        <v>129</v>
      </c>
      <c r="C245" t="str">
        <f t="shared" si="10"/>
        <v>UVLF (UVLF)EDI</v>
      </c>
      <c r="D245" s="16">
        <v>1</v>
      </c>
      <c r="E245" s="16">
        <v>1</v>
      </c>
    </row>
    <row r="246" spans="1:5" x14ac:dyDescent="0.25">
      <c r="A246" s="26" t="str">
        <f t="shared" si="11"/>
        <v>UVLF (UVLF)</v>
      </c>
      <c r="B246" t="s">
        <v>132</v>
      </c>
      <c r="C246" t="str">
        <f t="shared" si="10"/>
        <v>UVLF (UVLF)FAI</v>
      </c>
      <c r="D246" s="16">
        <v>2.4</v>
      </c>
      <c r="E246" s="16">
        <v>3</v>
      </c>
    </row>
    <row r="247" spans="1:5" x14ac:dyDescent="0.25">
      <c r="A247" s="26" t="str">
        <f t="shared" si="11"/>
        <v>UVLF (UVLF)</v>
      </c>
      <c r="B247" t="s">
        <v>134</v>
      </c>
      <c r="C247" t="str">
        <f t="shared" si="10"/>
        <v>UVLF (UVLF)GHG</v>
      </c>
      <c r="D247" s="16">
        <v>2</v>
      </c>
      <c r="E247" s="16">
        <v>2</v>
      </c>
    </row>
    <row r="248" spans="1:5" x14ac:dyDescent="0.25">
      <c r="A248" s="26" t="str">
        <f t="shared" si="11"/>
        <v>UVLF (UVLF)</v>
      </c>
      <c r="B248" t="s">
        <v>135</v>
      </c>
      <c r="C248" t="str">
        <f t="shared" si="10"/>
        <v>UVLF (UVLF)GII</v>
      </c>
      <c r="D248" s="16">
        <v>6.5</v>
      </c>
      <c r="E248" s="16">
        <v>7</v>
      </c>
    </row>
    <row r="249" spans="1:5" x14ac:dyDescent="0.25">
      <c r="A249" s="26" t="str">
        <f t="shared" ref="A249:A280" si="12">VLOOKUP(24780,$F$2:$G$39,2,FALSE)</f>
        <v>UKF (UKF.Nitra)</v>
      </c>
      <c r="B249" t="s">
        <v>44</v>
      </c>
      <c r="C249" t="str">
        <f t="shared" si="10"/>
        <v>UKF (UKF.Nitra)AAA</v>
      </c>
      <c r="D249" s="16">
        <v>21.72</v>
      </c>
      <c r="E249" s="16">
        <v>23</v>
      </c>
    </row>
    <row r="250" spans="1:5" x14ac:dyDescent="0.25">
      <c r="A250" s="26" t="str">
        <f t="shared" si="12"/>
        <v>UKF (UKF.Nitra)</v>
      </c>
      <c r="B250" t="s">
        <v>45</v>
      </c>
      <c r="C250" t="str">
        <f t="shared" si="10"/>
        <v>UKF (UKF.Nitra)AAB</v>
      </c>
      <c r="D250" s="16">
        <v>25.981999999999999</v>
      </c>
      <c r="E250" s="16">
        <v>31</v>
      </c>
    </row>
    <row r="251" spans="1:5" x14ac:dyDescent="0.25">
      <c r="A251" s="26" t="str">
        <f t="shared" si="12"/>
        <v>UKF (UKF.Nitra)</v>
      </c>
      <c r="B251" t="s">
        <v>46</v>
      </c>
      <c r="C251" t="str">
        <f t="shared" si="10"/>
        <v>UKF (UKF.Nitra)ABA</v>
      </c>
      <c r="D251" s="16">
        <v>1.60002</v>
      </c>
      <c r="E251" s="16">
        <v>2</v>
      </c>
    </row>
    <row r="252" spans="1:5" x14ac:dyDescent="0.25">
      <c r="A252" s="26" t="str">
        <f t="shared" si="12"/>
        <v>UKF (UKF.Nitra)</v>
      </c>
      <c r="B252" t="s">
        <v>47</v>
      </c>
      <c r="C252" t="str">
        <f t="shared" si="10"/>
        <v>UKF (UKF.Nitra)ABB</v>
      </c>
      <c r="D252" s="16">
        <v>1.63</v>
      </c>
      <c r="E252" s="16">
        <v>2</v>
      </c>
    </row>
    <row r="253" spans="1:5" x14ac:dyDescent="0.25">
      <c r="A253" s="26" t="str">
        <f t="shared" si="12"/>
        <v>UKF (UKF.Nitra)</v>
      </c>
      <c r="B253" t="s">
        <v>48</v>
      </c>
      <c r="C253" t="str">
        <f t="shared" si="10"/>
        <v>UKF (UKF.Nitra)ABC</v>
      </c>
      <c r="D253" s="16">
        <v>2.5</v>
      </c>
      <c r="E253" s="16">
        <v>3</v>
      </c>
    </row>
    <row r="254" spans="1:5" x14ac:dyDescent="0.25">
      <c r="A254" s="26" t="str">
        <f t="shared" si="12"/>
        <v>UKF (UKF.Nitra)</v>
      </c>
      <c r="B254" t="s">
        <v>49</v>
      </c>
      <c r="C254" t="str">
        <f t="shared" si="10"/>
        <v>UKF (UKF.Nitra)ABD</v>
      </c>
      <c r="D254" s="16">
        <v>0.48</v>
      </c>
      <c r="E254" s="16">
        <v>1</v>
      </c>
    </row>
    <row r="255" spans="1:5" x14ac:dyDescent="0.25">
      <c r="A255" s="26" t="str">
        <f t="shared" si="12"/>
        <v>UKF (UKF.Nitra)</v>
      </c>
      <c r="B255" t="s">
        <v>50</v>
      </c>
      <c r="C255" t="str">
        <f t="shared" si="10"/>
        <v>UKF (UKF.Nitra)ACA</v>
      </c>
      <c r="D255" s="16">
        <v>10.029999999999999</v>
      </c>
      <c r="E255" s="16">
        <v>11</v>
      </c>
    </row>
    <row r="256" spans="1:5" x14ac:dyDescent="0.25">
      <c r="A256" s="26" t="str">
        <f t="shared" si="12"/>
        <v>UKF (UKF.Nitra)</v>
      </c>
      <c r="B256" t="s">
        <v>51</v>
      </c>
      <c r="C256" t="str">
        <f t="shared" si="10"/>
        <v>UKF (UKF.Nitra)ACB</v>
      </c>
      <c r="D256" s="16">
        <v>40.840000000000003</v>
      </c>
      <c r="E256" s="16">
        <v>45</v>
      </c>
    </row>
    <row r="257" spans="1:5" x14ac:dyDescent="0.25">
      <c r="A257" s="26" t="str">
        <f t="shared" si="12"/>
        <v>UKF (UKF.Nitra)</v>
      </c>
      <c r="B257" t="s">
        <v>53</v>
      </c>
      <c r="C257" t="str">
        <f t="shared" si="10"/>
        <v>UKF (UKF.Nitra)ACD</v>
      </c>
      <c r="D257" s="16">
        <v>7</v>
      </c>
      <c r="E257" s="16">
        <v>7</v>
      </c>
    </row>
    <row r="258" spans="1:5" x14ac:dyDescent="0.25">
      <c r="A258" s="26" t="str">
        <f t="shared" si="12"/>
        <v>UKF (UKF.Nitra)</v>
      </c>
      <c r="B258" t="s">
        <v>54</v>
      </c>
      <c r="C258" t="str">
        <f t="shared" ref="C258:C321" si="13">CONCATENATE(A258,B258)</f>
        <v>UKF (UKF.Nitra)ADC</v>
      </c>
      <c r="D258" s="16">
        <v>59.209670000000003</v>
      </c>
      <c r="E258" s="16">
        <v>112</v>
      </c>
    </row>
    <row r="259" spans="1:5" x14ac:dyDescent="0.25">
      <c r="A259" s="26" t="str">
        <f t="shared" si="12"/>
        <v>UKF (UKF.Nitra)</v>
      </c>
      <c r="B259" t="s">
        <v>55</v>
      </c>
      <c r="C259" t="str">
        <f t="shared" si="13"/>
        <v>UKF (UKF.Nitra)ADD</v>
      </c>
      <c r="D259" s="16">
        <v>9.56</v>
      </c>
      <c r="E259" s="16">
        <v>12</v>
      </c>
    </row>
    <row r="260" spans="1:5" x14ac:dyDescent="0.25">
      <c r="A260" s="26" t="str">
        <f t="shared" si="12"/>
        <v>UKF (UKF.Nitra)</v>
      </c>
      <c r="B260" t="s">
        <v>56</v>
      </c>
      <c r="C260" t="str">
        <f t="shared" si="13"/>
        <v>UKF (UKF.Nitra)ADE</v>
      </c>
      <c r="D260" s="16">
        <v>87.026669999999996</v>
      </c>
      <c r="E260" s="16">
        <v>96</v>
      </c>
    </row>
    <row r="261" spans="1:5" x14ac:dyDescent="0.25">
      <c r="A261" s="26" t="str">
        <f t="shared" si="12"/>
        <v>UKF (UKF.Nitra)</v>
      </c>
      <c r="B261" t="s">
        <v>57</v>
      </c>
      <c r="C261" t="str">
        <f t="shared" si="13"/>
        <v>UKF (UKF.Nitra)ADF</v>
      </c>
      <c r="D261" s="16">
        <v>172.34493000000001</v>
      </c>
      <c r="E261" s="16">
        <v>188</v>
      </c>
    </row>
    <row r="262" spans="1:5" x14ac:dyDescent="0.25">
      <c r="A262" s="26" t="str">
        <f t="shared" si="12"/>
        <v>UKF (UKF.Nitra)</v>
      </c>
      <c r="B262" t="s">
        <v>58</v>
      </c>
      <c r="C262" t="str">
        <f t="shared" si="13"/>
        <v>UKF (UKF.Nitra)ADM</v>
      </c>
      <c r="D262" s="16">
        <v>119.80292</v>
      </c>
      <c r="E262" s="16">
        <v>161</v>
      </c>
    </row>
    <row r="263" spans="1:5" x14ac:dyDescent="0.25">
      <c r="A263" s="26" t="str">
        <f t="shared" si="12"/>
        <v>UKF (UKF.Nitra)</v>
      </c>
      <c r="B263" t="s">
        <v>59</v>
      </c>
      <c r="C263" t="str">
        <f t="shared" si="13"/>
        <v>UKF (UKF.Nitra)ADN</v>
      </c>
      <c r="D263" s="16">
        <v>62.93</v>
      </c>
      <c r="E263" s="16">
        <v>79</v>
      </c>
    </row>
    <row r="264" spans="1:5" x14ac:dyDescent="0.25">
      <c r="A264" s="26" t="str">
        <f t="shared" si="12"/>
        <v>UKF (UKF.Nitra)</v>
      </c>
      <c r="B264" t="s">
        <v>60</v>
      </c>
      <c r="C264" t="str">
        <f t="shared" si="13"/>
        <v>UKF (UKF.Nitra)AEC</v>
      </c>
      <c r="D264" s="16">
        <v>68.411360000000002</v>
      </c>
      <c r="E264" s="16">
        <v>74</v>
      </c>
    </row>
    <row r="265" spans="1:5" x14ac:dyDescent="0.25">
      <c r="A265" s="26" t="str">
        <f t="shared" si="12"/>
        <v>UKF (UKF.Nitra)</v>
      </c>
      <c r="B265" t="s">
        <v>61</v>
      </c>
      <c r="C265" t="str">
        <f t="shared" si="13"/>
        <v>UKF (UKF.Nitra)AED</v>
      </c>
      <c r="D265" s="16">
        <v>88.406660000000002</v>
      </c>
      <c r="E265" s="16">
        <v>115</v>
      </c>
    </row>
    <row r="266" spans="1:5" x14ac:dyDescent="0.25">
      <c r="A266" s="26" t="str">
        <f t="shared" si="12"/>
        <v>UKF (UKF.Nitra)</v>
      </c>
      <c r="B266" t="s">
        <v>66</v>
      </c>
      <c r="C266" t="str">
        <f t="shared" si="13"/>
        <v>UKF (UKF.Nitra)AEM</v>
      </c>
      <c r="D266" s="16">
        <v>3.875</v>
      </c>
      <c r="E266" s="16">
        <v>6</v>
      </c>
    </row>
    <row r="267" spans="1:5" x14ac:dyDescent="0.25">
      <c r="A267" s="26" t="str">
        <f t="shared" si="12"/>
        <v>UKF (UKF.Nitra)</v>
      </c>
      <c r="B267" t="s">
        <v>68</v>
      </c>
      <c r="C267" t="str">
        <f t="shared" si="13"/>
        <v>UKF (UKF.Nitra)AFA</v>
      </c>
      <c r="D267" s="16">
        <v>7</v>
      </c>
      <c r="E267" s="16">
        <v>7</v>
      </c>
    </row>
    <row r="268" spans="1:5" x14ac:dyDescent="0.25">
      <c r="A268" s="26" t="str">
        <f t="shared" si="12"/>
        <v>UKF (UKF.Nitra)</v>
      </c>
      <c r="B268" t="s">
        <v>69</v>
      </c>
      <c r="C268" t="str">
        <f t="shared" si="13"/>
        <v>UKF (UKF.Nitra)AFB</v>
      </c>
      <c r="D268" s="16">
        <v>1.6</v>
      </c>
      <c r="E268" s="16">
        <v>2</v>
      </c>
    </row>
    <row r="269" spans="1:5" x14ac:dyDescent="0.25">
      <c r="A269" s="26" t="str">
        <f t="shared" si="12"/>
        <v>UKF (UKF.Nitra)</v>
      </c>
      <c r="B269" t="s">
        <v>70</v>
      </c>
      <c r="C269" t="str">
        <f t="shared" si="13"/>
        <v>UKF (UKF.Nitra)AFC</v>
      </c>
      <c r="D269" s="16">
        <v>261.26002</v>
      </c>
      <c r="E269" s="16">
        <v>292</v>
      </c>
    </row>
    <row r="270" spans="1:5" x14ac:dyDescent="0.25">
      <c r="A270" s="26" t="str">
        <f t="shared" si="12"/>
        <v>UKF (UKF.Nitra)</v>
      </c>
      <c r="B270" t="s">
        <v>71</v>
      </c>
      <c r="C270" t="str">
        <f t="shared" si="13"/>
        <v>UKF (UKF.Nitra)AFD</v>
      </c>
      <c r="D270" s="16">
        <v>121.57666</v>
      </c>
      <c r="E270" s="16">
        <v>131</v>
      </c>
    </row>
    <row r="271" spans="1:5" x14ac:dyDescent="0.25">
      <c r="A271" s="26" t="str">
        <f t="shared" si="12"/>
        <v>UKF (UKF.Nitra)</v>
      </c>
      <c r="B271" t="s">
        <v>72</v>
      </c>
      <c r="C271" t="str">
        <f t="shared" si="13"/>
        <v>UKF (UKF.Nitra)AFE</v>
      </c>
      <c r="D271" s="16">
        <v>2.34</v>
      </c>
      <c r="E271" s="16">
        <v>3</v>
      </c>
    </row>
    <row r="272" spans="1:5" x14ac:dyDescent="0.25">
      <c r="A272" s="26" t="str">
        <f t="shared" si="12"/>
        <v>UKF (UKF.Nitra)</v>
      </c>
      <c r="B272" t="s">
        <v>73</v>
      </c>
      <c r="C272" t="str">
        <f t="shared" si="13"/>
        <v>UKF (UKF.Nitra)AFF</v>
      </c>
      <c r="D272" s="16">
        <v>0.66666000000000003</v>
      </c>
      <c r="E272" s="16">
        <v>1</v>
      </c>
    </row>
    <row r="273" spans="1:5" x14ac:dyDescent="0.25">
      <c r="A273" s="26" t="str">
        <f t="shared" si="12"/>
        <v>UKF (UKF.Nitra)</v>
      </c>
      <c r="B273" t="s">
        <v>74</v>
      </c>
      <c r="C273" t="str">
        <f t="shared" si="13"/>
        <v>UKF (UKF.Nitra)AFG</v>
      </c>
      <c r="D273" s="16">
        <v>11.72</v>
      </c>
      <c r="E273" s="16">
        <v>16</v>
      </c>
    </row>
    <row r="274" spans="1:5" x14ac:dyDescent="0.25">
      <c r="A274" s="26" t="str">
        <f t="shared" si="12"/>
        <v>UKF (UKF.Nitra)</v>
      </c>
      <c r="B274" t="s">
        <v>75</v>
      </c>
      <c r="C274" t="str">
        <f t="shared" si="13"/>
        <v>UKF (UKF.Nitra)AFH</v>
      </c>
      <c r="D274" s="16">
        <v>13.66952</v>
      </c>
      <c r="E274" s="16">
        <v>24</v>
      </c>
    </row>
    <row r="275" spans="1:5" x14ac:dyDescent="0.25">
      <c r="A275" s="26" t="str">
        <f t="shared" si="12"/>
        <v>UKF (UKF.Nitra)</v>
      </c>
      <c r="B275" t="s">
        <v>78</v>
      </c>
      <c r="C275" t="str">
        <f t="shared" si="13"/>
        <v>UKF (UKF.Nitra)AFK</v>
      </c>
      <c r="D275" s="16">
        <v>1</v>
      </c>
      <c r="E275" s="16">
        <v>1</v>
      </c>
    </row>
    <row r="276" spans="1:5" x14ac:dyDescent="0.25">
      <c r="A276" s="26" t="str">
        <f t="shared" si="12"/>
        <v>UKF (UKF.Nitra)</v>
      </c>
      <c r="B276" t="s">
        <v>80</v>
      </c>
      <c r="C276" t="str">
        <f t="shared" si="13"/>
        <v>UKF (UKF.Nitra)AGI</v>
      </c>
      <c r="D276" s="16">
        <v>9</v>
      </c>
      <c r="E276" s="16">
        <v>9</v>
      </c>
    </row>
    <row r="277" spans="1:5" x14ac:dyDescent="0.25">
      <c r="A277" s="26" t="str">
        <f t="shared" si="12"/>
        <v>UKF (UKF.Nitra)</v>
      </c>
      <c r="B277" t="s">
        <v>82</v>
      </c>
      <c r="C277" t="str">
        <f t="shared" si="13"/>
        <v>UKF (UKF.Nitra)BAA</v>
      </c>
      <c r="D277" s="16">
        <v>1.69285</v>
      </c>
      <c r="E277" s="16">
        <v>3</v>
      </c>
    </row>
    <row r="278" spans="1:5" x14ac:dyDescent="0.25">
      <c r="A278" s="26" t="str">
        <f t="shared" si="12"/>
        <v>UKF (UKF.Nitra)</v>
      </c>
      <c r="B278" t="s">
        <v>83</v>
      </c>
      <c r="C278" t="str">
        <f t="shared" si="13"/>
        <v>UKF (UKF.Nitra)BAB</v>
      </c>
      <c r="D278" s="16">
        <v>1.47</v>
      </c>
      <c r="E278" s="16">
        <v>2</v>
      </c>
    </row>
    <row r="279" spans="1:5" x14ac:dyDescent="0.25">
      <c r="A279" s="26" t="str">
        <f t="shared" si="12"/>
        <v>UKF (UKF.Nitra)</v>
      </c>
      <c r="B279" t="s">
        <v>84</v>
      </c>
      <c r="C279" t="str">
        <f t="shared" si="13"/>
        <v>UKF (UKF.Nitra)BBA</v>
      </c>
      <c r="D279" s="16">
        <v>0.9</v>
      </c>
      <c r="E279" s="16">
        <v>1</v>
      </c>
    </row>
    <row r="280" spans="1:5" x14ac:dyDescent="0.25">
      <c r="A280" s="26" t="str">
        <f t="shared" si="12"/>
        <v>UKF (UKF.Nitra)</v>
      </c>
      <c r="B280" t="s">
        <v>85</v>
      </c>
      <c r="C280" t="str">
        <f t="shared" si="13"/>
        <v>UKF (UKF.Nitra)BBB</v>
      </c>
      <c r="D280" s="16">
        <v>5.35</v>
      </c>
      <c r="E280" s="16">
        <v>6</v>
      </c>
    </row>
    <row r="281" spans="1:5" x14ac:dyDescent="0.25">
      <c r="A281" s="26" t="str">
        <f t="shared" ref="A281:A301" si="14">VLOOKUP(24780,$F$2:$G$39,2,FALSE)</f>
        <v>UKF (UKF.Nitra)</v>
      </c>
      <c r="B281" t="s">
        <v>86</v>
      </c>
      <c r="C281" t="str">
        <f t="shared" si="13"/>
        <v>UKF (UKF.Nitra)BCB</v>
      </c>
      <c r="D281" s="16">
        <v>2.65</v>
      </c>
      <c r="E281" s="16">
        <v>4</v>
      </c>
    </row>
    <row r="282" spans="1:5" x14ac:dyDescent="0.25">
      <c r="A282" s="26" t="str">
        <f t="shared" si="14"/>
        <v>UKF (UKF.Nitra)</v>
      </c>
      <c r="B282" t="s">
        <v>87</v>
      </c>
      <c r="C282" t="str">
        <f t="shared" si="13"/>
        <v>UKF (UKF.Nitra)BCI</v>
      </c>
      <c r="D282" s="16">
        <v>16</v>
      </c>
      <c r="E282" s="16">
        <v>29</v>
      </c>
    </row>
    <row r="283" spans="1:5" x14ac:dyDescent="0.25">
      <c r="A283" s="26" t="str">
        <f t="shared" si="14"/>
        <v>UKF (UKF.Nitra)</v>
      </c>
      <c r="B283" t="s">
        <v>92</v>
      </c>
      <c r="C283" t="str">
        <f t="shared" si="13"/>
        <v>UKF (UKF.Nitra)BDD</v>
      </c>
      <c r="D283" s="16">
        <v>1</v>
      </c>
      <c r="E283" s="16">
        <v>1</v>
      </c>
    </row>
    <row r="284" spans="1:5" x14ac:dyDescent="0.25">
      <c r="A284" s="26" t="str">
        <f t="shared" si="14"/>
        <v>UKF (UKF.Nitra)</v>
      </c>
      <c r="B284" t="s">
        <v>93</v>
      </c>
      <c r="C284" t="str">
        <f t="shared" si="13"/>
        <v>UKF (UKF.Nitra)BDE</v>
      </c>
      <c r="D284" s="16">
        <v>14.7</v>
      </c>
      <c r="E284" s="16">
        <v>17</v>
      </c>
    </row>
    <row r="285" spans="1:5" x14ac:dyDescent="0.25">
      <c r="A285" s="26" t="str">
        <f t="shared" si="14"/>
        <v>UKF (UKF.Nitra)</v>
      </c>
      <c r="B285" t="s">
        <v>94</v>
      </c>
      <c r="C285" t="str">
        <f t="shared" si="13"/>
        <v>UKF (UKF.Nitra)BDF</v>
      </c>
      <c r="D285" s="16">
        <v>131.69999999999999</v>
      </c>
      <c r="E285" s="16">
        <v>138</v>
      </c>
    </row>
    <row r="286" spans="1:5" x14ac:dyDescent="0.25">
      <c r="A286" s="26" t="str">
        <f t="shared" si="14"/>
        <v>UKF (UKF.Nitra)</v>
      </c>
      <c r="B286" t="s">
        <v>95</v>
      </c>
      <c r="C286" t="str">
        <f t="shared" si="13"/>
        <v>UKF (UKF.Nitra)BDM</v>
      </c>
      <c r="D286" s="16">
        <v>1</v>
      </c>
      <c r="E286" s="16">
        <v>1</v>
      </c>
    </row>
    <row r="287" spans="1:5" x14ac:dyDescent="0.25">
      <c r="A287" s="26" t="str">
        <f t="shared" si="14"/>
        <v>UKF (UKF.Nitra)</v>
      </c>
      <c r="B287" t="s">
        <v>99</v>
      </c>
      <c r="C287" t="str">
        <f t="shared" si="13"/>
        <v>UKF (UKF.Nitra)BEE</v>
      </c>
      <c r="D287" s="16">
        <v>5.05</v>
      </c>
      <c r="E287" s="16">
        <v>6</v>
      </c>
    </row>
    <row r="288" spans="1:5" x14ac:dyDescent="0.25">
      <c r="A288" s="26" t="str">
        <f t="shared" si="14"/>
        <v>UKF (UKF.Nitra)</v>
      </c>
      <c r="B288" t="s">
        <v>100</v>
      </c>
      <c r="C288" t="str">
        <f t="shared" si="13"/>
        <v>UKF (UKF.Nitra)BEF</v>
      </c>
      <c r="D288" s="16">
        <v>23.75</v>
      </c>
      <c r="E288" s="16">
        <v>25</v>
      </c>
    </row>
    <row r="289" spans="1:5" x14ac:dyDescent="0.25">
      <c r="A289" s="26" t="str">
        <f t="shared" si="14"/>
        <v>UKF (UKF.Nitra)</v>
      </c>
      <c r="B289" t="s">
        <v>106</v>
      </c>
      <c r="C289" t="str">
        <f t="shared" si="13"/>
        <v>UKF (UKF.Nitra)CAB</v>
      </c>
      <c r="D289" s="16">
        <v>4.6428500000000001</v>
      </c>
      <c r="E289" s="16">
        <v>6</v>
      </c>
    </row>
    <row r="290" spans="1:5" x14ac:dyDescent="0.25">
      <c r="A290" s="26" t="str">
        <f t="shared" si="14"/>
        <v>UKF (UKF.Nitra)</v>
      </c>
      <c r="B290" t="s">
        <v>113</v>
      </c>
      <c r="C290" t="str">
        <f t="shared" si="13"/>
        <v>UKF (UKF.Nitra)CDD</v>
      </c>
      <c r="D290" s="16">
        <v>0.5</v>
      </c>
      <c r="E290" s="16">
        <v>1</v>
      </c>
    </row>
    <row r="291" spans="1:5" x14ac:dyDescent="0.25">
      <c r="A291" s="26" t="str">
        <f t="shared" si="14"/>
        <v>UKF (UKF.Nitra)</v>
      </c>
      <c r="B291" t="s">
        <v>114</v>
      </c>
      <c r="C291" t="str">
        <f t="shared" si="13"/>
        <v>UKF (UKF.Nitra)CDE</v>
      </c>
      <c r="D291" s="16">
        <v>1</v>
      </c>
      <c r="E291" s="16">
        <v>1</v>
      </c>
    </row>
    <row r="292" spans="1:5" x14ac:dyDescent="0.25">
      <c r="A292" s="26" t="str">
        <f t="shared" si="14"/>
        <v>UKF (UKF.Nitra)</v>
      </c>
      <c r="B292" t="s">
        <v>115</v>
      </c>
      <c r="C292" t="str">
        <f t="shared" si="13"/>
        <v>UKF (UKF.Nitra)CDF</v>
      </c>
      <c r="D292" s="16">
        <v>2</v>
      </c>
      <c r="E292" s="16">
        <v>2</v>
      </c>
    </row>
    <row r="293" spans="1:5" x14ac:dyDescent="0.25">
      <c r="A293" s="26" t="str">
        <f t="shared" si="14"/>
        <v>UKF (UKF.Nitra)</v>
      </c>
      <c r="B293" t="s">
        <v>125</v>
      </c>
      <c r="C293" t="str">
        <f t="shared" si="13"/>
        <v>UKF (UKF.Nitra)CKB</v>
      </c>
      <c r="D293" s="16">
        <v>1</v>
      </c>
      <c r="E293" s="16">
        <v>1</v>
      </c>
    </row>
    <row r="294" spans="1:5" x14ac:dyDescent="0.25">
      <c r="A294" s="26" t="str">
        <f t="shared" si="14"/>
        <v>UKF (UKF.Nitra)</v>
      </c>
      <c r="B294" t="s">
        <v>126</v>
      </c>
      <c r="C294" t="str">
        <f t="shared" si="13"/>
        <v>UKF (UKF.Nitra)DAI</v>
      </c>
      <c r="D294" s="16">
        <v>2</v>
      </c>
      <c r="E294" s="16">
        <v>2</v>
      </c>
    </row>
    <row r="295" spans="1:5" x14ac:dyDescent="0.25">
      <c r="A295" s="26" t="str">
        <f t="shared" si="14"/>
        <v>UKF (UKF.Nitra)</v>
      </c>
      <c r="B295" t="s">
        <v>128</v>
      </c>
      <c r="C295" t="str">
        <f t="shared" si="13"/>
        <v>UKF (UKF.Nitra)EAJ</v>
      </c>
      <c r="D295" s="16">
        <v>1</v>
      </c>
      <c r="E295" s="16">
        <v>1</v>
      </c>
    </row>
    <row r="296" spans="1:5" x14ac:dyDescent="0.25">
      <c r="A296" s="26" t="str">
        <f t="shared" si="14"/>
        <v>UKF (UKF.Nitra)</v>
      </c>
      <c r="B296" t="s">
        <v>129</v>
      </c>
      <c r="C296" t="str">
        <f t="shared" si="13"/>
        <v>UKF (UKF.Nitra)EDI</v>
      </c>
      <c r="D296" s="16">
        <v>71.5</v>
      </c>
      <c r="E296" s="16">
        <v>72</v>
      </c>
    </row>
    <row r="297" spans="1:5" x14ac:dyDescent="0.25">
      <c r="A297" s="26" t="str">
        <f t="shared" si="14"/>
        <v>UKF (UKF.Nitra)</v>
      </c>
      <c r="B297" t="s">
        <v>130</v>
      </c>
      <c r="C297" t="str">
        <f t="shared" si="13"/>
        <v>UKF (UKF.Nitra)EDJ</v>
      </c>
      <c r="D297" s="16">
        <v>5.5</v>
      </c>
      <c r="E297" s="16">
        <v>6</v>
      </c>
    </row>
    <row r="298" spans="1:5" x14ac:dyDescent="0.25">
      <c r="A298" s="26" t="str">
        <f t="shared" si="14"/>
        <v>UKF (UKF.Nitra)</v>
      </c>
      <c r="B298" t="s">
        <v>132</v>
      </c>
      <c r="C298" t="str">
        <f t="shared" si="13"/>
        <v>UKF (UKF.Nitra)FAI</v>
      </c>
      <c r="D298" s="16">
        <v>40.270000000000003</v>
      </c>
      <c r="E298" s="16">
        <v>44</v>
      </c>
    </row>
    <row r="299" spans="1:5" x14ac:dyDescent="0.25">
      <c r="A299" s="26" t="str">
        <f t="shared" si="14"/>
        <v>UKF (UKF.Nitra)</v>
      </c>
      <c r="B299" t="s">
        <v>133</v>
      </c>
      <c r="C299" t="str">
        <f t="shared" si="13"/>
        <v>UKF (UKF.Nitra)GAI</v>
      </c>
      <c r="D299" s="16">
        <v>0.125</v>
      </c>
      <c r="E299" s="16">
        <v>1</v>
      </c>
    </row>
    <row r="300" spans="1:5" x14ac:dyDescent="0.25">
      <c r="A300" s="26" t="str">
        <f t="shared" si="14"/>
        <v>UKF (UKF.Nitra)</v>
      </c>
      <c r="B300" t="s">
        <v>134</v>
      </c>
      <c r="C300" t="str">
        <f t="shared" si="13"/>
        <v>UKF (UKF.Nitra)GHG</v>
      </c>
      <c r="D300" s="16">
        <v>29</v>
      </c>
      <c r="E300" s="16">
        <v>29</v>
      </c>
    </row>
    <row r="301" spans="1:5" x14ac:dyDescent="0.25">
      <c r="A301" s="26" t="str">
        <f t="shared" si="14"/>
        <v>UKF (UKF.Nitra)</v>
      </c>
      <c r="B301" t="s">
        <v>135</v>
      </c>
      <c r="C301" t="str">
        <f t="shared" si="13"/>
        <v>UKF (UKF.Nitra)GII</v>
      </c>
      <c r="D301" s="16">
        <v>116.25333000000001</v>
      </c>
      <c r="E301" s="16">
        <v>122</v>
      </c>
    </row>
    <row r="302" spans="1:5" x14ac:dyDescent="0.25">
      <c r="A302" s="26" t="str">
        <f t="shared" ref="A302:A333" si="15">VLOOKUP(24783,$F$2:$G$39,2,FALSE)</f>
        <v>UMB (UMB.B.Bystrica)</v>
      </c>
      <c r="B302" t="s">
        <v>44</v>
      </c>
      <c r="C302" t="str">
        <f t="shared" si="13"/>
        <v>UMB (UMB.B.Bystrica)AAA</v>
      </c>
      <c r="D302" s="16">
        <v>12.335000000000001</v>
      </c>
      <c r="E302" s="16">
        <v>17</v>
      </c>
    </row>
    <row r="303" spans="1:5" x14ac:dyDescent="0.25">
      <c r="A303" s="26" t="str">
        <f t="shared" si="15"/>
        <v>UMB (UMB.B.Bystrica)</v>
      </c>
      <c r="B303" t="s">
        <v>45</v>
      </c>
      <c r="C303" t="str">
        <f t="shared" si="13"/>
        <v>UMB (UMB.B.Bystrica)AAB</v>
      </c>
      <c r="D303" s="16">
        <v>39.14434</v>
      </c>
      <c r="E303" s="16">
        <v>47</v>
      </c>
    </row>
    <row r="304" spans="1:5" x14ac:dyDescent="0.25">
      <c r="A304" s="26" t="str">
        <f t="shared" si="15"/>
        <v>UMB (UMB.B.Bystrica)</v>
      </c>
      <c r="B304" t="s">
        <v>46</v>
      </c>
      <c r="C304" t="str">
        <f t="shared" si="13"/>
        <v>UMB (UMB.B.Bystrica)ABA</v>
      </c>
      <c r="D304" s="16">
        <v>21.46</v>
      </c>
      <c r="E304" s="16">
        <v>23</v>
      </c>
    </row>
    <row r="305" spans="1:5" x14ac:dyDescent="0.25">
      <c r="A305" s="26" t="str">
        <f t="shared" si="15"/>
        <v>UMB (UMB.B.Bystrica)</v>
      </c>
      <c r="B305" t="s">
        <v>47</v>
      </c>
      <c r="C305" t="str">
        <f t="shared" si="13"/>
        <v>UMB (UMB.B.Bystrica)ABB</v>
      </c>
      <c r="D305" s="16">
        <v>6.1679000000000004</v>
      </c>
      <c r="E305" s="16">
        <v>8</v>
      </c>
    </row>
    <row r="306" spans="1:5" x14ac:dyDescent="0.25">
      <c r="A306" s="26" t="str">
        <f t="shared" si="15"/>
        <v>UMB (UMB.B.Bystrica)</v>
      </c>
      <c r="B306" t="s">
        <v>48</v>
      </c>
      <c r="C306" t="str">
        <f t="shared" si="13"/>
        <v>UMB (UMB.B.Bystrica)ABC</v>
      </c>
      <c r="D306" s="16">
        <v>8.75</v>
      </c>
      <c r="E306" s="16">
        <v>10</v>
      </c>
    </row>
    <row r="307" spans="1:5" x14ac:dyDescent="0.25">
      <c r="A307" s="26" t="str">
        <f t="shared" si="15"/>
        <v>UMB (UMB.B.Bystrica)</v>
      </c>
      <c r="B307" t="s">
        <v>49</v>
      </c>
      <c r="C307" t="str">
        <f t="shared" si="13"/>
        <v>UMB (UMB.B.Bystrica)ABD</v>
      </c>
      <c r="D307" s="16">
        <v>12.32</v>
      </c>
      <c r="E307" s="16">
        <v>15</v>
      </c>
    </row>
    <row r="308" spans="1:5" x14ac:dyDescent="0.25">
      <c r="A308" s="26" t="str">
        <f t="shared" si="15"/>
        <v>UMB (UMB.B.Bystrica)</v>
      </c>
      <c r="B308" t="s">
        <v>50</v>
      </c>
      <c r="C308" t="str">
        <f t="shared" si="13"/>
        <v>UMB (UMB.B.Bystrica)ACA</v>
      </c>
      <c r="D308" s="16">
        <v>1</v>
      </c>
      <c r="E308" s="16">
        <v>1</v>
      </c>
    </row>
    <row r="309" spans="1:5" x14ac:dyDescent="0.25">
      <c r="A309" s="26" t="str">
        <f t="shared" si="15"/>
        <v>UMB (UMB.B.Bystrica)</v>
      </c>
      <c r="B309" t="s">
        <v>51</v>
      </c>
      <c r="C309" t="str">
        <f t="shared" si="13"/>
        <v>UMB (UMB.B.Bystrica)ACB</v>
      </c>
      <c r="D309" s="16">
        <v>36.719000000000001</v>
      </c>
      <c r="E309" s="16">
        <v>41</v>
      </c>
    </row>
    <row r="310" spans="1:5" x14ac:dyDescent="0.25">
      <c r="A310" s="26" t="str">
        <f t="shared" si="15"/>
        <v>UMB (UMB.B.Bystrica)</v>
      </c>
      <c r="B310" t="s">
        <v>52</v>
      </c>
      <c r="C310" t="str">
        <f t="shared" si="13"/>
        <v>UMB (UMB.B.Bystrica)ACC</v>
      </c>
      <c r="D310" s="16">
        <v>8.2349999999999994</v>
      </c>
      <c r="E310" s="16">
        <v>11</v>
      </c>
    </row>
    <row r="311" spans="1:5" x14ac:dyDescent="0.25">
      <c r="A311" s="26" t="str">
        <f t="shared" si="15"/>
        <v>UMB (UMB.B.Bystrica)</v>
      </c>
      <c r="B311" t="s">
        <v>53</v>
      </c>
      <c r="C311" t="str">
        <f t="shared" si="13"/>
        <v>UMB (UMB.B.Bystrica)ACD</v>
      </c>
      <c r="D311" s="16">
        <v>8.5</v>
      </c>
      <c r="E311" s="16">
        <v>9</v>
      </c>
    </row>
    <row r="312" spans="1:5" x14ac:dyDescent="0.25">
      <c r="A312" s="26" t="str">
        <f t="shared" si="15"/>
        <v>UMB (UMB.B.Bystrica)</v>
      </c>
      <c r="B312" t="s">
        <v>54</v>
      </c>
      <c r="C312" t="str">
        <f t="shared" si="13"/>
        <v>UMB (UMB.B.Bystrica)ADC</v>
      </c>
      <c r="D312" s="16">
        <v>26.956659999999999</v>
      </c>
      <c r="E312" s="16">
        <v>58</v>
      </c>
    </row>
    <row r="313" spans="1:5" x14ac:dyDescent="0.25">
      <c r="A313" s="26" t="str">
        <f t="shared" si="15"/>
        <v>UMB (UMB.B.Bystrica)</v>
      </c>
      <c r="B313" t="s">
        <v>55</v>
      </c>
      <c r="C313" t="str">
        <f t="shared" si="13"/>
        <v>UMB (UMB.B.Bystrica)ADD</v>
      </c>
      <c r="D313" s="16">
        <v>9.23</v>
      </c>
      <c r="E313" s="16">
        <v>12</v>
      </c>
    </row>
    <row r="314" spans="1:5" x14ac:dyDescent="0.25">
      <c r="A314" s="26" t="str">
        <f t="shared" si="15"/>
        <v>UMB (UMB.B.Bystrica)</v>
      </c>
      <c r="B314" t="s">
        <v>56</v>
      </c>
      <c r="C314" t="str">
        <f t="shared" si="13"/>
        <v>UMB (UMB.B.Bystrica)ADE</v>
      </c>
      <c r="D314" s="16">
        <v>95.75</v>
      </c>
      <c r="E314" s="16">
        <v>107</v>
      </c>
    </row>
    <row r="315" spans="1:5" x14ac:dyDescent="0.25">
      <c r="A315" s="26" t="str">
        <f t="shared" si="15"/>
        <v>UMB (UMB.B.Bystrica)</v>
      </c>
      <c r="B315" t="s">
        <v>57</v>
      </c>
      <c r="C315" t="str">
        <f t="shared" si="13"/>
        <v>UMB (UMB.B.Bystrica)ADF</v>
      </c>
      <c r="D315" s="16">
        <v>135.68</v>
      </c>
      <c r="E315" s="16">
        <v>150</v>
      </c>
    </row>
    <row r="316" spans="1:5" x14ac:dyDescent="0.25">
      <c r="A316" s="26" t="str">
        <f t="shared" si="15"/>
        <v>UMB (UMB.B.Bystrica)</v>
      </c>
      <c r="B316" t="s">
        <v>58</v>
      </c>
      <c r="C316" t="str">
        <f t="shared" si="13"/>
        <v>UMB (UMB.B.Bystrica)ADM</v>
      </c>
      <c r="D316" s="16">
        <v>79.344999999999999</v>
      </c>
      <c r="E316" s="16">
        <v>116</v>
      </c>
    </row>
    <row r="317" spans="1:5" x14ac:dyDescent="0.25">
      <c r="A317" s="26" t="str">
        <f t="shared" si="15"/>
        <v>UMB (UMB.B.Bystrica)</v>
      </c>
      <c r="B317" t="s">
        <v>59</v>
      </c>
      <c r="C317" t="str">
        <f t="shared" si="13"/>
        <v>UMB (UMB.B.Bystrica)ADN</v>
      </c>
      <c r="D317" s="16">
        <v>20.99</v>
      </c>
      <c r="E317" s="16">
        <v>34</v>
      </c>
    </row>
    <row r="318" spans="1:5" x14ac:dyDescent="0.25">
      <c r="A318" s="26" t="str">
        <f t="shared" si="15"/>
        <v>UMB (UMB.B.Bystrica)</v>
      </c>
      <c r="B318" t="s">
        <v>60</v>
      </c>
      <c r="C318" t="str">
        <f t="shared" si="13"/>
        <v>UMB (UMB.B.Bystrica)AEC</v>
      </c>
      <c r="D318" s="16">
        <v>89.24897</v>
      </c>
      <c r="E318" s="16">
        <v>104</v>
      </c>
    </row>
    <row r="319" spans="1:5" x14ac:dyDescent="0.25">
      <c r="A319" s="26" t="str">
        <f t="shared" si="15"/>
        <v>UMB (UMB.B.Bystrica)</v>
      </c>
      <c r="B319" t="s">
        <v>61</v>
      </c>
      <c r="C319" t="str">
        <f t="shared" si="13"/>
        <v>UMB (UMB.B.Bystrica)AED</v>
      </c>
      <c r="D319" s="16">
        <v>125.44</v>
      </c>
      <c r="E319" s="16">
        <v>139</v>
      </c>
    </row>
    <row r="320" spans="1:5" x14ac:dyDescent="0.25">
      <c r="A320" s="26" t="str">
        <f t="shared" si="15"/>
        <v>UMB (UMB.B.Bystrica)</v>
      </c>
      <c r="B320" t="s">
        <v>68</v>
      </c>
      <c r="C320" t="str">
        <f t="shared" si="13"/>
        <v>UMB (UMB.B.Bystrica)AFA</v>
      </c>
      <c r="D320" s="16">
        <v>3</v>
      </c>
      <c r="E320" s="16">
        <v>4</v>
      </c>
    </row>
    <row r="321" spans="1:5" x14ac:dyDescent="0.25">
      <c r="A321" s="26" t="str">
        <f t="shared" si="15"/>
        <v>UMB (UMB.B.Bystrica)</v>
      </c>
      <c r="B321" t="s">
        <v>69</v>
      </c>
      <c r="C321" t="str">
        <f t="shared" si="13"/>
        <v>UMB (UMB.B.Bystrica)AFB</v>
      </c>
      <c r="D321" s="16">
        <v>6</v>
      </c>
      <c r="E321" s="16">
        <v>6</v>
      </c>
    </row>
    <row r="322" spans="1:5" x14ac:dyDescent="0.25">
      <c r="A322" s="26" t="str">
        <f t="shared" si="15"/>
        <v>UMB (UMB.B.Bystrica)</v>
      </c>
      <c r="B322" t="s">
        <v>70</v>
      </c>
      <c r="C322" t="str">
        <f t="shared" ref="C322:C385" si="16">CONCATENATE(A322,B322)</f>
        <v>UMB (UMB.B.Bystrica)AFC</v>
      </c>
      <c r="D322" s="16">
        <v>145.28666999999999</v>
      </c>
      <c r="E322" s="16">
        <v>164</v>
      </c>
    </row>
    <row r="323" spans="1:5" x14ac:dyDescent="0.25">
      <c r="A323" s="26" t="str">
        <f t="shared" si="15"/>
        <v>UMB (UMB.B.Bystrica)</v>
      </c>
      <c r="B323" t="s">
        <v>71</v>
      </c>
      <c r="C323" t="str">
        <f t="shared" si="16"/>
        <v>UMB (UMB.B.Bystrica)AFD</v>
      </c>
      <c r="D323" s="16">
        <v>242.30999</v>
      </c>
      <c r="E323" s="16">
        <v>259</v>
      </c>
    </row>
    <row r="324" spans="1:5" x14ac:dyDescent="0.25">
      <c r="A324" s="26" t="str">
        <f t="shared" si="15"/>
        <v>UMB (UMB.B.Bystrica)</v>
      </c>
      <c r="B324" t="s">
        <v>74</v>
      </c>
      <c r="C324" t="str">
        <f t="shared" si="16"/>
        <v>UMB (UMB.B.Bystrica)AFG</v>
      </c>
      <c r="D324" s="16">
        <v>7.53409</v>
      </c>
      <c r="E324" s="16">
        <v>12</v>
      </c>
    </row>
    <row r="325" spans="1:5" x14ac:dyDescent="0.25">
      <c r="A325" s="26" t="str">
        <f t="shared" si="15"/>
        <v>UMB (UMB.B.Bystrica)</v>
      </c>
      <c r="B325" t="s">
        <v>75</v>
      </c>
      <c r="C325" t="str">
        <f t="shared" si="16"/>
        <v>UMB (UMB.B.Bystrica)AFH</v>
      </c>
      <c r="D325" s="16">
        <v>9.1999999999999993</v>
      </c>
      <c r="E325" s="16">
        <v>10</v>
      </c>
    </row>
    <row r="326" spans="1:5" x14ac:dyDescent="0.25">
      <c r="A326" s="26" t="str">
        <f t="shared" si="15"/>
        <v>UMB (UMB.B.Bystrica)</v>
      </c>
      <c r="B326" t="s">
        <v>78</v>
      </c>
      <c r="C326" t="str">
        <f t="shared" si="16"/>
        <v>UMB (UMB.B.Bystrica)AFK</v>
      </c>
      <c r="D326" s="16">
        <v>2</v>
      </c>
      <c r="E326" s="16">
        <v>2</v>
      </c>
    </row>
    <row r="327" spans="1:5" x14ac:dyDescent="0.25">
      <c r="A327" s="26" t="str">
        <f t="shared" si="15"/>
        <v>UMB (UMB.B.Bystrica)</v>
      </c>
      <c r="B327" t="s">
        <v>80</v>
      </c>
      <c r="C327" t="str">
        <f t="shared" si="16"/>
        <v>UMB (UMB.B.Bystrica)AGI</v>
      </c>
      <c r="D327" s="16">
        <v>1</v>
      </c>
      <c r="E327" s="16">
        <v>1</v>
      </c>
    </row>
    <row r="328" spans="1:5" x14ac:dyDescent="0.25">
      <c r="A328" s="26" t="str">
        <f t="shared" si="15"/>
        <v>UMB (UMB.B.Bystrica)</v>
      </c>
      <c r="B328" t="s">
        <v>82</v>
      </c>
      <c r="C328" t="str">
        <f t="shared" si="16"/>
        <v>UMB (UMB.B.Bystrica)BAA</v>
      </c>
      <c r="D328" s="16">
        <v>1.8</v>
      </c>
      <c r="E328" s="16">
        <v>2</v>
      </c>
    </row>
    <row r="329" spans="1:5" x14ac:dyDescent="0.25">
      <c r="A329" s="26" t="str">
        <f t="shared" si="15"/>
        <v>UMB (UMB.B.Bystrica)</v>
      </c>
      <c r="B329" t="s">
        <v>83</v>
      </c>
      <c r="C329" t="str">
        <f t="shared" si="16"/>
        <v>UMB (UMB.B.Bystrica)BAB</v>
      </c>
      <c r="D329" s="16">
        <v>8.5399999999999991</v>
      </c>
      <c r="E329" s="16">
        <v>11</v>
      </c>
    </row>
    <row r="330" spans="1:5" x14ac:dyDescent="0.25">
      <c r="A330" s="26" t="str">
        <f t="shared" si="15"/>
        <v>UMB (UMB.B.Bystrica)</v>
      </c>
      <c r="B330" t="s">
        <v>84</v>
      </c>
      <c r="C330" t="str">
        <f t="shared" si="16"/>
        <v>UMB (UMB.B.Bystrica)BBA</v>
      </c>
      <c r="D330" s="16">
        <v>1.5</v>
      </c>
      <c r="E330" s="16">
        <v>2</v>
      </c>
    </row>
    <row r="331" spans="1:5" x14ac:dyDescent="0.25">
      <c r="A331" s="26" t="str">
        <f t="shared" si="15"/>
        <v>UMB (UMB.B.Bystrica)</v>
      </c>
      <c r="B331" t="s">
        <v>86</v>
      </c>
      <c r="C331" t="str">
        <f t="shared" si="16"/>
        <v>UMB (UMB.B.Bystrica)BCB</v>
      </c>
      <c r="D331" s="16">
        <v>11.101699999999999</v>
      </c>
      <c r="E331" s="16">
        <v>18</v>
      </c>
    </row>
    <row r="332" spans="1:5" x14ac:dyDescent="0.25">
      <c r="A332" s="26" t="str">
        <f t="shared" si="15"/>
        <v>UMB (UMB.B.Bystrica)</v>
      </c>
      <c r="B332" t="s">
        <v>87</v>
      </c>
      <c r="C332" t="str">
        <f t="shared" si="16"/>
        <v>UMB (UMB.B.Bystrica)BCI</v>
      </c>
      <c r="D332" s="16">
        <v>20.990600000000001</v>
      </c>
      <c r="E332" s="16">
        <v>29</v>
      </c>
    </row>
    <row r="333" spans="1:5" x14ac:dyDescent="0.25">
      <c r="A333" s="26" t="str">
        <f t="shared" si="15"/>
        <v>UMB (UMB.B.Bystrica)</v>
      </c>
      <c r="B333" t="s">
        <v>88</v>
      </c>
      <c r="C333" t="str">
        <f t="shared" si="16"/>
        <v>UMB (UMB.B.Bystrica)BCK</v>
      </c>
      <c r="D333" s="16">
        <v>18.010000000000002</v>
      </c>
      <c r="E333" s="16">
        <v>23</v>
      </c>
    </row>
    <row r="334" spans="1:5" x14ac:dyDescent="0.25">
      <c r="A334" s="26" t="str">
        <f t="shared" ref="A334:A351" si="17">VLOOKUP(24783,$F$2:$G$39,2,FALSE)</f>
        <v>UMB (UMB.B.Bystrica)</v>
      </c>
      <c r="B334" t="s">
        <v>89</v>
      </c>
      <c r="C334" t="str">
        <f t="shared" si="16"/>
        <v>UMB (UMB.B.Bystrica)BDA</v>
      </c>
      <c r="D334" s="16">
        <v>10</v>
      </c>
      <c r="E334" s="16">
        <v>10</v>
      </c>
    </row>
    <row r="335" spans="1:5" x14ac:dyDescent="0.25">
      <c r="A335" s="26" t="str">
        <f t="shared" si="17"/>
        <v>UMB (UMB.B.Bystrica)</v>
      </c>
      <c r="B335" t="s">
        <v>93</v>
      </c>
      <c r="C335" t="str">
        <f t="shared" si="16"/>
        <v>UMB (UMB.B.Bystrica)BDE</v>
      </c>
      <c r="D335" s="16">
        <v>12</v>
      </c>
      <c r="E335" s="16">
        <v>12</v>
      </c>
    </row>
    <row r="336" spans="1:5" x14ac:dyDescent="0.25">
      <c r="A336" s="26" t="str">
        <f t="shared" si="17"/>
        <v>UMB (UMB.B.Bystrica)</v>
      </c>
      <c r="B336" t="s">
        <v>94</v>
      </c>
      <c r="C336" t="str">
        <f t="shared" si="16"/>
        <v>UMB (UMB.B.Bystrica)BDF</v>
      </c>
      <c r="D336" s="16">
        <v>56.39</v>
      </c>
      <c r="E336" s="16">
        <v>57</v>
      </c>
    </row>
    <row r="337" spans="1:5" x14ac:dyDescent="0.25">
      <c r="A337" s="26" t="str">
        <f t="shared" si="17"/>
        <v>UMB (UMB.B.Bystrica)</v>
      </c>
      <c r="B337" t="s">
        <v>99</v>
      </c>
      <c r="C337" t="str">
        <f t="shared" si="16"/>
        <v>UMB (UMB.B.Bystrica)BEE</v>
      </c>
      <c r="D337" s="16">
        <v>11.410030000000001</v>
      </c>
      <c r="E337" s="16">
        <v>13</v>
      </c>
    </row>
    <row r="338" spans="1:5" x14ac:dyDescent="0.25">
      <c r="A338" s="26" t="str">
        <f t="shared" si="17"/>
        <v>UMB (UMB.B.Bystrica)</v>
      </c>
      <c r="B338" t="s">
        <v>100</v>
      </c>
      <c r="C338" t="str">
        <f t="shared" si="16"/>
        <v>UMB (UMB.B.Bystrica)BEF</v>
      </c>
      <c r="D338" s="16">
        <v>28.39</v>
      </c>
      <c r="E338" s="16">
        <v>41</v>
      </c>
    </row>
    <row r="339" spans="1:5" x14ac:dyDescent="0.25">
      <c r="A339" s="26" t="str">
        <f t="shared" si="17"/>
        <v>UMB (UMB.B.Bystrica)</v>
      </c>
      <c r="B339" t="s">
        <v>101</v>
      </c>
      <c r="C339" t="str">
        <f t="shared" si="16"/>
        <v>UMB (UMB.B.Bystrica)BFA</v>
      </c>
      <c r="D339" s="16">
        <v>1</v>
      </c>
      <c r="E339" s="16">
        <v>1</v>
      </c>
    </row>
    <row r="340" spans="1:5" x14ac:dyDescent="0.25">
      <c r="A340" s="26" t="str">
        <f t="shared" si="17"/>
        <v>UMB (UMB.B.Bystrica)</v>
      </c>
      <c r="B340" t="s">
        <v>106</v>
      </c>
      <c r="C340" t="str">
        <f t="shared" si="16"/>
        <v>UMB (UMB.B.Bystrica)CAB</v>
      </c>
      <c r="D340" s="16">
        <v>7.8</v>
      </c>
      <c r="E340" s="16">
        <v>8</v>
      </c>
    </row>
    <row r="341" spans="1:5" x14ac:dyDescent="0.25">
      <c r="A341" s="26" t="str">
        <f t="shared" si="17"/>
        <v>UMB (UMB.B.Bystrica)</v>
      </c>
      <c r="B341" t="s">
        <v>115</v>
      </c>
      <c r="C341" t="str">
        <f t="shared" si="16"/>
        <v>UMB (UMB.B.Bystrica)CDF</v>
      </c>
      <c r="D341" s="16">
        <v>1</v>
      </c>
      <c r="E341" s="16">
        <v>1</v>
      </c>
    </row>
    <row r="342" spans="1:5" x14ac:dyDescent="0.25">
      <c r="A342" s="26" t="str">
        <f t="shared" si="17"/>
        <v>UMB (UMB.B.Bystrica)</v>
      </c>
      <c r="B342" t="s">
        <v>116</v>
      </c>
      <c r="C342" t="str">
        <f t="shared" si="16"/>
        <v>UMB (UMB.B.Bystrica)CEC</v>
      </c>
      <c r="D342" s="16">
        <v>1.5</v>
      </c>
      <c r="E342" s="16">
        <v>3</v>
      </c>
    </row>
    <row r="343" spans="1:5" x14ac:dyDescent="0.25">
      <c r="A343" s="26" t="str">
        <f t="shared" si="17"/>
        <v>UMB (UMB.B.Bystrica)</v>
      </c>
      <c r="B343" t="s">
        <v>117</v>
      </c>
      <c r="C343" t="str">
        <f t="shared" si="16"/>
        <v>UMB (UMB.B.Bystrica)CED</v>
      </c>
      <c r="D343" s="16">
        <v>1</v>
      </c>
      <c r="E343" s="16">
        <v>1</v>
      </c>
    </row>
    <row r="344" spans="1:5" x14ac:dyDescent="0.25">
      <c r="A344" s="26" t="str">
        <f t="shared" si="17"/>
        <v>UMB (UMB.B.Bystrica)</v>
      </c>
      <c r="B344" t="s">
        <v>126</v>
      </c>
      <c r="C344" t="str">
        <f t="shared" si="16"/>
        <v>UMB (UMB.B.Bystrica)DAI</v>
      </c>
      <c r="D344" s="16">
        <v>5.8</v>
      </c>
      <c r="E344" s="16">
        <v>6</v>
      </c>
    </row>
    <row r="345" spans="1:5" x14ac:dyDescent="0.25">
      <c r="A345" s="26" t="str">
        <f t="shared" si="17"/>
        <v>UMB (UMB.B.Bystrica)</v>
      </c>
      <c r="B345" t="s">
        <v>128</v>
      </c>
      <c r="C345" t="str">
        <f t="shared" si="16"/>
        <v>UMB (UMB.B.Bystrica)EAJ</v>
      </c>
      <c r="D345" s="16">
        <v>5</v>
      </c>
      <c r="E345" s="16">
        <v>5</v>
      </c>
    </row>
    <row r="346" spans="1:5" x14ac:dyDescent="0.25">
      <c r="A346" s="26" t="str">
        <f t="shared" si="17"/>
        <v>UMB (UMB.B.Bystrica)</v>
      </c>
      <c r="B346" t="s">
        <v>129</v>
      </c>
      <c r="C346" t="str">
        <f t="shared" si="16"/>
        <v>UMB (UMB.B.Bystrica)EDI</v>
      </c>
      <c r="D346" s="16">
        <v>43</v>
      </c>
      <c r="E346" s="16">
        <v>43</v>
      </c>
    </row>
    <row r="347" spans="1:5" x14ac:dyDescent="0.25">
      <c r="A347" s="26" t="str">
        <f t="shared" si="17"/>
        <v>UMB (UMB.B.Bystrica)</v>
      </c>
      <c r="B347" t="s">
        <v>130</v>
      </c>
      <c r="C347" t="str">
        <f t="shared" si="16"/>
        <v>UMB (UMB.B.Bystrica)EDJ</v>
      </c>
      <c r="D347" s="16">
        <v>1</v>
      </c>
      <c r="E347" s="16">
        <v>1</v>
      </c>
    </row>
    <row r="348" spans="1:5" x14ac:dyDescent="0.25">
      <c r="A348" s="26" t="str">
        <f t="shared" si="17"/>
        <v>UMB (UMB.B.Bystrica)</v>
      </c>
      <c r="B348" t="s">
        <v>132</v>
      </c>
      <c r="C348" t="str">
        <f t="shared" si="16"/>
        <v>UMB (UMB.B.Bystrica)FAI</v>
      </c>
      <c r="D348" s="16">
        <v>51.833329999999997</v>
      </c>
      <c r="E348" s="16">
        <v>59</v>
      </c>
    </row>
    <row r="349" spans="1:5" x14ac:dyDescent="0.25">
      <c r="A349" s="26" t="str">
        <f t="shared" si="17"/>
        <v>UMB (UMB.B.Bystrica)</v>
      </c>
      <c r="B349" t="s">
        <v>133</v>
      </c>
      <c r="C349" t="str">
        <f t="shared" si="16"/>
        <v>UMB (UMB.B.Bystrica)GAI</v>
      </c>
      <c r="D349" s="16">
        <v>4.41</v>
      </c>
      <c r="E349" s="16">
        <v>7</v>
      </c>
    </row>
    <row r="350" spans="1:5" x14ac:dyDescent="0.25">
      <c r="A350" s="26" t="str">
        <f t="shared" si="17"/>
        <v>UMB (UMB.B.Bystrica)</v>
      </c>
      <c r="B350" t="s">
        <v>134</v>
      </c>
      <c r="C350" t="str">
        <f t="shared" si="16"/>
        <v>UMB (UMB.B.Bystrica)GHG</v>
      </c>
      <c r="D350" s="16">
        <v>6.2</v>
      </c>
      <c r="E350" s="16">
        <v>7</v>
      </c>
    </row>
    <row r="351" spans="1:5" x14ac:dyDescent="0.25">
      <c r="A351" s="26" t="str">
        <f t="shared" si="17"/>
        <v>UMB (UMB.B.Bystrica)</v>
      </c>
      <c r="B351" t="s">
        <v>135</v>
      </c>
      <c r="C351" t="str">
        <f t="shared" si="16"/>
        <v>UMB (UMB.B.Bystrica)GII</v>
      </c>
      <c r="D351" s="16">
        <v>88.411100000000005</v>
      </c>
      <c r="E351" s="16">
        <v>92</v>
      </c>
    </row>
    <row r="352" spans="1:5" x14ac:dyDescent="0.25">
      <c r="A352" s="26" t="str">
        <f t="shared" ref="A352:A383" si="18">VLOOKUP(24791,$F$2:$G$39,2,FALSE)</f>
        <v>TU (TUT)</v>
      </c>
      <c r="B352" t="s">
        <v>44</v>
      </c>
      <c r="C352" t="str">
        <f t="shared" si="16"/>
        <v>TU (TUT)AAA</v>
      </c>
      <c r="D352" s="16">
        <v>23.2227</v>
      </c>
      <c r="E352" s="16">
        <v>27</v>
      </c>
    </row>
    <row r="353" spans="1:5" x14ac:dyDescent="0.25">
      <c r="A353" s="26" t="str">
        <f t="shared" si="18"/>
        <v>TU (TUT)</v>
      </c>
      <c r="B353" t="s">
        <v>45</v>
      </c>
      <c r="C353" t="str">
        <f t="shared" si="16"/>
        <v>TU (TUT)AAB</v>
      </c>
      <c r="D353" s="16">
        <v>23.82582</v>
      </c>
      <c r="E353" s="16">
        <v>27</v>
      </c>
    </row>
    <row r="354" spans="1:5" x14ac:dyDescent="0.25">
      <c r="A354" s="26" t="str">
        <f t="shared" si="18"/>
        <v>TU (TUT)</v>
      </c>
      <c r="B354" t="s">
        <v>46</v>
      </c>
      <c r="C354" t="str">
        <f t="shared" si="16"/>
        <v>TU (TUT)ABA</v>
      </c>
      <c r="D354" s="16">
        <v>4.3600000000000003</v>
      </c>
      <c r="E354" s="16">
        <v>6</v>
      </c>
    </row>
    <row r="355" spans="1:5" x14ac:dyDescent="0.25">
      <c r="A355" s="26" t="str">
        <f t="shared" si="18"/>
        <v>TU (TUT)</v>
      </c>
      <c r="B355" t="s">
        <v>47</v>
      </c>
      <c r="C355" t="str">
        <f t="shared" si="16"/>
        <v>TU (TUT)ABB</v>
      </c>
      <c r="D355" s="16">
        <v>3.83</v>
      </c>
      <c r="E355" s="16">
        <v>5</v>
      </c>
    </row>
    <row r="356" spans="1:5" x14ac:dyDescent="0.25">
      <c r="A356" s="26" t="str">
        <f t="shared" si="18"/>
        <v>TU (TUT)</v>
      </c>
      <c r="B356" t="s">
        <v>48</v>
      </c>
      <c r="C356" t="str">
        <f t="shared" si="16"/>
        <v>TU (TUT)ABC</v>
      </c>
      <c r="D356" s="16">
        <v>2</v>
      </c>
      <c r="E356" s="16">
        <v>2</v>
      </c>
    </row>
    <row r="357" spans="1:5" x14ac:dyDescent="0.25">
      <c r="A357" s="26" t="str">
        <f t="shared" si="18"/>
        <v>TU (TUT)</v>
      </c>
      <c r="B357" t="s">
        <v>49</v>
      </c>
      <c r="C357" t="str">
        <f t="shared" si="16"/>
        <v>TU (TUT)ABD</v>
      </c>
      <c r="D357" s="16">
        <v>2.9</v>
      </c>
      <c r="E357" s="16">
        <v>4</v>
      </c>
    </row>
    <row r="358" spans="1:5" x14ac:dyDescent="0.25">
      <c r="A358" s="26" t="str">
        <f t="shared" si="18"/>
        <v>TU (TUT)</v>
      </c>
      <c r="B358" t="s">
        <v>50</v>
      </c>
      <c r="C358" t="str">
        <f t="shared" si="16"/>
        <v>TU (TUT)ACA</v>
      </c>
      <c r="D358" s="16">
        <v>1</v>
      </c>
      <c r="E358" s="16">
        <v>1</v>
      </c>
    </row>
    <row r="359" spans="1:5" x14ac:dyDescent="0.25">
      <c r="A359" s="26" t="str">
        <f t="shared" si="18"/>
        <v>TU (TUT)</v>
      </c>
      <c r="B359" t="s">
        <v>51</v>
      </c>
      <c r="C359" t="str">
        <f t="shared" si="16"/>
        <v>TU (TUT)ACB</v>
      </c>
      <c r="D359" s="16">
        <v>23.5</v>
      </c>
      <c r="E359" s="16">
        <v>27</v>
      </c>
    </row>
    <row r="360" spans="1:5" x14ac:dyDescent="0.25">
      <c r="A360" s="26" t="str">
        <f t="shared" si="18"/>
        <v>TU (TUT)</v>
      </c>
      <c r="B360" t="s">
        <v>52</v>
      </c>
      <c r="C360" t="str">
        <f t="shared" si="16"/>
        <v>TU (TUT)ACC</v>
      </c>
      <c r="D360" s="16">
        <v>2</v>
      </c>
      <c r="E360" s="16">
        <v>2</v>
      </c>
    </row>
    <row r="361" spans="1:5" x14ac:dyDescent="0.25">
      <c r="A361" s="26" t="str">
        <f t="shared" si="18"/>
        <v>TU (TUT)</v>
      </c>
      <c r="B361" t="s">
        <v>53</v>
      </c>
      <c r="C361" t="str">
        <f t="shared" si="16"/>
        <v>TU (TUT)ACD</v>
      </c>
      <c r="D361" s="16">
        <v>7.65</v>
      </c>
      <c r="E361" s="16">
        <v>8</v>
      </c>
    </row>
    <row r="362" spans="1:5" x14ac:dyDescent="0.25">
      <c r="A362" s="26" t="str">
        <f t="shared" si="18"/>
        <v>TU (TUT)</v>
      </c>
      <c r="B362" t="s">
        <v>54</v>
      </c>
      <c r="C362" t="str">
        <f t="shared" si="16"/>
        <v>TU (TUT)ADC</v>
      </c>
      <c r="D362" s="16">
        <v>17.79053</v>
      </c>
      <c r="E362" s="16">
        <v>50</v>
      </c>
    </row>
    <row r="363" spans="1:5" x14ac:dyDescent="0.25">
      <c r="A363" s="26" t="str">
        <f t="shared" si="18"/>
        <v>TU (TUT)</v>
      </c>
      <c r="B363" t="s">
        <v>55</v>
      </c>
      <c r="C363" t="str">
        <f t="shared" si="16"/>
        <v>TU (TUT)ADD</v>
      </c>
      <c r="D363" s="16">
        <v>2.8</v>
      </c>
      <c r="E363" s="16">
        <v>4</v>
      </c>
    </row>
    <row r="364" spans="1:5" x14ac:dyDescent="0.25">
      <c r="A364" s="26" t="str">
        <f t="shared" si="18"/>
        <v>TU (TUT)</v>
      </c>
      <c r="B364" t="s">
        <v>56</v>
      </c>
      <c r="C364" t="str">
        <f t="shared" si="16"/>
        <v>TU (TUT)ADE</v>
      </c>
      <c r="D364" s="16">
        <v>43.646790000000003</v>
      </c>
      <c r="E364" s="16">
        <v>50</v>
      </c>
    </row>
    <row r="365" spans="1:5" x14ac:dyDescent="0.25">
      <c r="A365" s="26" t="str">
        <f t="shared" si="18"/>
        <v>TU (TUT)</v>
      </c>
      <c r="B365" t="s">
        <v>57</v>
      </c>
      <c r="C365" t="str">
        <f t="shared" si="16"/>
        <v>TU (TUT)ADF</v>
      </c>
      <c r="D365" s="16">
        <v>119.51903</v>
      </c>
      <c r="E365" s="16">
        <v>136</v>
      </c>
    </row>
    <row r="366" spans="1:5" x14ac:dyDescent="0.25">
      <c r="A366" s="26" t="str">
        <f t="shared" si="18"/>
        <v>TU (TUT)</v>
      </c>
      <c r="B366" t="s">
        <v>58</v>
      </c>
      <c r="C366" t="str">
        <f t="shared" si="16"/>
        <v>TU (TUT)ADM</v>
      </c>
      <c r="D366" s="16">
        <v>30.283539999999999</v>
      </c>
      <c r="E366" s="16">
        <v>44</v>
      </c>
    </row>
    <row r="367" spans="1:5" x14ac:dyDescent="0.25">
      <c r="A367" s="26" t="str">
        <f t="shared" si="18"/>
        <v>TU (TUT)</v>
      </c>
      <c r="B367" t="s">
        <v>59</v>
      </c>
      <c r="C367" t="str">
        <f t="shared" si="16"/>
        <v>TU (TUT)ADN</v>
      </c>
      <c r="D367" s="16">
        <v>21.774850000000001</v>
      </c>
      <c r="E367" s="16">
        <v>29</v>
      </c>
    </row>
    <row r="368" spans="1:5" x14ac:dyDescent="0.25">
      <c r="A368" s="26" t="str">
        <f t="shared" si="18"/>
        <v>TU (TUT)</v>
      </c>
      <c r="B368" t="s">
        <v>60</v>
      </c>
      <c r="C368" t="str">
        <f t="shared" si="16"/>
        <v>TU (TUT)AEC</v>
      </c>
      <c r="D368" s="16">
        <v>55.921660000000003</v>
      </c>
      <c r="E368" s="16">
        <v>62</v>
      </c>
    </row>
    <row r="369" spans="1:5" x14ac:dyDescent="0.25">
      <c r="A369" s="26" t="str">
        <f t="shared" si="18"/>
        <v>TU (TUT)</v>
      </c>
      <c r="B369" t="s">
        <v>61</v>
      </c>
      <c r="C369" t="str">
        <f t="shared" si="16"/>
        <v>TU (TUT)AED</v>
      </c>
      <c r="D369" s="16">
        <v>175.01666</v>
      </c>
      <c r="E369" s="16">
        <v>183</v>
      </c>
    </row>
    <row r="370" spans="1:5" x14ac:dyDescent="0.25">
      <c r="A370" s="26" t="str">
        <f t="shared" si="18"/>
        <v>TU (TUT)</v>
      </c>
      <c r="B370" t="s">
        <v>68</v>
      </c>
      <c r="C370" t="str">
        <f t="shared" si="16"/>
        <v>TU (TUT)AFA</v>
      </c>
      <c r="D370" s="16">
        <v>2.5</v>
      </c>
      <c r="E370" s="16">
        <v>3</v>
      </c>
    </row>
    <row r="371" spans="1:5" x14ac:dyDescent="0.25">
      <c r="A371" s="26" t="str">
        <f t="shared" si="18"/>
        <v>TU (TUT)</v>
      </c>
      <c r="B371" t="s">
        <v>69</v>
      </c>
      <c r="C371" t="str">
        <f t="shared" si="16"/>
        <v>TU (TUT)AFB</v>
      </c>
      <c r="D371" s="16">
        <v>8.4</v>
      </c>
      <c r="E371" s="16">
        <v>10</v>
      </c>
    </row>
    <row r="372" spans="1:5" x14ac:dyDescent="0.25">
      <c r="A372" s="26" t="str">
        <f t="shared" si="18"/>
        <v>TU (TUT)</v>
      </c>
      <c r="B372" t="s">
        <v>70</v>
      </c>
      <c r="C372" t="str">
        <f t="shared" si="16"/>
        <v>TU (TUT)AFC</v>
      </c>
      <c r="D372" s="16">
        <v>85.447869999999995</v>
      </c>
      <c r="E372" s="16">
        <v>107</v>
      </c>
    </row>
    <row r="373" spans="1:5" x14ac:dyDescent="0.25">
      <c r="A373" s="26" t="str">
        <f t="shared" si="18"/>
        <v>TU (TUT)</v>
      </c>
      <c r="B373" t="s">
        <v>71</v>
      </c>
      <c r="C373" t="str">
        <f t="shared" si="16"/>
        <v>TU (TUT)AFD</v>
      </c>
      <c r="D373" s="16">
        <v>201.03334000000001</v>
      </c>
      <c r="E373" s="16">
        <v>214</v>
      </c>
    </row>
    <row r="374" spans="1:5" x14ac:dyDescent="0.25">
      <c r="A374" s="26" t="str">
        <f t="shared" si="18"/>
        <v>TU (TUT)</v>
      </c>
      <c r="B374" t="s">
        <v>72</v>
      </c>
      <c r="C374" t="str">
        <f t="shared" si="16"/>
        <v>TU (TUT)AFE</v>
      </c>
      <c r="D374" s="16">
        <v>0.5</v>
      </c>
      <c r="E374" s="16">
        <v>1</v>
      </c>
    </row>
    <row r="375" spans="1:5" x14ac:dyDescent="0.25">
      <c r="A375" s="26" t="str">
        <f t="shared" si="18"/>
        <v>TU (TUT)</v>
      </c>
      <c r="B375" t="s">
        <v>73</v>
      </c>
      <c r="C375" t="str">
        <f t="shared" si="16"/>
        <v>TU (TUT)AFF</v>
      </c>
      <c r="D375" s="16">
        <v>6</v>
      </c>
      <c r="E375" s="16">
        <v>6</v>
      </c>
    </row>
    <row r="376" spans="1:5" x14ac:dyDescent="0.25">
      <c r="A376" s="26" t="str">
        <f t="shared" si="18"/>
        <v>TU (TUT)</v>
      </c>
      <c r="B376" t="s">
        <v>74</v>
      </c>
      <c r="C376" t="str">
        <f t="shared" si="16"/>
        <v>TU (TUT)AFG</v>
      </c>
      <c r="D376" s="16">
        <v>17.375</v>
      </c>
      <c r="E376" s="16">
        <v>19</v>
      </c>
    </row>
    <row r="377" spans="1:5" x14ac:dyDescent="0.25">
      <c r="A377" s="26" t="str">
        <f t="shared" si="18"/>
        <v>TU (TUT)</v>
      </c>
      <c r="B377" t="s">
        <v>75</v>
      </c>
      <c r="C377" t="str">
        <f t="shared" si="16"/>
        <v>TU (TUT)AFH</v>
      </c>
      <c r="D377" s="16">
        <v>15.53332</v>
      </c>
      <c r="E377" s="16">
        <v>21</v>
      </c>
    </row>
    <row r="378" spans="1:5" x14ac:dyDescent="0.25">
      <c r="A378" s="26" t="str">
        <f t="shared" si="18"/>
        <v>TU (TUT)</v>
      </c>
      <c r="B378" t="s">
        <v>78</v>
      </c>
      <c r="C378" t="str">
        <f t="shared" si="16"/>
        <v>TU (TUT)AFK</v>
      </c>
      <c r="D378" s="16">
        <v>0.3</v>
      </c>
      <c r="E378" s="16">
        <v>1</v>
      </c>
    </row>
    <row r="379" spans="1:5" x14ac:dyDescent="0.25">
      <c r="A379" s="26" t="str">
        <f t="shared" si="18"/>
        <v>TU (TUT)</v>
      </c>
      <c r="B379" t="s">
        <v>80</v>
      </c>
      <c r="C379" t="str">
        <f t="shared" si="16"/>
        <v>TU (TUT)AGI</v>
      </c>
      <c r="D379" s="16">
        <v>0.2</v>
      </c>
      <c r="E379" s="16">
        <v>1</v>
      </c>
    </row>
    <row r="380" spans="1:5" x14ac:dyDescent="0.25">
      <c r="A380" s="26" t="str">
        <f t="shared" si="18"/>
        <v>TU (TUT)</v>
      </c>
      <c r="B380" t="s">
        <v>82</v>
      </c>
      <c r="C380" t="str">
        <f t="shared" si="16"/>
        <v>TU (TUT)BAA</v>
      </c>
      <c r="D380" s="16">
        <v>2</v>
      </c>
      <c r="E380" s="16">
        <v>2</v>
      </c>
    </row>
    <row r="381" spans="1:5" x14ac:dyDescent="0.25">
      <c r="A381" s="26" t="str">
        <f t="shared" si="18"/>
        <v>TU (TUT)</v>
      </c>
      <c r="B381" t="s">
        <v>83</v>
      </c>
      <c r="C381" t="str">
        <f t="shared" si="16"/>
        <v>TU (TUT)BAB</v>
      </c>
      <c r="D381" s="16">
        <v>6.64</v>
      </c>
      <c r="E381" s="16">
        <v>8</v>
      </c>
    </row>
    <row r="382" spans="1:5" x14ac:dyDescent="0.25">
      <c r="A382" s="26" t="str">
        <f t="shared" si="18"/>
        <v>TU (TUT)</v>
      </c>
      <c r="B382" t="s">
        <v>85</v>
      </c>
      <c r="C382" t="str">
        <f t="shared" si="16"/>
        <v>TU (TUT)BBB</v>
      </c>
      <c r="D382" s="16">
        <v>1.38</v>
      </c>
      <c r="E382" s="16">
        <v>2</v>
      </c>
    </row>
    <row r="383" spans="1:5" x14ac:dyDescent="0.25">
      <c r="A383" s="26" t="str">
        <f t="shared" si="18"/>
        <v>TU (TUT)</v>
      </c>
      <c r="B383" t="s">
        <v>86</v>
      </c>
      <c r="C383" t="str">
        <f t="shared" si="16"/>
        <v>TU (TUT)BCB</v>
      </c>
      <c r="D383" s="16">
        <v>0.9</v>
      </c>
      <c r="E383" s="16">
        <v>1</v>
      </c>
    </row>
    <row r="384" spans="1:5" x14ac:dyDescent="0.25">
      <c r="A384" s="26" t="str">
        <f t="shared" ref="A384:A402" si="19">VLOOKUP(24791,$F$2:$G$39,2,FALSE)</f>
        <v>TU (TUT)</v>
      </c>
      <c r="B384" t="s">
        <v>87</v>
      </c>
      <c r="C384" t="str">
        <f t="shared" si="16"/>
        <v>TU (TUT)BCI</v>
      </c>
      <c r="D384" s="16">
        <v>13.7</v>
      </c>
      <c r="E384" s="16">
        <v>14</v>
      </c>
    </row>
    <row r="385" spans="1:5" x14ac:dyDescent="0.25">
      <c r="A385" s="26" t="str">
        <f t="shared" si="19"/>
        <v>TU (TUT)</v>
      </c>
      <c r="B385" t="s">
        <v>89</v>
      </c>
      <c r="C385" t="str">
        <f t="shared" si="16"/>
        <v>TU (TUT)BDA</v>
      </c>
      <c r="D385" s="16">
        <v>2</v>
      </c>
      <c r="E385" s="16">
        <v>2</v>
      </c>
    </row>
    <row r="386" spans="1:5" x14ac:dyDescent="0.25">
      <c r="A386" s="26" t="str">
        <f t="shared" si="19"/>
        <v>TU (TUT)</v>
      </c>
      <c r="B386" t="s">
        <v>92</v>
      </c>
      <c r="C386" t="str">
        <f t="shared" ref="C386:C449" si="20">CONCATENATE(A386,B386)</f>
        <v>TU (TUT)BDD</v>
      </c>
      <c r="D386" s="16">
        <v>1</v>
      </c>
      <c r="E386" s="16">
        <v>1</v>
      </c>
    </row>
    <row r="387" spans="1:5" x14ac:dyDescent="0.25">
      <c r="A387" s="26" t="str">
        <f t="shared" si="19"/>
        <v>TU (TUT)</v>
      </c>
      <c r="B387" t="s">
        <v>93</v>
      </c>
      <c r="C387" t="str">
        <f t="shared" si="20"/>
        <v>TU (TUT)BDE</v>
      </c>
      <c r="D387" s="16">
        <v>2.2999999999999998</v>
      </c>
      <c r="E387" s="16">
        <v>3</v>
      </c>
    </row>
    <row r="388" spans="1:5" x14ac:dyDescent="0.25">
      <c r="A388" s="26" t="str">
        <f t="shared" si="19"/>
        <v>TU (TUT)</v>
      </c>
      <c r="B388" t="s">
        <v>94</v>
      </c>
      <c r="C388" t="str">
        <f t="shared" si="20"/>
        <v>TU (TUT)BDF</v>
      </c>
      <c r="D388" s="16">
        <v>57.9</v>
      </c>
      <c r="E388" s="16">
        <v>60</v>
      </c>
    </row>
    <row r="389" spans="1:5" x14ac:dyDescent="0.25">
      <c r="A389" s="26" t="str">
        <f t="shared" si="19"/>
        <v>TU (TUT)</v>
      </c>
      <c r="B389" t="s">
        <v>99</v>
      </c>
      <c r="C389" t="str">
        <f t="shared" si="20"/>
        <v>TU (TUT)BEE</v>
      </c>
      <c r="D389" s="16">
        <v>7.45</v>
      </c>
      <c r="E389" s="16">
        <v>8</v>
      </c>
    </row>
    <row r="390" spans="1:5" x14ac:dyDescent="0.25">
      <c r="A390" s="26" t="str">
        <f t="shared" si="19"/>
        <v>TU (TUT)</v>
      </c>
      <c r="B390" t="s">
        <v>100</v>
      </c>
      <c r="C390" t="str">
        <f t="shared" si="20"/>
        <v>TU (TUT)BEF</v>
      </c>
      <c r="D390" s="16">
        <v>22.283329999999999</v>
      </c>
      <c r="E390" s="16">
        <v>25</v>
      </c>
    </row>
    <row r="391" spans="1:5" x14ac:dyDescent="0.25">
      <c r="A391" s="26" t="str">
        <f t="shared" si="19"/>
        <v>TU (TUT)</v>
      </c>
      <c r="B391" t="s">
        <v>101</v>
      </c>
      <c r="C391" t="str">
        <f t="shared" si="20"/>
        <v>TU (TUT)BFA</v>
      </c>
      <c r="D391" s="16">
        <v>5.15001</v>
      </c>
      <c r="E391" s="16">
        <v>9</v>
      </c>
    </row>
    <row r="392" spans="1:5" x14ac:dyDescent="0.25">
      <c r="A392" s="26" t="str">
        <f t="shared" si="19"/>
        <v>TU (TUT)</v>
      </c>
      <c r="B392" t="s">
        <v>102</v>
      </c>
      <c r="C392" t="str">
        <f t="shared" si="20"/>
        <v>TU (TUT)BFB</v>
      </c>
      <c r="D392" s="16">
        <v>6</v>
      </c>
      <c r="E392" s="16">
        <v>6</v>
      </c>
    </row>
    <row r="393" spans="1:5" x14ac:dyDescent="0.25">
      <c r="A393" s="26" t="str">
        <f t="shared" si="19"/>
        <v>TU (TUT)</v>
      </c>
      <c r="B393" t="s">
        <v>120</v>
      </c>
      <c r="C393" t="str">
        <f t="shared" si="20"/>
        <v>TU (TUT)CIA</v>
      </c>
      <c r="D393" s="16">
        <v>1</v>
      </c>
      <c r="E393" s="16">
        <v>1</v>
      </c>
    </row>
    <row r="394" spans="1:5" x14ac:dyDescent="0.25">
      <c r="A394" s="26" t="str">
        <f t="shared" si="19"/>
        <v>TU (TUT)</v>
      </c>
      <c r="B394" t="s">
        <v>122</v>
      </c>
      <c r="C394" t="str">
        <f t="shared" si="20"/>
        <v>TU (TUT)CJA</v>
      </c>
      <c r="D394" s="16">
        <v>1</v>
      </c>
      <c r="E394" s="16">
        <v>1</v>
      </c>
    </row>
    <row r="395" spans="1:5" x14ac:dyDescent="0.25">
      <c r="A395" s="26" t="str">
        <f t="shared" si="19"/>
        <v>TU (TUT)</v>
      </c>
      <c r="B395" t="s">
        <v>126</v>
      </c>
      <c r="C395" t="str">
        <f t="shared" si="20"/>
        <v>TU (TUT)DAI</v>
      </c>
      <c r="D395" s="16">
        <v>3</v>
      </c>
      <c r="E395" s="16">
        <v>3</v>
      </c>
    </row>
    <row r="396" spans="1:5" x14ac:dyDescent="0.25">
      <c r="A396" s="26" t="str">
        <f t="shared" si="19"/>
        <v>TU (TUT)</v>
      </c>
      <c r="B396" t="s">
        <v>128</v>
      </c>
      <c r="C396" t="str">
        <f t="shared" si="20"/>
        <v>TU (TUT)EAJ</v>
      </c>
      <c r="D396" s="16">
        <v>8.5</v>
      </c>
      <c r="E396" s="16">
        <v>9</v>
      </c>
    </row>
    <row r="397" spans="1:5" x14ac:dyDescent="0.25">
      <c r="A397" s="26" t="str">
        <f t="shared" si="19"/>
        <v>TU (TUT)</v>
      </c>
      <c r="B397" t="s">
        <v>129</v>
      </c>
      <c r="C397" t="str">
        <f t="shared" si="20"/>
        <v>TU (TUT)EDI</v>
      </c>
      <c r="D397" s="16">
        <v>84.5</v>
      </c>
      <c r="E397" s="16">
        <v>85</v>
      </c>
    </row>
    <row r="398" spans="1:5" x14ac:dyDescent="0.25">
      <c r="A398" s="26" t="str">
        <f t="shared" si="19"/>
        <v>TU (TUT)</v>
      </c>
      <c r="B398" t="s">
        <v>130</v>
      </c>
      <c r="C398" t="str">
        <f t="shared" si="20"/>
        <v>TU (TUT)EDJ</v>
      </c>
      <c r="D398" s="16">
        <v>3</v>
      </c>
      <c r="E398" s="16">
        <v>3</v>
      </c>
    </row>
    <row r="399" spans="1:5" x14ac:dyDescent="0.25">
      <c r="A399" s="26" t="str">
        <f t="shared" si="19"/>
        <v>TU (TUT)</v>
      </c>
      <c r="B399" t="s">
        <v>132</v>
      </c>
      <c r="C399" t="str">
        <f t="shared" si="20"/>
        <v>TU (TUT)FAI</v>
      </c>
      <c r="D399" s="16">
        <v>49.752850000000002</v>
      </c>
      <c r="E399" s="16">
        <v>57</v>
      </c>
    </row>
    <row r="400" spans="1:5" x14ac:dyDescent="0.25">
      <c r="A400" s="26" t="str">
        <f t="shared" si="19"/>
        <v>TU (TUT)</v>
      </c>
      <c r="B400" t="s">
        <v>133</v>
      </c>
      <c r="C400" t="str">
        <f t="shared" si="20"/>
        <v>TU (TUT)GAI</v>
      </c>
      <c r="D400" s="16">
        <v>1.1499999999999999</v>
      </c>
      <c r="E400" s="16">
        <v>2</v>
      </c>
    </row>
    <row r="401" spans="1:5" x14ac:dyDescent="0.25">
      <c r="A401" s="26" t="str">
        <f t="shared" si="19"/>
        <v>TU (TUT)</v>
      </c>
      <c r="B401" t="s">
        <v>134</v>
      </c>
      <c r="C401" t="str">
        <f t="shared" si="20"/>
        <v>TU (TUT)GHG</v>
      </c>
      <c r="D401" s="16">
        <v>2</v>
      </c>
      <c r="E401" s="16">
        <v>2</v>
      </c>
    </row>
    <row r="402" spans="1:5" x14ac:dyDescent="0.25">
      <c r="A402" s="26" t="str">
        <f t="shared" si="19"/>
        <v>TU (TUT)</v>
      </c>
      <c r="B402" t="s">
        <v>135</v>
      </c>
      <c r="C402" t="str">
        <f t="shared" si="20"/>
        <v>TU (TUT)GII</v>
      </c>
      <c r="D402" s="16">
        <v>120.23</v>
      </c>
      <c r="E402" s="16">
        <v>127</v>
      </c>
    </row>
    <row r="403" spans="1:5" x14ac:dyDescent="0.25">
      <c r="A403" s="26" t="str">
        <f t="shared" ref="A403:A446" si="21">VLOOKUP(24792,$F$2:$G$39,2,FALSE)</f>
        <v>TUKE (TU.Košice)</v>
      </c>
      <c r="B403" t="s">
        <v>44</v>
      </c>
      <c r="C403" t="str">
        <f t="shared" si="20"/>
        <v>TUKE (TU.Košice)AAA</v>
      </c>
      <c r="D403" s="16">
        <v>18.96</v>
      </c>
      <c r="E403" s="16">
        <v>21</v>
      </c>
    </row>
    <row r="404" spans="1:5" x14ac:dyDescent="0.25">
      <c r="A404" s="26" t="str">
        <f t="shared" si="21"/>
        <v>TUKE (TU.Košice)</v>
      </c>
      <c r="B404" t="s">
        <v>45</v>
      </c>
      <c r="C404" t="str">
        <f t="shared" si="20"/>
        <v>TUKE (TU.Košice)AAB</v>
      </c>
      <c r="D404" s="16">
        <v>23.39</v>
      </c>
      <c r="E404" s="16">
        <v>25</v>
      </c>
    </row>
    <row r="405" spans="1:5" x14ac:dyDescent="0.25">
      <c r="A405" s="26" t="str">
        <f t="shared" si="21"/>
        <v>TUKE (TU.Košice)</v>
      </c>
      <c r="B405" t="s">
        <v>46</v>
      </c>
      <c r="C405" t="str">
        <f t="shared" si="20"/>
        <v>TUKE (TU.Košice)ABA</v>
      </c>
      <c r="D405" s="16">
        <v>1.1000000000000001</v>
      </c>
      <c r="E405" s="16">
        <v>2</v>
      </c>
    </row>
    <row r="406" spans="1:5" x14ac:dyDescent="0.25">
      <c r="A406" s="26" t="str">
        <f t="shared" si="21"/>
        <v>TUKE (TU.Košice)</v>
      </c>
      <c r="B406" t="s">
        <v>50</v>
      </c>
      <c r="C406" t="str">
        <f t="shared" si="20"/>
        <v>TUKE (TU.Košice)ACA</v>
      </c>
      <c r="D406" s="16">
        <v>9.32</v>
      </c>
      <c r="E406" s="16">
        <v>10</v>
      </c>
    </row>
    <row r="407" spans="1:5" x14ac:dyDescent="0.25">
      <c r="A407" s="26" t="str">
        <f t="shared" si="21"/>
        <v>TUKE (TU.Košice)</v>
      </c>
      <c r="B407" t="s">
        <v>51</v>
      </c>
      <c r="C407" t="str">
        <f t="shared" si="20"/>
        <v>TUKE (TU.Košice)ACB</v>
      </c>
      <c r="D407" s="16">
        <v>80.13</v>
      </c>
      <c r="E407" s="16">
        <v>86</v>
      </c>
    </row>
    <row r="408" spans="1:5" x14ac:dyDescent="0.25">
      <c r="A408" s="26" t="str">
        <f t="shared" si="21"/>
        <v>TUKE (TU.Košice)</v>
      </c>
      <c r="B408" t="s">
        <v>53</v>
      </c>
      <c r="C408" t="str">
        <f t="shared" si="20"/>
        <v>TUKE (TU.Košice)ACD</v>
      </c>
      <c r="D408" s="16">
        <v>8.5</v>
      </c>
      <c r="E408" s="16">
        <v>9</v>
      </c>
    </row>
    <row r="409" spans="1:5" x14ac:dyDescent="0.25">
      <c r="A409" s="26" t="str">
        <f t="shared" si="21"/>
        <v>TUKE (TU.Košice)</v>
      </c>
      <c r="B409" t="s">
        <v>54</v>
      </c>
      <c r="C409" t="str">
        <f t="shared" si="20"/>
        <v>TUKE (TU.Košice)ADC</v>
      </c>
      <c r="D409" s="16">
        <v>284.51591999999999</v>
      </c>
      <c r="E409" s="16">
        <v>451</v>
      </c>
    </row>
    <row r="410" spans="1:5" x14ac:dyDescent="0.25">
      <c r="A410" s="26" t="str">
        <f t="shared" si="21"/>
        <v>TUKE (TU.Košice)</v>
      </c>
      <c r="B410" t="s">
        <v>55</v>
      </c>
      <c r="C410" t="str">
        <f t="shared" si="20"/>
        <v>TUKE (TU.Košice)ADD</v>
      </c>
      <c r="D410" s="16">
        <v>7.9066700000000001</v>
      </c>
      <c r="E410" s="16">
        <v>10</v>
      </c>
    </row>
    <row r="411" spans="1:5" x14ac:dyDescent="0.25">
      <c r="A411" s="26" t="str">
        <f t="shared" si="21"/>
        <v>TUKE (TU.Košice)</v>
      </c>
      <c r="B411" t="s">
        <v>56</v>
      </c>
      <c r="C411" t="str">
        <f t="shared" si="20"/>
        <v>TUKE (TU.Košice)ADE</v>
      </c>
      <c r="D411" s="16">
        <v>159.68</v>
      </c>
      <c r="E411" s="16">
        <v>180</v>
      </c>
    </row>
    <row r="412" spans="1:5" x14ac:dyDescent="0.25">
      <c r="A412" s="26" t="str">
        <f t="shared" si="21"/>
        <v>TUKE (TU.Košice)</v>
      </c>
      <c r="B412" t="s">
        <v>57</v>
      </c>
      <c r="C412" t="str">
        <f t="shared" si="20"/>
        <v>TUKE (TU.Košice)ADF</v>
      </c>
      <c r="D412" s="16">
        <v>239.91</v>
      </c>
      <c r="E412" s="16">
        <v>257</v>
      </c>
    </row>
    <row r="413" spans="1:5" x14ac:dyDescent="0.25">
      <c r="A413" s="26" t="str">
        <f t="shared" si="21"/>
        <v>TUKE (TU.Košice)</v>
      </c>
      <c r="B413" t="s">
        <v>58</v>
      </c>
      <c r="C413" t="str">
        <f t="shared" si="20"/>
        <v>TUKE (TU.Košice)ADM</v>
      </c>
      <c r="D413" s="16">
        <v>207.96</v>
      </c>
      <c r="E413" s="16">
        <v>268</v>
      </c>
    </row>
    <row r="414" spans="1:5" x14ac:dyDescent="0.25">
      <c r="A414" s="26" t="str">
        <f t="shared" si="21"/>
        <v>TUKE (TU.Košice)</v>
      </c>
      <c r="B414" t="s">
        <v>59</v>
      </c>
      <c r="C414" t="str">
        <f t="shared" si="20"/>
        <v>TUKE (TU.Košice)ADN</v>
      </c>
      <c r="D414" s="16">
        <v>31.817769999999999</v>
      </c>
      <c r="E414" s="16">
        <v>44</v>
      </c>
    </row>
    <row r="415" spans="1:5" x14ac:dyDescent="0.25">
      <c r="A415" s="26" t="str">
        <f t="shared" si="21"/>
        <v>TUKE (TU.Košice)</v>
      </c>
      <c r="B415" t="s">
        <v>60</v>
      </c>
      <c r="C415" t="str">
        <f t="shared" si="20"/>
        <v>TUKE (TU.Košice)AEC</v>
      </c>
      <c r="D415" s="16">
        <v>58.02</v>
      </c>
      <c r="E415" s="16">
        <v>71</v>
      </c>
    </row>
    <row r="416" spans="1:5" x14ac:dyDescent="0.25">
      <c r="A416" s="26" t="str">
        <f t="shared" si="21"/>
        <v>TUKE (TU.Košice)</v>
      </c>
      <c r="B416" t="s">
        <v>61</v>
      </c>
      <c r="C416" t="str">
        <f t="shared" si="20"/>
        <v>TUKE (TU.Košice)AED</v>
      </c>
      <c r="D416" s="16">
        <v>283.10000000000002</v>
      </c>
      <c r="E416" s="16">
        <v>308</v>
      </c>
    </row>
    <row r="417" spans="1:5" x14ac:dyDescent="0.25">
      <c r="A417" s="26" t="str">
        <f t="shared" si="21"/>
        <v>TUKE (TU.Košice)</v>
      </c>
      <c r="B417" t="s">
        <v>68</v>
      </c>
      <c r="C417" t="str">
        <f t="shared" si="20"/>
        <v>TUKE (TU.Košice)AFA</v>
      </c>
      <c r="D417" s="16">
        <v>24.15</v>
      </c>
      <c r="E417" s="16">
        <v>29</v>
      </c>
    </row>
    <row r="418" spans="1:5" x14ac:dyDescent="0.25">
      <c r="A418" s="26" t="str">
        <f t="shared" si="21"/>
        <v>TUKE (TU.Košice)</v>
      </c>
      <c r="B418" t="s">
        <v>69</v>
      </c>
      <c r="C418" t="str">
        <f t="shared" si="20"/>
        <v>TUKE (TU.Košice)AFB</v>
      </c>
      <c r="D418" s="16">
        <v>24.04</v>
      </c>
      <c r="E418" s="16">
        <v>27</v>
      </c>
    </row>
    <row r="419" spans="1:5" x14ac:dyDescent="0.25">
      <c r="A419" s="26" t="str">
        <f t="shared" si="21"/>
        <v>TUKE (TU.Košice)</v>
      </c>
      <c r="B419" t="s">
        <v>70</v>
      </c>
      <c r="C419" t="str">
        <f t="shared" si="20"/>
        <v>TUKE (TU.Košice)AFC</v>
      </c>
      <c r="D419" s="16">
        <v>284.22000000000003</v>
      </c>
      <c r="E419" s="16">
        <v>324</v>
      </c>
    </row>
    <row r="420" spans="1:5" x14ac:dyDescent="0.25">
      <c r="A420" s="26" t="str">
        <f t="shared" si="21"/>
        <v>TUKE (TU.Košice)</v>
      </c>
      <c r="B420" t="s">
        <v>71</v>
      </c>
      <c r="C420" t="str">
        <f t="shared" si="20"/>
        <v>TUKE (TU.Košice)AFD</v>
      </c>
      <c r="D420" s="16">
        <v>431.44666000000001</v>
      </c>
      <c r="E420" s="16">
        <v>474</v>
      </c>
    </row>
    <row r="421" spans="1:5" x14ac:dyDescent="0.25">
      <c r="A421" s="26" t="str">
        <f t="shared" si="21"/>
        <v>TUKE (TU.Košice)</v>
      </c>
      <c r="B421" t="s">
        <v>74</v>
      </c>
      <c r="C421" t="str">
        <f t="shared" si="20"/>
        <v>TUKE (TU.Košice)AFG</v>
      </c>
      <c r="D421" s="16">
        <v>17.95</v>
      </c>
      <c r="E421" s="16">
        <v>22</v>
      </c>
    </row>
    <row r="422" spans="1:5" x14ac:dyDescent="0.25">
      <c r="A422" s="26" t="str">
        <f t="shared" si="21"/>
        <v>TUKE (TU.Košice)</v>
      </c>
      <c r="B422" t="s">
        <v>75</v>
      </c>
      <c r="C422" t="str">
        <f t="shared" si="20"/>
        <v>TUKE (TU.Košice)AFH</v>
      </c>
      <c r="D422" s="16">
        <v>37.049999999999997</v>
      </c>
      <c r="E422" s="16">
        <v>44</v>
      </c>
    </row>
    <row r="423" spans="1:5" x14ac:dyDescent="0.25">
      <c r="A423" s="26" t="str">
        <f t="shared" si="21"/>
        <v>TUKE (TU.Košice)</v>
      </c>
      <c r="B423" t="s">
        <v>80</v>
      </c>
      <c r="C423" t="str">
        <f t="shared" si="20"/>
        <v>TUKE (TU.Košice)AGI</v>
      </c>
      <c r="D423" s="16">
        <v>2.0499999999999998</v>
      </c>
      <c r="E423" s="16">
        <v>3</v>
      </c>
    </row>
    <row r="424" spans="1:5" x14ac:dyDescent="0.25">
      <c r="A424" s="26" t="str">
        <f t="shared" si="21"/>
        <v>TUKE (TU.Košice)</v>
      </c>
      <c r="B424" t="s">
        <v>81</v>
      </c>
      <c r="C424" t="str">
        <f t="shared" si="20"/>
        <v>TUKE (TU.Košice)AGJ</v>
      </c>
      <c r="D424" s="16">
        <v>75.81</v>
      </c>
      <c r="E424" s="16">
        <v>79</v>
      </c>
    </row>
    <row r="425" spans="1:5" x14ac:dyDescent="0.25">
      <c r="A425" s="26" t="str">
        <f t="shared" si="21"/>
        <v>TUKE (TU.Košice)</v>
      </c>
      <c r="B425" t="s">
        <v>82</v>
      </c>
      <c r="C425" t="str">
        <f t="shared" si="20"/>
        <v>TUKE (TU.Košice)BAA</v>
      </c>
      <c r="D425" s="16">
        <v>1.33</v>
      </c>
      <c r="E425" s="16">
        <v>2</v>
      </c>
    </row>
    <row r="426" spans="1:5" x14ac:dyDescent="0.25">
      <c r="A426" s="26" t="str">
        <f t="shared" si="21"/>
        <v>TUKE (TU.Košice)</v>
      </c>
      <c r="B426" t="s">
        <v>83</v>
      </c>
      <c r="C426" t="str">
        <f t="shared" si="20"/>
        <v>TUKE (TU.Košice)BAB</v>
      </c>
      <c r="D426" s="16">
        <v>3.97</v>
      </c>
      <c r="E426" s="16">
        <v>5</v>
      </c>
    </row>
    <row r="427" spans="1:5" x14ac:dyDescent="0.25">
      <c r="A427" s="26" t="str">
        <f t="shared" si="21"/>
        <v>TUKE (TU.Košice)</v>
      </c>
      <c r="B427" t="s">
        <v>85</v>
      </c>
      <c r="C427" t="str">
        <f t="shared" si="20"/>
        <v>TUKE (TU.Košice)BBB</v>
      </c>
      <c r="D427" s="16">
        <v>2</v>
      </c>
      <c r="E427" s="16">
        <v>2</v>
      </c>
    </row>
    <row r="428" spans="1:5" x14ac:dyDescent="0.25">
      <c r="A428" s="26" t="str">
        <f t="shared" si="21"/>
        <v>TUKE (TU.Košice)</v>
      </c>
      <c r="B428" t="s">
        <v>87</v>
      </c>
      <c r="C428" t="str">
        <f t="shared" si="20"/>
        <v>TUKE (TU.Košice)BCI</v>
      </c>
      <c r="D428" s="16">
        <v>87.81</v>
      </c>
      <c r="E428" s="16">
        <v>93</v>
      </c>
    </row>
    <row r="429" spans="1:5" x14ac:dyDescent="0.25">
      <c r="A429" s="26" t="str">
        <f t="shared" si="21"/>
        <v>TUKE (TU.Košice)</v>
      </c>
      <c r="B429" t="s">
        <v>93</v>
      </c>
      <c r="C429" t="str">
        <f t="shared" si="20"/>
        <v>TUKE (TU.Košice)BDE</v>
      </c>
      <c r="D429" s="16">
        <v>1</v>
      </c>
      <c r="E429" s="16">
        <v>1</v>
      </c>
    </row>
    <row r="430" spans="1:5" x14ac:dyDescent="0.25">
      <c r="A430" s="26" t="str">
        <f t="shared" si="21"/>
        <v>TUKE (TU.Košice)</v>
      </c>
      <c r="B430" t="s">
        <v>94</v>
      </c>
      <c r="C430" t="str">
        <f t="shared" si="20"/>
        <v>TUKE (TU.Košice)BDF</v>
      </c>
      <c r="D430" s="16">
        <v>28.75</v>
      </c>
      <c r="E430" s="16">
        <v>31</v>
      </c>
    </row>
    <row r="431" spans="1:5" x14ac:dyDescent="0.25">
      <c r="A431" s="26" t="str">
        <f t="shared" si="21"/>
        <v>TUKE (TU.Košice)</v>
      </c>
      <c r="B431" t="s">
        <v>95</v>
      </c>
      <c r="C431" t="str">
        <f t="shared" si="20"/>
        <v>TUKE (TU.Košice)BDM</v>
      </c>
      <c r="D431" s="16">
        <v>0.9</v>
      </c>
      <c r="E431" s="16">
        <v>1</v>
      </c>
    </row>
    <row r="432" spans="1:5" x14ac:dyDescent="0.25">
      <c r="A432" s="26" t="str">
        <f t="shared" si="21"/>
        <v>TUKE (TU.Košice)</v>
      </c>
      <c r="B432" t="s">
        <v>99</v>
      </c>
      <c r="C432" t="str">
        <f t="shared" si="20"/>
        <v>TUKE (TU.Košice)BEE</v>
      </c>
      <c r="D432" s="16">
        <v>5.75</v>
      </c>
      <c r="E432" s="16">
        <v>9</v>
      </c>
    </row>
    <row r="433" spans="1:5" x14ac:dyDescent="0.25">
      <c r="A433" s="26" t="str">
        <f t="shared" si="21"/>
        <v>TUKE (TU.Košice)</v>
      </c>
      <c r="B433" t="s">
        <v>100</v>
      </c>
      <c r="C433" t="str">
        <f t="shared" si="20"/>
        <v>TUKE (TU.Košice)BEF</v>
      </c>
      <c r="D433" s="16">
        <v>4.0999999999999996</v>
      </c>
      <c r="E433" s="16">
        <v>5</v>
      </c>
    </row>
    <row r="434" spans="1:5" x14ac:dyDescent="0.25">
      <c r="A434" s="26" t="str">
        <f t="shared" si="21"/>
        <v>TUKE (TU.Košice)</v>
      </c>
      <c r="B434" t="s">
        <v>101</v>
      </c>
      <c r="C434" t="str">
        <f t="shared" si="20"/>
        <v>TUKE (TU.Košice)BFA</v>
      </c>
      <c r="D434" s="16">
        <v>13.49</v>
      </c>
      <c r="E434" s="16">
        <v>16</v>
      </c>
    </row>
    <row r="435" spans="1:5" x14ac:dyDescent="0.25">
      <c r="A435" s="26" t="str">
        <f t="shared" si="21"/>
        <v>TUKE (TU.Košice)</v>
      </c>
      <c r="B435" t="s">
        <v>102</v>
      </c>
      <c r="C435" t="str">
        <f t="shared" si="20"/>
        <v>TUKE (TU.Košice)BFB</v>
      </c>
      <c r="D435" s="16">
        <v>3</v>
      </c>
      <c r="E435" s="16">
        <v>3</v>
      </c>
    </row>
    <row r="436" spans="1:5" x14ac:dyDescent="0.25">
      <c r="A436" s="26" t="str">
        <f t="shared" si="21"/>
        <v>TUKE (TU.Košice)</v>
      </c>
      <c r="B436" t="s">
        <v>106</v>
      </c>
      <c r="C436" t="str">
        <f t="shared" si="20"/>
        <v>TUKE (TU.Košice)CAB</v>
      </c>
      <c r="D436" s="16">
        <v>1</v>
      </c>
      <c r="E436" s="16">
        <v>1</v>
      </c>
    </row>
    <row r="437" spans="1:5" x14ac:dyDescent="0.25">
      <c r="A437" s="26" t="str">
        <f t="shared" si="21"/>
        <v>TUKE (TU.Košice)</v>
      </c>
      <c r="B437" t="s">
        <v>115</v>
      </c>
      <c r="C437" t="str">
        <f t="shared" si="20"/>
        <v>TUKE (TU.Košice)CDF</v>
      </c>
      <c r="D437" s="16">
        <v>7</v>
      </c>
      <c r="E437" s="16">
        <v>7</v>
      </c>
    </row>
    <row r="438" spans="1:5" x14ac:dyDescent="0.25">
      <c r="A438" s="26" t="str">
        <f t="shared" si="21"/>
        <v>TUKE (TU.Košice)</v>
      </c>
      <c r="B438" t="s">
        <v>117</v>
      </c>
      <c r="C438" t="str">
        <f t="shared" si="20"/>
        <v>TUKE (TU.Košice)CED</v>
      </c>
      <c r="D438" s="16">
        <v>1</v>
      </c>
      <c r="E438" s="16">
        <v>1</v>
      </c>
    </row>
    <row r="439" spans="1:5" x14ac:dyDescent="0.25">
      <c r="A439" s="26" t="str">
        <f t="shared" si="21"/>
        <v>TUKE (TU.Košice)</v>
      </c>
      <c r="B439" t="s">
        <v>125</v>
      </c>
      <c r="C439" t="str">
        <f t="shared" si="20"/>
        <v>TUKE (TU.Košice)CKB</v>
      </c>
      <c r="D439" s="16">
        <v>2</v>
      </c>
      <c r="E439" s="16">
        <v>2</v>
      </c>
    </row>
    <row r="440" spans="1:5" x14ac:dyDescent="0.25">
      <c r="A440" s="26" t="str">
        <f t="shared" si="21"/>
        <v>TUKE (TU.Košice)</v>
      </c>
      <c r="B440" t="s">
        <v>126</v>
      </c>
      <c r="C440" t="str">
        <f t="shared" si="20"/>
        <v>TUKE (TU.Košice)DAI</v>
      </c>
      <c r="D440" s="16">
        <v>6</v>
      </c>
      <c r="E440" s="16">
        <v>6</v>
      </c>
    </row>
    <row r="441" spans="1:5" x14ac:dyDescent="0.25">
      <c r="A441" s="26" t="str">
        <f t="shared" si="21"/>
        <v>TUKE (TU.Košice)</v>
      </c>
      <c r="B441" t="s">
        <v>127</v>
      </c>
      <c r="C441" t="str">
        <f t="shared" si="20"/>
        <v>TUKE (TU.Košice)EAI</v>
      </c>
      <c r="D441" s="16">
        <v>2</v>
      </c>
      <c r="E441" s="16">
        <v>2</v>
      </c>
    </row>
    <row r="442" spans="1:5" x14ac:dyDescent="0.25">
      <c r="A442" s="26" t="str">
        <f t="shared" si="21"/>
        <v>TUKE (TU.Košice)</v>
      </c>
      <c r="B442" t="s">
        <v>129</v>
      </c>
      <c r="C442" t="str">
        <f t="shared" si="20"/>
        <v>TUKE (TU.Košice)EDI</v>
      </c>
      <c r="D442" s="16">
        <v>0.5</v>
      </c>
      <c r="E442" s="16">
        <v>1</v>
      </c>
    </row>
    <row r="443" spans="1:5" x14ac:dyDescent="0.25">
      <c r="A443" s="26" t="str">
        <f t="shared" si="21"/>
        <v>TUKE (TU.Košice)</v>
      </c>
      <c r="B443" t="s">
        <v>132</v>
      </c>
      <c r="C443" t="str">
        <f t="shared" si="20"/>
        <v>TUKE (TU.Košice)FAI</v>
      </c>
      <c r="D443" s="16">
        <v>36.96</v>
      </c>
      <c r="E443" s="16">
        <v>46</v>
      </c>
    </row>
    <row r="444" spans="1:5" x14ac:dyDescent="0.25">
      <c r="A444" s="26" t="str">
        <f t="shared" si="21"/>
        <v>TUKE (TU.Košice)</v>
      </c>
      <c r="B444" t="s">
        <v>133</v>
      </c>
      <c r="C444" t="str">
        <f t="shared" si="20"/>
        <v>TUKE (TU.Košice)GAI</v>
      </c>
      <c r="D444" s="16">
        <v>19.559999999999999</v>
      </c>
      <c r="E444" s="16">
        <v>22</v>
      </c>
    </row>
    <row r="445" spans="1:5" x14ac:dyDescent="0.25">
      <c r="A445" s="26" t="str">
        <f t="shared" si="21"/>
        <v>TUKE (TU.Košice)</v>
      </c>
      <c r="B445" t="s">
        <v>134</v>
      </c>
      <c r="C445" t="str">
        <f t="shared" si="20"/>
        <v>TUKE (TU.Košice)GHG</v>
      </c>
      <c r="D445" s="16">
        <v>3.9942799999999998</v>
      </c>
      <c r="E445" s="16">
        <v>7</v>
      </c>
    </row>
    <row r="446" spans="1:5" x14ac:dyDescent="0.25">
      <c r="A446" s="26" t="str">
        <f t="shared" si="21"/>
        <v>TUKE (TU.Košice)</v>
      </c>
      <c r="B446" t="s">
        <v>135</v>
      </c>
      <c r="C446" t="str">
        <f t="shared" si="20"/>
        <v>TUKE (TU.Košice)GII</v>
      </c>
      <c r="D446" s="16">
        <v>15.1</v>
      </c>
      <c r="E446" s="16">
        <v>16</v>
      </c>
    </row>
    <row r="447" spans="1:5" x14ac:dyDescent="0.25">
      <c r="A447" s="26" t="str">
        <f t="shared" ref="A447:A487" si="22">VLOOKUP(24793,$F$2:$G$39,2,FALSE)</f>
        <v>Žilinská univerzita v Žiline (11, ŽU.Žilina)</v>
      </c>
      <c r="B447" t="s">
        <v>44</v>
      </c>
      <c r="C447" t="str">
        <f t="shared" si="20"/>
        <v>Žilinská univerzita v Žiline (11, ŽU.Žilina)AAA</v>
      </c>
      <c r="D447" s="16">
        <v>3</v>
      </c>
      <c r="E447" s="16">
        <v>3</v>
      </c>
    </row>
    <row r="448" spans="1:5" x14ac:dyDescent="0.25">
      <c r="A448" s="26" t="str">
        <f t="shared" si="22"/>
        <v>Žilinská univerzita v Žiline (11, ŽU.Žilina)</v>
      </c>
      <c r="B448" t="s">
        <v>45</v>
      </c>
      <c r="C448" t="str">
        <f t="shared" si="20"/>
        <v>Žilinská univerzita v Žiline (11, ŽU.Žilina)AAB</v>
      </c>
      <c r="D448" s="16">
        <v>13.14</v>
      </c>
      <c r="E448" s="16">
        <v>17</v>
      </c>
    </row>
    <row r="449" spans="1:5" x14ac:dyDescent="0.25">
      <c r="A449" s="26" t="str">
        <f t="shared" si="22"/>
        <v>Žilinská univerzita v Žiline (11, ŽU.Žilina)</v>
      </c>
      <c r="B449" t="s">
        <v>46</v>
      </c>
      <c r="C449" t="str">
        <f t="shared" si="20"/>
        <v>Žilinská univerzita v Žiline (11, ŽU.Žilina)ABA</v>
      </c>
      <c r="D449" s="16">
        <v>1.1539999999999999</v>
      </c>
      <c r="E449" s="16">
        <v>2</v>
      </c>
    </row>
    <row r="450" spans="1:5" x14ac:dyDescent="0.25">
      <c r="A450" s="26" t="str">
        <f t="shared" si="22"/>
        <v>Žilinská univerzita v Žiline (11, ŽU.Žilina)</v>
      </c>
      <c r="B450" t="s">
        <v>47</v>
      </c>
      <c r="C450" t="str">
        <f t="shared" ref="C450:C513" si="23">CONCATENATE(A450,B450)</f>
        <v>Žilinská univerzita v Žiline (11, ŽU.Žilina)ABB</v>
      </c>
      <c r="D450" s="16">
        <v>1.03</v>
      </c>
      <c r="E450" s="16">
        <v>3</v>
      </c>
    </row>
    <row r="451" spans="1:5" x14ac:dyDescent="0.25">
      <c r="A451" s="26" t="str">
        <f t="shared" si="22"/>
        <v>Žilinská univerzita v Žiline (11, ŽU.Žilina)</v>
      </c>
      <c r="B451" t="s">
        <v>48</v>
      </c>
      <c r="C451" t="str">
        <f t="shared" si="23"/>
        <v>Žilinská univerzita v Žiline (11, ŽU.Žilina)ABC</v>
      </c>
      <c r="D451" s="16">
        <v>3</v>
      </c>
      <c r="E451" s="16">
        <v>3</v>
      </c>
    </row>
    <row r="452" spans="1:5" x14ac:dyDescent="0.25">
      <c r="A452" s="26" t="str">
        <f t="shared" si="22"/>
        <v>Žilinská univerzita v Žiline (11, ŽU.Žilina)</v>
      </c>
      <c r="B452" t="s">
        <v>50</v>
      </c>
      <c r="C452" t="str">
        <f t="shared" si="23"/>
        <v>Žilinská univerzita v Žiline (11, ŽU.Žilina)ACA</v>
      </c>
      <c r="D452" s="16">
        <v>0.66</v>
      </c>
      <c r="E452" s="16">
        <v>1</v>
      </c>
    </row>
    <row r="453" spans="1:5" x14ac:dyDescent="0.25">
      <c r="A453" s="26" t="str">
        <f t="shared" si="22"/>
        <v>Žilinská univerzita v Žiline (11, ŽU.Žilina)</v>
      </c>
      <c r="B453" t="s">
        <v>51</v>
      </c>
      <c r="C453" t="str">
        <f t="shared" si="23"/>
        <v>Žilinská univerzita v Žiline (11, ŽU.Žilina)ACB</v>
      </c>
      <c r="D453" s="16">
        <v>29.863099999999999</v>
      </c>
      <c r="E453" s="16">
        <v>34</v>
      </c>
    </row>
    <row r="454" spans="1:5" x14ac:dyDescent="0.25">
      <c r="A454" s="26" t="str">
        <f t="shared" si="22"/>
        <v>Žilinská univerzita v Žiline (11, ŽU.Žilina)</v>
      </c>
      <c r="B454" t="s">
        <v>52</v>
      </c>
      <c r="C454" t="str">
        <f t="shared" si="23"/>
        <v>Žilinská univerzita v Žiline (11, ŽU.Žilina)ACC</v>
      </c>
      <c r="D454" s="16">
        <v>0.33333000000000002</v>
      </c>
      <c r="E454" s="16">
        <v>1</v>
      </c>
    </row>
    <row r="455" spans="1:5" x14ac:dyDescent="0.25">
      <c r="A455" s="26" t="str">
        <f t="shared" si="22"/>
        <v>Žilinská univerzita v Žiline (11, ŽU.Žilina)</v>
      </c>
      <c r="B455" t="s">
        <v>53</v>
      </c>
      <c r="C455" t="str">
        <f t="shared" si="23"/>
        <v>Žilinská univerzita v Žiline (11, ŽU.Žilina)ACD</v>
      </c>
      <c r="D455" s="16">
        <v>9.2100000000000009</v>
      </c>
      <c r="E455" s="16">
        <v>10</v>
      </c>
    </row>
    <row r="456" spans="1:5" x14ac:dyDescent="0.25">
      <c r="A456" s="26" t="str">
        <f t="shared" si="22"/>
        <v>Žilinská univerzita v Žiline (11, ŽU.Žilina)</v>
      </c>
      <c r="B456" t="s">
        <v>54</v>
      </c>
      <c r="C456" t="str">
        <f t="shared" si="23"/>
        <v>Žilinská univerzita v Žiline (11, ŽU.Žilina)ADC</v>
      </c>
      <c r="D456" s="16">
        <v>160.29499999999999</v>
      </c>
      <c r="E456" s="16">
        <v>212</v>
      </c>
    </row>
    <row r="457" spans="1:5" x14ac:dyDescent="0.25">
      <c r="A457" s="26" t="str">
        <f t="shared" si="22"/>
        <v>Žilinská univerzita v Žiline (11, ŽU.Žilina)</v>
      </c>
      <c r="B457" t="s">
        <v>56</v>
      </c>
      <c r="C457" t="str">
        <f t="shared" si="23"/>
        <v>Žilinská univerzita v Žiline (11, ŽU.Žilina)ADE</v>
      </c>
      <c r="D457" s="16">
        <v>132.24</v>
      </c>
      <c r="E457" s="16">
        <v>152</v>
      </c>
    </row>
    <row r="458" spans="1:5" x14ac:dyDescent="0.25">
      <c r="A458" s="26" t="str">
        <f t="shared" si="22"/>
        <v>Žilinská univerzita v Žiline (11, ŽU.Žilina)</v>
      </c>
      <c r="B458" t="s">
        <v>57</v>
      </c>
      <c r="C458" t="str">
        <f t="shared" si="23"/>
        <v>Žilinská univerzita v Žiline (11, ŽU.Žilina)ADF</v>
      </c>
      <c r="D458" s="16">
        <v>257.64335999999997</v>
      </c>
      <c r="E458" s="16">
        <v>277</v>
      </c>
    </row>
    <row r="459" spans="1:5" x14ac:dyDescent="0.25">
      <c r="A459" s="26" t="str">
        <f t="shared" si="22"/>
        <v>Žilinská univerzita v Žiline (11, ŽU.Žilina)</v>
      </c>
      <c r="B459" t="s">
        <v>58</v>
      </c>
      <c r="C459" t="str">
        <f t="shared" si="23"/>
        <v>Žilinská univerzita v Žiline (11, ŽU.Žilina)ADM</v>
      </c>
      <c r="D459" s="16">
        <v>156.62333000000001</v>
      </c>
      <c r="E459" s="16">
        <v>209</v>
      </c>
    </row>
    <row r="460" spans="1:5" x14ac:dyDescent="0.25">
      <c r="A460" s="26" t="str">
        <f t="shared" si="22"/>
        <v>Žilinská univerzita v Žiline (11, ŽU.Žilina)</v>
      </c>
      <c r="B460" t="s">
        <v>59</v>
      </c>
      <c r="C460" t="str">
        <f t="shared" si="23"/>
        <v>Žilinská univerzita v Žiline (11, ŽU.Žilina)ADN</v>
      </c>
      <c r="D460" s="16">
        <v>41.613329999999998</v>
      </c>
      <c r="E460" s="16">
        <v>51</v>
      </c>
    </row>
    <row r="461" spans="1:5" x14ac:dyDescent="0.25">
      <c r="A461" s="26" t="str">
        <f t="shared" si="22"/>
        <v>Žilinská univerzita v Žiline (11, ŽU.Žilina)</v>
      </c>
      <c r="B461" t="s">
        <v>60</v>
      </c>
      <c r="C461" t="str">
        <f t="shared" si="23"/>
        <v>Žilinská univerzita v Žiline (11, ŽU.Žilina)AEC</v>
      </c>
      <c r="D461" s="16">
        <v>33.97</v>
      </c>
      <c r="E461" s="16">
        <v>40</v>
      </c>
    </row>
    <row r="462" spans="1:5" x14ac:dyDescent="0.25">
      <c r="A462" s="26" t="str">
        <f t="shared" si="22"/>
        <v>Žilinská univerzita v Žiline (11, ŽU.Žilina)</v>
      </c>
      <c r="B462" t="s">
        <v>61</v>
      </c>
      <c r="C462" t="str">
        <f t="shared" si="23"/>
        <v>Žilinská univerzita v Žiline (11, ŽU.Žilina)AED</v>
      </c>
      <c r="D462" s="16">
        <v>37.200000000000003</v>
      </c>
      <c r="E462" s="16">
        <v>65</v>
      </c>
    </row>
    <row r="463" spans="1:5" x14ac:dyDescent="0.25">
      <c r="A463" s="26" t="str">
        <f t="shared" si="22"/>
        <v>Žilinská univerzita v Žiline (11, ŽU.Žilina)</v>
      </c>
      <c r="B463" t="s">
        <v>68</v>
      </c>
      <c r="C463" t="str">
        <f t="shared" si="23"/>
        <v>Žilinská univerzita v Žiline (11, ŽU.Žilina)AFA</v>
      </c>
      <c r="D463" s="16">
        <v>0.67</v>
      </c>
      <c r="E463" s="16">
        <v>1</v>
      </c>
    </row>
    <row r="464" spans="1:5" x14ac:dyDescent="0.25">
      <c r="A464" s="26" t="str">
        <f t="shared" si="22"/>
        <v>Žilinská univerzita v Žiline (11, ŽU.Žilina)</v>
      </c>
      <c r="B464" t="s">
        <v>69</v>
      </c>
      <c r="C464" t="str">
        <f t="shared" si="23"/>
        <v>Žilinská univerzita v Žiline (11, ŽU.Žilina)AFB</v>
      </c>
      <c r="D464" s="16">
        <v>3</v>
      </c>
      <c r="E464" s="16">
        <v>3</v>
      </c>
    </row>
    <row r="465" spans="1:5" x14ac:dyDescent="0.25">
      <c r="A465" s="26" t="str">
        <f t="shared" si="22"/>
        <v>Žilinská univerzita v Žiline (11, ŽU.Žilina)</v>
      </c>
      <c r="B465" t="s">
        <v>70</v>
      </c>
      <c r="C465" t="str">
        <f t="shared" si="23"/>
        <v>Žilinská univerzita v Žiline (11, ŽU.Žilina)AFC</v>
      </c>
      <c r="D465" s="16">
        <v>537.24784</v>
      </c>
      <c r="E465" s="16">
        <v>614</v>
      </c>
    </row>
    <row r="466" spans="1:5" x14ac:dyDescent="0.25">
      <c r="A466" s="26" t="str">
        <f t="shared" si="22"/>
        <v>Žilinská univerzita v Žiline (11, ŽU.Žilina)</v>
      </c>
      <c r="B466" t="s">
        <v>71</v>
      </c>
      <c r="C466" t="str">
        <f t="shared" si="23"/>
        <v>Žilinská univerzita v Žiline (11, ŽU.Žilina)AFD</v>
      </c>
      <c r="D466" s="16">
        <v>302.62000999999998</v>
      </c>
      <c r="E466" s="16">
        <v>340</v>
      </c>
    </row>
    <row r="467" spans="1:5" x14ac:dyDescent="0.25">
      <c r="A467" s="26" t="str">
        <f t="shared" si="22"/>
        <v>Žilinská univerzita v Žiline (11, ŽU.Žilina)</v>
      </c>
      <c r="B467" t="s">
        <v>72</v>
      </c>
      <c r="C467" t="str">
        <f t="shared" si="23"/>
        <v>Žilinská univerzita v Žiline (11, ŽU.Žilina)AFE</v>
      </c>
      <c r="D467" s="16">
        <v>0.33</v>
      </c>
      <c r="E467" s="16">
        <v>1</v>
      </c>
    </row>
    <row r="468" spans="1:5" x14ac:dyDescent="0.25">
      <c r="A468" s="26" t="str">
        <f t="shared" si="22"/>
        <v>Žilinská univerzita v Žiline (11, ŽU.Žilina)</v>
      </c>
      <c r="B468" t="s">
        <v>73</v>
      </c>
      <c r="C468" t="str">
        <f t="shared" si="23"/>
        <v>Žilinská univerzita v Žiline (11, ŽU.Žilina)AFF</v>
      </c>
      <c r="D468" s="16">
        <v>3</v>
      </c>
      <c r="E468" s="16">
        <v>3</v>
      </c>
    </row>
    <row r="469" spans="1:5" x14ac:dyDescent="0.25">
      <c r="A469" s="26" t="str">
        <f t="shared" si="22"/>
        <v>Žilinská univerzita v Žiline (11, ŽU.Žilina)</v>
      </c>
      <c r="B469" t="s">
        <v>74</v>
      </c>
      <c r="C469" t="str">
        <f t="shared" si="23"/>
        <v>Žilinská univerzita v Žiline (11, ŽU.Žilina)AFG</v>
      </c>
      <c r="D469" s="16">
        <v>7.1</v>
      </c>
      <c r="E469" s="16">
        <v>8</v>
      </c>
    </row>
    <row r="470" spans="1:5" x14ac:dyDescent="0.25">
      <c r="A470" s="26" t="str">
        <f t="shared" si="22"/>
        <v>Žilinská univerzita v Žiline (11, ŽU.Žilina)</v>
      </c>
      <c r="B470" t="s">
        <v>75</v>
      </c>
      <c r="C470" t="str">
        <f t="shared" si="23"/>
        <v>Žilinská univerzita v Žiline (11, ŽU.Žilina)AFH</v>
      </c>
      <c r="D470" s="16">
        <v>8.0500000000000007</v>
      </c>
      <c r="E470" s="16">
        <v>9</v>
      </c>
    </row>
    <row r="471" spans="1:5" x14ac:dyDescent="0.25">
      <c r="A471" s="26" t="str">
        <f t="shared" si="22"/>
        <v>Žilinská univerzita v Žiline (11, ŽU.Žilina)</v>
      </c>
      <c r="B471" t="s">
        <v>80</v>
      </c>
      <c r="C471" t="str">
        <f t="shared" si="23"/>
        <v>Žilinská univerzita v Žiline (11, ŽU.Žilina)AGI</v>
      </c>
      <c r="D471" s="16">
        <v>1.071</v>
      </c>
      <c r="E471" s="16">
        <v>2</v>
      </c>
    </row>
    <row r="472" spans="1:5" x14ac:dyDescent="0.25">
      <c r="A472" s="26" t="str">
        <f t="shared" si="22"/>
        <v>Žilinská univerzita v Žiline (11, ŽU.Žilina)</v>
      </c>
      <c r="B472" t="s">
        <v>81</v>
      </c>
      <c r="C472" t="str">
        <f t="shared" si="23"/>
        <v>Žilinská univerzita v Žiline (11, ŽU.Žilina)AGJ</v>
      </c>
      <c r="D472" s="16">
        <v>58.07</v>
      </c>
      <c r="E472" s="16">
        <v>67</v>
      </c>
    </row>
    <row r="473" spans="1:5" x14ac:dyDescent="0.25">
      <c r="A473" s="26" t="str">
        <f t="shared" si="22"/>
        <v>Žilinská univerzita v Žiline (11, ŽU.Žilina)</v>
      </c>
      <c r="B473" t="s">
        <v>82</v>
      </c>
      <c r="C473" t="str">
        <f t="shared" si="23"/>
        <v>Žilinská univerzita v Žiline (11, ŽU.Žilina)BAA</v>
      </c>
      <c r="D473" s="16">
        <v>0.25</v>
      </c>
      <c r="E473" s="16">
        <v>1</v>
      </c>
    </row>
    <row r="474" spans="1:5" x14ac:dyDescent="0.25">
      <c r="A474" s="26" t="str">
        <f t="shared" si="22"/>
        <v>Žilinská univerzita v Žiline (11, ŽU.Žilina)</v>
      </c>
      <c r="B474" t="s">
        <v>83</v>
      </c>
      <c r="C474" t="str">
        <f t="shared" si="23"/>
        <v>Žilinská univerzita v Žiline (11, ŽU.Žilina)BAB</v>
      </c>
      <c r="D474" s="16">
        <v>6.68</v>
      </c>
      <c r="E474" s="16">
        <v>9</v>
      </c>
    </row>
    <row r="475" spans="1:5" x14ac:dyDescent="0.25">
      <c r="A475" s="26" t="str">
        <f t="shared" si="22"/>
        <v>Žilinská univerzita v Žiline (11, ŽU.Žilina)</v>
      </c>
      <c r="B475" t="s">
        <v>84</v>
      </c>
      <c r="C475" t="str">
        <f t="shared" si="23"/>
        <v>Žilinská univerzita v Žiline (11, ŽU.Žilina)BBA</v>
      </c>
      <c r="D475" s="16">
        <v>3.88</v>
      </c>
      <c r="E475" s="16">
        <v>4</v>
      </c>
    </row>
    <row r="476" spans="1:5" x14ac:dyDescent="0.25">
      <c r="A476" s="26" t="str">
        <f t="shared" si="22"/>
        <v>Žilinská univerzita v Žiline (11, ŽU.Žilina)</v>
      </c>
      <c r="B476" t="s">
        <v>85</v>
      </c>
      <c r="C476" t="str">
        <f t="shared" si="23"/>
        <v>Žilinská univerzita v Žiline (11, ŽU.Žilina)BBB</v>
      </c>
      <c r="D476" s="16">
        <v>2.5</v>
      </c>
      <c r="E476" s="16">
        <v>3</v>
      </c>
    </row>
    <row r="477" spans="1:5" x14ac:dyDescent="0.25">
      <c r="A477" s="26" t="str">
        <f t="shared" si="22"/>
        <v>Žilinská univerzita v Žiline (11, ŽU.Žilina)</v>
      </c>
      <c r="B477" t="s">
        <v>87</v>
      </c>
      <c r="C477" t="str">
        <f t="shared" si="23"/>
        <v>Žilinská univerzita v Žiline (11, ŽU.Žilina)BCI</v>
      </c>
      <c r="D477" s="16">
        <v>23.41</v>
      </c>
      <c r="E477" s="16">
        <v>30</v>
      </c>
    </row>
    <row r="478" spans="1:5" x14ac:dyDescent="0.25">
      <c r="A478" s="26" t="str">
        <f t="shared" si="22"/>
        <v>Žilinská univerzita v Žiline (11, ŽU.Žilina)</v>
      </c>
      <c r="B478" t="s">
        <v>93</v>
      </c>
      <c r="C478" t="str">
        <f t="shared" si="23"/>
        <v>Žilinská univerzita v Žiline (11, ŽU.Žilina)BDE</v>
      </c>
      <c r="D478" s="16">
        <v>5.5</v>
      </c>
      <c r="E478" s="16">
        <v>6</v>
      </c>
    </row>
    <row r="479" spans="1:5" x14ac:dyDescent="0.25">
      <c r="A479" s="26" t="str">
        <f t="shared" si="22"/>
        <v>Žilinská univerzita v Žiline (11, ŽU.Žilina)</v>
      </c>
      <c r="B479" t="s">
        <v>94</v>
      </c>
      <c r="C479" t="str">
        <f t="shared" si="23"/>
        <v>Žilinská univerzita v Žiline (11, ŽU.Žilina)BDF</v>
      </c>
      <c r="D479" s="16">
        <v>28.85</v>
      </c>
      <c r="E479" s="16">
        <v>31</v>
      </c>
    </row>
    <row r="480" spans="1:5" x14ac:dyDescent="0.25">
      <c r="A480" s="26" t="str">
        <f t="shared" si="22"/>
        <v>Žilinská univerzita v Žiline (11, ŽU.Žilina)</v>
      </c>
      <c r="B480" t="s">
        <v>99</v>
      </c>
      <c r="C480" t="str">
        <f t="shared" si="23"/>
        <v>Žilinská univerzita v Žiline (11, ŽU.Žilina)BEE</v>
      </c>
      <c r="D480" s="16">
        <v>10.453329999999999</v>
      </c>
      <c r="E480" s="16">
        <v>13</v>
      </c>
    </row>
    <row r="481" spans="1:5" x14ac:dyDescent="0.25">
      <c r="A481" s="26" t="str">
        <f t="shared" si="22"/>
        <v>Žilinská univerzita v Žiline (11, ŽU.Žilina)</v>
      </c>
      <c r="B481" t="s">
        <v>100</v>
      </c>
      <c r="C481" t="str">
        <f t="shared" si="23"/>
        <v>Žilinská univerzita v Žiline (11, ŽU.Žilina)BEF</v>
      </c>
      <c r="D481" s="16">
        <v>17.02</v>
      </c>
      <c r="E481" s="16">
        <v>18</v>
      </c>
    </row>
    <row r="482" spans="1:5" x14ac:dyDescent="0.25">
      <c r="A482" s="26" t="str">
        <f t="shared" si="22"/>
        <v>Žilinská univerzita v Žiline (11, ŽU.Žilina)</v>
      </c>
      <c r="B482" t="s">
        <v>126</v>
      </c>
      <c r="C482" t="str">
        <f t="shared" si="23"/>
        <v>Žilinská univerzita v Žiline (11, ŽU.Žilina)DAI</v>
      </c>
      <c r="D482" s="16">
        <v>76</v>
      </c>
      <c r="E482" s="16">
        <v>76</v>
      </c>
    </row>
    <row r="483" spans="1:5" x14ac:dyDescent="0.25">
      <c r="A483" s="26" t="str">
        <f t="shared" si="22"/>
        <v>Žilinská univerzita v Žiline (11, ŽU.Žilina)</v>
      </c>
      <c r="B483" t="s">
        <v>129</v>
      </c>
      <c r="C483" t="str">
        <f t="shared" si="23"/>
        <v>Žilinská univerzita v Žiline (11, ŽU.Žilina)EDI</v>
      </c>
      <c r="D483" s="16">
        <v>2</v>
      </c>
      <c r="E483" s="16">
        <v>2</v>
      </c>
    </row>
    <row r="484" spans="1:5" x14ac:dyDescent="0.25">
      <c r="A484" s="26" t="str">
        <f t="shared" si="22"/>
        <v>Žilinská univerzita v Žiline (11, ŽU.Žilina)</v>
      </c>
      <c r="B484" t="s">
        <v>132</v>
      </c>
      <c r="C484" t="str">
        <f t="shared" si="23"/>
        <v>Žilinská univerzita v Žiline (11, ŽU.Žilina)FAI</v>
      </c>
      <c r="D484" s="16">
        <v>18.50834</v>
      </c>
      <c r="E484" s="16">
        <v>23</v>
      </c>
    </row>
    <row r="485" spans="1:5" x14ac:dyDescent="0.25">
      <c r="A485" s="26" t="str">
        <f t="shared" si="22"/>
        <v>Žilinská univerzita v Žiline (11, ŽU.Žilina)</v>
      </c>
      <c r="B485" t="s">
        <v>133</v>
      </c>
      <c r="C485" t="str">
        <f t="shared" si="23"/>
        <v>Žilinská univerzita v Žiline (11, ŽU.Žilina)GAI</v>
      </c>
      <c r="D485" s="16">
        <v>1.8</v>
      </c>
      <c r="E485" s="16">
        <v>2</v>
      </c>
    </row>
    <row r="486" spans="1:5" x14ac:dyDescent="0.25">
      <c r="A486" s="26" t="str">
        <f t="shared" si="22"/>
        <v>Žilinská univerzita v Žiline (11, ŽU.Žilina)</v>
      </c>
      <c r="B486" t="s">
        <v>134</v>
      </c>
      <c r="C486" t="str">
        <f t="shared" si="23"/>
        <v>Žilinská univerzita v Žiline (11, ŽU.Žilina)GHG</v>
      </c>
      <c r="D486" s="16">
        <v>7.5</v>
      </c>
      <c r="E486" s="16">
        <v>10</v>
      </c>
    </row>
    <row r="487" spans="1:5" x14ac:dyDescent="0.25">
      <c r="A487" s="26" t="str">
        <f t="shared" si="22"/>
        <v>Žilinská univerzita v Žiline (11, ŽU.Žilina)</v>
      </c>
      <c r="B487" t="s">
        <v>135</v>
      </c>
      <c r="C487" t="str">
        <f t="shared" si="23"/>
        <v>Žilinská univerzita v Žiline (11, ŽU.Žilina)GII</v>
      </c>
      <c r="D487" s="16">
        <v>12</v>
      </c>
      <c r="E487" s="16">
        <v>14</v>
      </c>
    </row>
    <row r="488" spans="1:5" x14ac:dyDescent="0.25">
      <c r="A488" s="26" t="str">
        <f t="shared" ref="A488:A520" si="24">VLOOKUP(24796,$F$2:$G$39,2,FALSE)</f>
        <v>TnUAD (TUAD.Trenčín)</v>
      </c>
      <c r="B488" t="s">
        <v>44</v>
      </c>
      <c r="C488" t="str">
        <f t="shared" si="23"/>
        <v>TnUAD (TUAD.Trenčín)AAA</v>
      </c>
      <c r="D488" s="16">
        <v>1.7908999999999999</v>
      </c>
      <c r="E488" s="16">
        <v>3</v>
      </c>
    </row>
    <row r="489" spans="1:5" x14ac:dyDescent="0.25">
      <c r="A489" s="26" t="str">
        <f t="shared" si="24"/>
        <v>TnUAD (TUAD.Trenčín)</v>
      </c>
      <c r="B489" t="s">
        <v>45</v>
      </c>
      <c r="C489" t="str">
        <f t="shared" si="23"/>
        <v>TnUAD (TUAD.Trenčín)AAB</v>
      </c>
      <c r="D489" s="16">
        <v>5</v>
      </c>
      <c r="E489" s="16">
        <v>5</v>
      </c>
    </row>
    <row r="490" spans="1:5" x14ac:dyDescent="0.25">
      <c r="A490" s="26" t="str">
        <f t="shared" si="24"/>
        <v>TnUAD (TUAD.Trenčín)</v>
      </c>
      <c r="B490" t="s">
        <v>46</v>
      </c>
      <c r="C490" t="str">
        <f t="shared" si="23"/>
        <v>TnUAD (TUAD.Trenčín)ABA</v>
      </c>
      <c r="D490" s="16">
        <v>4.0000000000000001E-3</v>
      </c>
      <c r="E490" s="16">
        <v>1</v>
      </c>
    </row>
    <row r="491" spans="1:5" x14ac:dyDescent="0.25">
      <c r="A491" s="26" t="str">
        <f t="shared" si="24"/>
        <v>TnUAD (TUAD.Trenčín)</v>
      </c>
      <c r="B491" t="s">
        <v>47</v>
      </c>
      <c r="C491" t="str">
        <f t="shared" si="23"/>
        <v>TnUAD (TUAD.Trenčín)ABB</v>
      </c>
      <c r="D491" s="16">
        <v>0.5</v>
      </c>
      <c r="E491" s="16">
        <v>1</v>
      </c>
    </row>
    <row r="492" spans="1:5" x14ac:dyDescent="0.25">
      <c r="A492" s="26" t="str">
        <f t="shared" si="24"/>
        <v>TnUAD (TUAD.Trenčín)</v>
      </c>
      <c r="B492" t="s">
        <v>50</v>
      </c>
      <c r="C492" t="str">
        <f t="shared" si="23"/>
        <v>TnUAD (TUAD.Trenčín)ACA</v>
      </c>
      <c r="D492" s="16">
        <v>1</v>
      </c>
      <c r="E492" s="16">
        <v>1</v>
      </c>
    </row>
    <row r="493" spans="1:5" x14ac:dyDescent="0.25">
      <c r="A493" s="26" t="str">
        <f t="shared" si="24"/>
        <v>TnUAD (TUAD.Trenčín)</v>
      </c>
      <c r="B493" t="s">
        <v>51</v>
      </c>
      <c r="C493" t="str">
        <f t="shared" si="23"/>
        <v>TnUAD (TUAD.Trenčín)ACB</v>
      </c>
      <c r="D493" s="16">
        <v>8.99</v>
      </c>
      <c r="E493" s="16">
        <v>10</v>
      </c>
    </row>
    <row r="494" spans="1:5" x14ac:dyDescent="0.25">
      <c r="A494" s="26" t="str">
        <f t="shared" si="24"/>
        <v>TnUAD (TUAD.Trenčín)</v>
      </c>
      <c r="B494" t="s">
        <v>54</v>
      </c>
      <c r="C494" t="str">
        <f t="shared" si="23"/>
        <v>TnUAD (TUAD.Trenčín)ADC</v>
      </c>
      <c r="D494" s="16">
        <v>30.06616</v>
      </c>
      <c r="E494" s="16">
        <v>66</v>
      </c>
    </row>
    <row r="495" spans="1:5" x14ac:dyDescent="0.25">
      <c r="A495" s="26" t="str">
        <f t="shared" si="24"/>
        <v>TnUAD (TUAD.Trenčín)</v>
      </c>
      <c r="B495" t="s">
        <v>55</v>
      </c>
      <c r="C495" t="str">
        <f t="shared" si="23"/>
        <v>TnUAD (TUAD.Trenčín)ADD</v>
      </c>
      <c r="D495" s="16">
        <v>0.6</v>
      </c>
      <c r="E495" s="16">
        <v>1</v>
      </c>
    </row>
    <row r="496" spans="1:5" x14ac:dyDescent="0.25">
      <c r="A496" s="26" t="str">
        <f t="shared" si="24"/>
        <v>TnUAD (TUAD.Trenčín)</v>
      </c>
      <c r="B496" t="s">
        <v>56</v>
      </c>
      <c r="C496" t="str">
        <f t="shared" si="23"/>
        <v>TnUAD (TUAD.Trenčín)ADE</v>
      </c>
      <c r="D496" s="16">
        <v>12.376189999999999</v>
      </c>
      <c r="E496" s="16">
        <v>18</v>
      </c>
    </row>
    <row r="497" spans="1:5" x14ac:dyDescent="0.25">
      <c r="A497" s="26" t="str">
        <f t="shared" si="24"/>
        <v>TnUAD (TUAD.Trenčín)</v>
      </c>
      <c r="B497" t="s">
        <v>57</v>
      </c>
      <c r="C497" t="str">
        <f t="shared" si="23"/>
        <v>TnUAD (TUAD.Trenčín)ADF</v>
      </c>
      <c r="D497" s="16">
        <v>44.4</v>
      </c>
      <c r="E497" s="16">
        <v>53</v>
      </c>
    </row>
    <row r="498" spans="1:5" x14ac:dyDescent="0.25">
      <c r="A498" s="26" t="str">
        <f t="shared" si="24"/>
        <v>TnUAD (TUAD.Trenčín)</v>
      </c>
      <c r="B498" t="s">
        <v>58</v>
      </c>
      <c r="C498" t="str">
        <f t="shared" si="23"/>
        <v>TnUAD (TUAD.Trenčín)ADM</v>
      </c>
      <c r="D498" s="16">
        <v>18.799980000000001</v>
      </c>
      <c r="E498" s="16">
        <v>36</v>
      </c>
    </row>
    <row r="499" spans="1:5" x14ac:dyDescent="0.25">
      <c r="A499" s="26" t="str">
        <f t="shared" si="24"/>
        <v>TnUAD (TUAD.Trenčín)</v>
      </c>
      <c r="B499" t="s">
        <v>59</v>
      </c>
      <c r="C499" t="str">
        <f t="shared" si="23"/>
        <v>TnUAD (TUAD.Trenčín)ADN</v>
      </c>
      <c r="D499" s="16">
        <v>11.803330000000001</v>
      </c>
      <c r="E499" s="16">
        <v>20</v>
      </c>
    </row>
    <row r="500" spans="1:5" x14ac:dyDescent="0.25">
      <c r="A500" s="26" t="str">
        <f t="shared" si="24"/>
        <v>TnUAD (TUAD.Trenčín)</v>
      </c>
      <c r="B500" t="s">
        <v>60</v>
      </c>
      <c r="C500" t="str">
        <f t="shared" si="23"/>
        <v>TnUAD (TUAD.Trenčín)AEC</v>
      </c>
      <c r="D500" s="16">
        <v>8.4136699999999998</v>
      </c>
      <c r="E500" s="16">
        <v>11</v>
      </c>
    </row>
    <row r="501" spans="1:5" x14ac:dyDescent="0.25">
      <c r="A501" s="26" t="str">
        <f t="shared" si="24"/>
        <v>TnUAD (TUAD.Trenčín)</v>
      </c>
      <c r="B501" t="s">
        <v>61</v>
      </c>
      <c r="C501" t="str">
        <f t="shared" si="23"/>
        <v>TnUAD (TUAD.Trenčín)AED</v>
      </c>
      <c r="D501" s="16">
        <v>17.033339999999999</v>
      </c>
      <c r="E501" s="16">
        <v>18</v>
      </c>
    </row>
    <row r="502" spans="1:5" x14ac:dyDescent="0.25">
      <c r="A502" s="26" t="str">
        <f t="shared" si="24"/>
        <v>TnUAD (TUAD.Trenčín)</v>
      </c>
      <c r="B502" t="s">
        <v>68</v>
      </c>
      <c r="C502" t="str">
        <f t="shared" si="23"/>
        <v>TnUAD (TUAD.Trenčín)AFA</v>
      </c>
      <c r="D502" s="16">
        <v>0.125</v>
      </c>
      <c r="E502" s="16">
        <v>1</v>
      </c>
    </row>
    <row r="503" spans="1:5" x14ac:dyDescent="0.25">
      <c r="A503" s="26" t="str">
        <f t="shared" si="24"/>
        <v>TnUAD (TUAD.Trenčín)</v>
      </c>
      <c r="B503" t="s">
        <v>70</v>
      </c>
      <c r="C503" t="str">
        <f t="shared" si="23"/>
        <v>TnUAD (TUAD.Trenčín)AFC</v>
      </c>
      <c r="D503" s="16">
        <v>42.916159999999998</v>
      </c>
      <c r="E503" s="16">
        <v>57</v>
      </c>
    </row>
    <row r="504" spans="1:5" x14ac:dyDescent="0.25">
      <c r="A504" s="26" t="str">
        <f t="shared" si="24"/>
        <v>TnUAD (TUAD.Trenčín)</v>
      </c>
      <c r="B504" t="s">
        <v>71</v>
      </c>
      <c r="C504" t="str">
        <f t="shared" si="23"/>
        <v>TnUAD (TUAD.Trenčín)AFD</v>
      </c>
      <c r="D504" s="16">
        <v>60.033340000000003</v>
      </c>
      <c r="E504" s="16">
        <v>71</v>
      </c>
    </row>
    <row r="505" spans="1:5" x14ac:dyDescent="0.25">
      <c r="A505" s="26" t="str">
        <f t="shared" si="24"/>
        <v>TnUAD (TUAD.Trenčín)</v>
      </c>
      <c r="B505" t="s">
        <v>75</v>
      </c>
      <c r="C505" t="str">
        <f t="shared" si="23"/>
        <v>TnUAD (TUAD.Trenčín)AFH</v>
      </c>
      <c r="D505" s="16">
        <v>8.1119400000000006</v>
      </c>
      <c r="E505" s="16">
        <v>12</v>
      </c>
    </row>
    <row r="506" spans="1:5" x14ac:dyDescent="0.25">
      <c r="A506" s="26" t="str">
        <f t="shared" si="24"/>
        <v>TnUAD (TUAD.Trenčín)</v>
      </c>
      <c r="B506" t="s">
        <v>81</v>
      </c>
      <c r="C506" t="str">
        <f t="shared" si="23"/>
        <v>TnUAD (TUAD.Trenčín)AGJ</v>
      </c>
      <c r="D506" s="16">
        <v>1.25</v>
      </c>
      <c r="E506" s="16">
        <v>2</v>
      </c>
    </row>
    <row r="507" spans="1:5" x14ac:dyDescent="0.25">
      <c r="A507" s="26" t="str">
        <f t="shared" si="24"/>
        <v>TnUAD (TUAD.Trenčín)</v>
      </c>
      <c r="B507" t="s">
        <v>83</v>
      </c>
      <c r="C507" t="str">
        <f t="shared" si="23"/>
        <v>TnUAD (TUAD.Trenčín)BAB</v>
      </c>
      <c r="D507" s="16">
        <v>4</v>
      </c>
      <c r="E507" s="16">
        <v>4</v>
      </c>
    </row>
    <row r="508" spans="1:5" x14ac:dyDescent="0.25">
      <c r="A508" s="26" t="str">
        <f t="shared" si="24"/>
        <v>TnUAD (TUAD.Trenčín)</v>
      </c>
      <c r="B508" t="s">
        <v>84</v>
      </c>
      <c r="C508" t="str">
        <f t="shared" si="23"/>
        <v>TnUAD (TUAD.Trenčín)BBA</v>
      </c>
      <c r="D508" s="16">
        <v>0.25</v>
      </c>
      <c r="E508" s="16">
        <v>1</v>
      </c>
    </row>
    <row r="509" spans="1:5" x14ac:dyDescent="0.25">
      <c r="A509" s="26" t="str">
        <f t="shared" si="24"/>
        <v>TnUAD (TUAD.Trenčín)</v>
      </c>
      <c r="B509" t="s">
        <v>87</v>
      </c>
      <c r="C509" t="str">
        <f t="shared" si="23"/>
        <v>TnUAD (TUAD.Trenčín)BCI</v>
      </c>
      <c r="D509" s="16">
        <v>4</v>
      </c>
      <c r="E509" s="16">
        <v>5</v>
      </c>
    </row>
    <row r="510" spans="1:5" x14ac:dyDescent="0.25">
      <c r="A510" s="26" t="str">
        <f t="shared" si="24"/>
        <v>TnUAD (TUAD.Trenčín)</v>
      </c>
      <c r="B510" t="s">
        <v>88</v>
      </c>
      <c r="C510" t="str">
        <f t="shared" si="23"/>
        <v>TnUAD (TUAD.Trenčín)BCK</v>
      </c>
      <c r="D510" s="16">
        <v>8</v>
      </c>
      <c r="E510" s="16">
        <v>8</v>
      </c>
    </row>
    <row r="511" spans="1:5" x14ac:dyDescent="0.25">
      <c r="A511" s="26" t="str">
        <f t="shared" si="24"/>
        <v>TnUAD (TUAD.Trenčín)</v>
      </c>
      <c r="B511" t="s">
        <v>93</v>
      </c>
      <c r="C511" t="str">
        <f t="shared" si="23"/>
        <v>TnUAD (TUAD.Trenčín)BDE</v>
      </c>
      <c r="D511" s="16">
        <v>1</v>
      </c>
      <c r="E511" s="16">
        <v>1</v>
      </c>
    </row>
    <row r="512" spans="1:5" x14ac:dyDescent="0.25">
      <c r="A512" s="26" t="str">
        <f t="shared" si="24"/>
        <v>TnUAD (TUAD.Trenčín)</v>
      </c>
      <c r="B512" t="s">
        <v>94</v>
      </c>
      <c r="C512" t="str">
        <f t="shared" si="23"/>
        <v>TnUAD (TUAD.Trenčín)BDF</v>
      </c>
      <c r="D512" s="16">
        <v>3</v>
      </c>
      <c r="E512" s="16">
        <v>3</v>
      </c>
    </row>
    <row r="513" spans="1:5" x14ac:dyDescent="0.25">
      <c r="A513" s="26" t="str">
        <f t="shared" si="24"/>
        <v>TnUAD (TUAD.Trenčín)</v>
      </c>
      <c r="B513" t="s">
        <v>99</v>
      </c>
      <c r="C513" t="str">
        <f t="shared" si="23"/>
        <v>TnUAD (TUAD.Trenčín)BEE</v>
      </c>
      <c r="D513" s="16">
        <v>0.5</v>
      </c>
      <c r="E513" s="16">
        <v>1</v>
      </c>
    </row>
    <row r="514" spans="1:5" x14ac:dyDescent="0.25">
      <c r="A514" s="26" t="str">
        <f t="shared" si="24"/>
        <v>TnUAD (TUAD.Trenčín)</v>
      </c>
      <c r="B514" t="s">
        <v>100</v>
      </c>
      <c r="C514" t="str">
        <f t="shared" ref="C514:C577" si="25">CONCATENATE(A514,B514)</f>
        <v>TnUAD (TUAD.Trenčín)BEF</v>
      </c>
      <c r="D514" s="16">
        <v>1</v>
      </c>
      <c r="E514" s="16">
        <v>1</v>
      </c>
    </row>
    <row r="515" spans="1:5" x14ac:dyDescent="0.25">
      <c r="A515" s="26" t="str">
        <f t="shared" si="24"/>
        <v>TnUAD (TUAD.Trenčín)</v>
      </c>
      <c r="B515" t="s">
        <v>101</v>
      </c>
      <c r="C515" t="str">
        <f t="shared" si="25"/>
        <v>TnUAD (TUAD.Trenčín)BFA</v>
      </c>
      <c r="D515" s="16">
        <v>5.4751099999999999</v>
      </c>
      <c r="E515" s="16">
        <v>13</v>
      </c>
    </row>
    <row r="516" spans="1:5" x14ac:dyDescent="0.25">
      <c r="A516" s="26" t="str">
        <f t="shared" si="24"/>
        <v>TnUAD (TUAD.Trenčín)</v>
      </c>
      <c r="B516" t="s">
        <v>125</v>
      </c>
      <c r="C516" t="str">
        <f t="shared" si="25"/>
        <v>TnUAD (TUAD.Trenčín)CKB</v>
      </c>
      <c r="D516" s="16">
        <v>1</v>
      </c>
      <c r="E516" s="16">
        <v>1</v>
      </c>
    </row>
    <row r="517" spans="1:5" x14ac:dyDescent="0.25">
      <c r="A517" s="26" t="str">
        <f t="shared" si="24"/>
        <v>TnUAD (TUAD.Trenčín)</v>
      </c>
      <c r="B517" t="s">
        <v>129</v>
      </c>
      <c r="C517" t="str">
        <f t="shared" si="25"/>
        <v>TnUAD (TUAD.Trenčín)EDI</v>
      </c>
      <c r="D517" s="16">
        <v>6</v>
      </c>
      <c r="E517" s="16">
        <v>6</v>
      </c>
    </row>
    <row r="518" spans="1:5" x14ac:dyDescent="0.25">
      <c r="A518" s="26" t="str">
        <f t="shared" si="24"/>
        <v>TnUAD (TUAD.Trenčín)</v>
      </c>
      <c r="B518" t="s">
        <v>130</v>
      </c>
      <c r="C518" t="str">
        <f t="shared" si="25"/>
        <v>TnUAD (TUAD.Trenčín)EDJ</v>
      </c>
      <c r="D518" s="16">
        <v>1</v>
      </c>
      <c r="E518" s="16">
        <v>1</v>
      </c>
    </row>
    <row r="519" spans="1:5" x14ac:dyDescent="0.25">
      <c r="A519" s="26" t="str">
        <f t="shared" si="24"/>
        <v>TnUAD (TUAD.Trenčín)</v>
      </c>
      <c r="B519" t="s">
        <v>132</v>
      </c>
      <c r="C519" t="str">
        <f t="shared" si="25"/>
        <v>TnUAD (TUAD.Trenčín)FAI</v>
      </c>
      <c r="D519" s="16">
        <v>8.6999999999999993</v>
      </c>
      <c r="E519" s="16">
        <v>10</v>
      </c>
    </row>
    <row r="520" spans="1:5" x14ac:dyDescent="0.25">
      <c r="A520" s="26" t="str">
        <f t="shared" si="24"/>
        <v>TnUAD (TUAD.Trenčín)</v>
      </c>
      <c r="B520" t="s">
        <v>135</v>
      </c>
      <c r="C520" t="str">
        <f t="shared" si="25"/>
        <v>TnUAD (TUAD.Trenčín)GII</v>
      </c>
      <c r="D520" s="16">
        <v>5</v>
      </c>
      <c r="E520" s="16">
        <v>5</v>
      </c>
    </row>
    <row r="521" spans="1:5" x14ac:dyDescent="0.25">
      <c r="A521" s="26" t="str">
        <f t="shared" ref="A521:A561" si="26">VLOOKUP(24800,$F$2:$G$39,2,FALSE)</f>
        <v>EU (EU.Bratislava)</v>
      </c>
      <c r="B521" t="s">
        <v>44</v>
      </c>
      <c r="C521" t="str">
        <f t="shared" si="25"/>
        <v>EU (EU.Bratislava)AAA</v>
      </c>
      <c r="D521" s="16">
        <v>23.25</v>
      </c>
      <c r="E521" s="16">
        <v>25</v>
      </c>
    </row>
    <row r="522" spans="1:5" x14ac:dyDescent="0.25">
      <c r="A522" s="26" t="str">
        <f t="shared" si="26"/>
        <v>EU (EU.Bratislava)</v>
      </c>
      <c r="B522" t="s">
        <v>45</v>
      </c>
      <c r="C522" t="str">
        <f t="shared" si="25"/>
        <v>EU (EU.Bratislava)AAB</v>
      </c>
      <c r="D522" s="16">
        <v>13.94</v>
      </c>
      <c r="E522" s="16">
        <v>17</v>
      </c>
    </row>
    <row r="523" spans="1:5" x14ac:dyDescent="0.25">
      <c r="A523" s="26" t="str">
        <f t="shared" si="26"/>
        <v>EU (EU.Bratislava)</v>
      </c>
      <c r="B523" t="s">
        <v>46</v>
      </c>
      <c r="C523" t="str">
        <f t="shared" si="25"/>
        <v>EU (EU.Bratislava)ABA</v>
      </c>
      <c r="D523" s="16">
        <v>1.1599999999999999</v>
      </c>
      <c r="E523" s="16">
        <v>2</v>
      </c>
    </row>
    <row r="524" spans="1:5" x14ac:dyDescent="0.25">
      <c r="A524" s="26" t="str">
        <f t="shared" si="26"/>
        <v>EU (EU.Bratislava)</v>
      </c>
      <c r="B524" t="s">
        <v>48</v>
      </c>
      <c r="C524" t="str">
        <f t="shared" si="25"/>
        <v>EU (EU.Bratislava)ABC</v>
      </c>
      <c r="D524" s="16">
        <v>10.5</v>
      </c>
      <c r="E524" s="16">
        <v>11</v>
      </c>
    </row>
    <row r="525" spans="1:5" x14ac:dyDescent="0.25">
      <c r="A525" s="26" t="str">
        <f t="shared" si="26"/>
        <v>EU (EU.Bratislava)</v>
      </c>
      <c r="B525" t="s">
        <v>50</v>
      </c>
      <c r="C525" t="str">
        <f t="shared" si="25"/>
        <v>EU (EU.Bratislava)ACA</v>
      </c>
      <c r="D525" s="16">
        <v>8.5533000000000001</v>
      </c>
      <c r="E525" s="16">
        <v>10</v>
      </c>
    </row>
    <row r="526" spans="1:5" x14ac:dyDescent="0.25">
      <c r="A526" s="26" t="str">
        <f t="shared" si="26"/>
        <v>EU (EU.Bratislava)</v>
      </c>
      <c r="B526" t="s">
        <v>51</v>
      </c>
      <c r="C526" t="str">
        <f t="shared" si="25"/>
        <v>EU (EU.Bratislava)ACB</v>
      </c>
      <c r="D526" s="16">
        <v>19.86</v>
      </c>
      <c r="E526" s="16">
        <v>22</v>
      </c>
    </row>
    <row r="527" spans="1:5" x14ac:dyDescent="0.25">
      <c r="A527" s="26" t="str">
        <f t="shared" si="26"/>
        <v>EU (EU.Bratislava)</v>
      </c>
      <c r="B527" t="s">
        <v>52</v>
      </c>
      <c r="C527" t="str">
        <f t="shared" si="25"/>
        <v>EU (EU.Bratislava)ACC</v>
      </c>
      <c r="D527" s="16">
        <v>2</v>
      </c>
      <c r="E527" s="16">
        <v>2</v>
      </c>
    </row>
    <row r="528" spans="1:5" x14ac:dyDescent="0.25">
      <c r="A528" s="26" t="str">
        <f t="shared" si="26"/>
        <v>EU (EU.Bratislava)</v>
      </c>
      <c r="B528" t="s">
        <v>53</v>
      </c>
      <c r="C528" t="str">
        <f t="shared" si="25"/>
        <v>EU (EU.Bratislava)ACD</v>
      </c>
      <c r="D528" s="16">
        <v>4.4000000000000004</v>
      </c>
      <c r="E528" s="16">
        <v>5</v>
      </c>
    </row>
    <row r="529" spans="1:5" x14ac:dyDescent="0.25">
      <c r="A529" s="26" t="str">
        <f t="shared" si="26"/>
        <v>EU (EU.Bratislava)</v>
      </c>
      <c r="B529" t="s">
        <v>54</v>
      </c>
      <c r="C529" t="str">
        <f t="shared" si="25"/>
        <v>EU (EU.Bratislava)ADC</v>
      </c>
      <c r="D529" s="16">
        <v>29.6</v>
      </c>
      <c r="E529" s="16">
        <v>52</v>
      </c>
    </row>
    <row r="530" spans="1:5" x14ac:dyDescent="0.25">
      <c r="A530" s="26" t="str">
        <f t="shared" si="26"/>
        <v>EU (EU.Bratislava)</v>
      </c>
      <c r="B530" t="s">
        <v>55</v>
      </c>
      <c r="C530" t="str">
        <f t="shared" si="25"/>
        <v>EU (EU.Bratislava)ADD</v>
      </c>
      <c r="D530" s="16">
        <v>14.38</v>
      </c>
      <c r="E530" s="16">
        <v>16</v>
      </c>
    </row>
    <row r="531" spans="1:5" x14ac:dyDescent="0.25">
      <c r="A531" s="26" t="str">
        <f t="shared" si="26"/>
        <v>EU (EU.Bratislava)</v>
      </c>
      <c r="B531" t="s">
        <v>56</v>
      </c>
      <c r="C531" t="str">
        <f t="shared" si="25"/>
        <v>EU (EU.Bratislava)ADE</v>
      </c>
      <c r="D531" s="16">
        <v>68.58</v>
      </c>
      <c r="E531" s="16">
        <v>75</v>
      </c>
    </row>
    <row r="532" spans="1:5" x14ac:dyDescent="0.25">
      <c r="A532" s="26" t="str">
        <f t="shared" si="26"/>
        <v>EU (EU.Bratislava)</v>
      </c>
      <c r="B532" t="s">
        <v>57</v>
      </c>
      <c r="C532" t="str">
        <f t="shared" si="25"/>
        <v>EU (EU.Bratislava)ADF</v>
      </c>
      <c r="D532" s="16">
        <v>302.68</v>
      </c>
      <c r="E532" s="16">
        <v>316</v>
      </c>
    </row>
    <row r="533" spans="1:5" x14ac:dyDescent="0.25">
      <c r="A533" s="26" t="str">
        <f t="shared" si="26"/>
        <v>EU (EU.Bratislava)</v>
      </c>
      <c r="B533" t="s">
        <v>58</v>
      </c>
      <c r="C533" t="str">
        <f t="shared" si="25"/>
        <v>EU (EU.Bratislava)ADM</v>
      </c>
      <c r="D533" s="16">
        <v>59.83</v>
      </c>
      <c r="E533" s="16">
        <v>78</v>
      </c>
    </row>
    <row r="534" spans="1:5" x14ac:dyDescent="0.25">
      <c r="A534" s="26" t="str">
        <f t="shared" si="26"/>
        <v>EU (EU.Bratislava)</v>
      </c>
      <c r="B534" t="s">
        <v>59</v>
      </c>
      <c r="C534" t="str">
        <f t="shared" si="25"/>
        <v>EU (EU.Bratislava)ADN</v>
      </c>
      <c r="D534" s="16">
        <v>7.38</v>
      </c>
      <c r="E534" s="16">
        <v>10</v>
      </c>
    </row>
    <row r="535" spans="1:5" x14ac:dyDescent="0.25">
      <c r="A535" s="26" t="str">
        <f t="shared" si="26"/>
        <v>EU (EU.Bratislava)</v>
      </c>
      <c r="B535" t="s">
        <v>60</v>
      </c>
      <c r="C535" t="str">
        <f t="shared" si="25"/>
        <v>EU (EU.Bratislava)AEC</v>
      </c>
      <c r="D535" s="16">
        <v>142.04</v>
      </c>
      <c r="E535" s="16">
        <v>154</v>
      </c>
    </row>
    <row r="536" spans="1:5" x14ac:dyDescent="0.25">
      <c r="A536" s="26" t="str">
        <f t="shared" si="26"/>
        <v>EU (EU.Bratislava)</v>
      </c>
      <c r="B536" t="s">
        <v>61</v>
      </c>
      <c r="C536" t="str">
        <f t="shared" si="25"/>
        <v>EU (EU.Bratislava)AED</v>
      </c>
      <c r="D536" s="16">
        <v>407.46</v>
      </c>
      <c r="E536" s="16">
        <v>420</v>
      </c>
    </row>
    <row r="537" spans="1:5" x14ac:dyDescent="0.25">
      <c r="A537" s="26" t="str">
        <f t="shared" si="26"/>
        <v>EU (EU.Bratislava)</v>
      </c>
      <c r="B537" t="s">
        <v>68</v>
      </c>
      <c r="C537" t="str">
        <f t="shared" si="25"/>
        <v>EU (EU.Bratislava)AFA</v>
      </c>
      <c r="D537" s="16">
        <v>15</v>
      </c>
      <c r="E537" s="16">
        <v>16</v>
      </c>
    </row>
    <row r="538" spans="1:5" x14ac:dyDescent="0.25">
      <c r="A538" s="26" t="str">
        <f t="shared" si="26"/>
        <v>EU (EU.Bratislava)</v>
      </c>
      <c r="B538" t="s">
        <v>69</v>
      </c>
      <c r="C538" t="str">
        <f t="shared" si="25"/>
        <v>EU (EU.Bratislava)AFB</v>
      </c>
      <c r="D538" s="16">
        <v>1</v>
      </c>
      <c r="E538" s="16">
        <v>1</v>
      </c>
    </row>
    <row r="539" spans="1:5" x14ac:dyDescent="0.25">
      <c r="A539" s="26" t="str">
        <f t="shared" si="26"/>
        <v>EU (EU.Bratislava)</v>
      </c>
      <c r="B539" t="s">
        <v>70</v>
      </c>
      <c r="C539" t="str">
        <f t="shared" si="25"/>
        <v>EU (EU.Bratislava)AFC</v>
      </c>
      <c r="D539" s="16">
        <v>218.74</v>
      </c>
      <c r="E539" s="16">
        <v>240</v>
      </c>
    </row>
    <row r="540" spans="1:5" x14ac:dyDescent="0.25">
      <c r="A540" s="26" t="str">
        <f t="shared" si="26"/>
        <v>EU (EU.Bratislava)</v>
      </c>
      <c r="B540" t="s">
        <v>71</v>
      </c>
      <c r="C540" t="str">
        <f t="shared" si="25"/>
        <v>EU (EU.Bratislava)AFD</v>
      </c>
      <c r="D540" s="16">
        <v>440.12</v>
      </c>
      <c r="E540" s="16">
        <v>465</v>
      </c>
    </row>
    <row r="541" spans="1:5" x14ac:dyDescent="0.25">
      <c r="A541" s="26" t="str">
        <f t="shared" si="26"/>
        <v>EU (EU.Bratislava)</v>
      </c>
      <c r="B541" t="s">
        <v>74</v>
      </c>
      <c r="C541" t="str">
        <f t="shared" si="25"/>
        <v>EU (EU.Bratislava)AFG</v>
      </c>
      <c r="D541" s="16">
        <v>6.2611100000000004</v>
      </c>
      <c r="E541" s="16">
        <v>10</v>
      </c>
    </row>
    <row r="542" spans="1:5" x14ac:dyDescent="0.25">
      <c r="A542" s="26" t="str">
        <f t="shared" si="26"/>
        <v>EU (EU.Bratislava)</v>
      </c>
      <c r="B542" t="s">
        <v>75</v>
      </c>
      <c r="C542" t="str">
        <f t="shared" si="25"/>
        <v>EU (EU.Bratislava)AFH</v>
      </c>
      <c r="D542" s="16">
        <v>125.25</v>
      </c>
      <c r="E542" s="16">
        <v>131</v>
      </c>
    </row>
    <row r="543" spans="1:5" x14ac:dyDescent="0.25">
      <c r="A543" s="26" t="str">
        <f t="shared" si="26"/>
        <v>EU (EU.Bratislava)</v>
      </c>
      <c r="B543" t="s">
        <v>80</v>
      </c>
      <c r="C543" t="str">
        <f t="shared" si="25"/>
        <v>EU (EU.Bratislava)AGI</v>
      </c>
      <c r="D543" s="16">
        <v>2</v>
      </c>
      <c r="E543" s="16">
        <v>2</v>
      </c>
    </row>
    <row r="544" spans="1:5" x14ac:dyDescent="0.25">
      <c r="A544" s="26" t="str">
        <f t="shared" si="26"/>
        <v>EU (EU.Bratislava)</v>
      </c>
      <c r="B544" t="s">
        <v>82</v>
      </c>
      <c r="C544" t="str">
        <f t="shared" si="25"/>
        <v>EU (EU.Bratislava)BAA</v>
      </c>
      <c r="D544" s="16">
        <v>2.82</v>
      </c>
      <c r="E544" s="16">
        <v>3</v>
      </c>
    </row>
    <row r="545" spans="1:5" x14ac:dyDescent="0.25">
      <c r="A545" s="26" t="str">
        <f t="shared" si="26"/>
        <v>EU (EU.Bratislava)</v>
      </c>
      <c r="B545" t="s">
        <v>83</v>
      </c>
      <c r="C545" t="str">
        <f t="shared" si="25"/>
        <v>EU (EU.Bratislava)BAB</v>
      </c>
      <c r="D545" s="16">
        <v>4.2</v>
      </c>
      <c r="E545" s="16">
        <v>6</v>
      </c>
    </row>
    <row r="546" spans="1:5" x14ac:dyDescent="0.25">
      <c r="A546" s="26" t="str">
        <f t="shared" si="26"/>
        <v>EU (EU.Bratislava)</v>
      </c>
      <c r="B546" t="s">
        <v>85</v>
      </c>
      <c r="C546" t="str">
        <f t="shared" si="25"/>
        <v>EU (EU.Bratislava)BBB</v>
      </c>
      <c r="D546" s="16">
        <v>1</v>
      </c>
      <c r="E546" s="16">
        <v>1</v>
      </c>
    </row>
    <row r="547" spans="1:5" x14ac:dyDescent="0.25">
      <c r="A547" s="26" t="str">
        <f t="shared" si="26"/>
        <v>EU (EU.Bratislava)</v>
      </c>
      <c r="B547" t="s">
        <v>87</v>
      </c>
      <c r="C547" t="str">
        <f t="shared" si="25"/>
        <v>EU (EU.Bratislava)BCI</v>
      </c>
      <c r="D547" s="16">
        <v>15.47</v>
      </c>
      <c r="E547" s="16">
        <v>18</v>
      </c>
    </row>
    <row r="548" spans="1:5" x14ac:dyDescent="0.25">
      <c r="A548" s="26" t="str">
        <f t="shared" si="26"/>
        <v>EU (EU.Bratislava)</v>
      </c>
      <c r="B548" t="s">
        <v>92</v>
      </c>
      <c r="C548" t="str">
        <f t="shared" si="25"/>
        <v>EU (EU.Bratislava)BDD</v>
      </c>
      <c r="D548" s="16">
        <v>0.5</v>
      </c>
      <c r="E548" s="16">
        <v>1</v>
      </c>
    </row>
    <row r="549" spans="1:5" x14ac:dyDescent="0.25">
      <c r="A549" s="26" t="str">
        <f t="shared" si="26"/>
        <v>EU (EU.Bratislava)</v>
      </c>
      <c r="B549" t="s">
        <v>93</v>
      </c>
      <c r="C549" t="str">
        <f t="shared" si="25"/>
        <v>EU (EU.Bratislava)BDE</v>
      </c>
      <c r="D549" s="16">
        <v>29</v>
      </c>
      <c r="E549" s="16">
        <v>29</v>
      </c>
    </row>
    <row r="550" spans="1:5" x14ac:dyDescent="0.25">
      <c r="A550" s="26" t="str">
        <f t="shared" si="26"/>
        <v>EU (EU.Bratislava)</v>
      </c>
      <c r="B550" t="s">
        <v>94</v>
      </c>
      <c r="C550" t="str">
        <f t="shared" si="25"/>
        <v>EU (EU.Bratislava)BDF</v>
      </c>
      <c r="D550" s="16">
        <v>57.57</v>
      </c>
      <c r="E550" s="16">
        <v>62</v>
      </c>
    </row>
    <row r="551" spans="1:5" x14ac:dyDescent="0.25">
      <c r="A551" s="26" t="str">
        <f t="shared" si="26"/>
        <v>EU (EU.Bratislava)</v>
      </c>
      <c r="B551" t="s">
        <v>99</v>
      </c>
      <c r="C551" t="str">
        <f t="shared" si="25"/>
        <v>EU (EU.Bratislava)BEE</v>
      </c>
      <c r="D551" s="16">
        <v>1.5</v>
      </c>
      <c r="E551" s="16">
        <v>2</v>
      </c>
    </row>
    <row r="552" spans="1:5" x14ac:dyDescent="0.25">
      <c r="A552" s="26" t="str">
        <f t="shared" si="26"/>
        <v>EU (EU.Bratislava)</v>
      </c>
      <c r="B552" t="s">
        <v>100</v>
      </c>
      <c r="C552" t="str">
        <f t="shared" si="25"/>
        <v>EU (EU.Bratislava)BEF</v>
      </c>
      <c r="D552" s="16">
        <v>3</v>
      </c>
      <c r="E552" s="16">
        <v>3</v>
      </c>
    </row>
    <row r="553" spans="1:5" x14ac:dyDescent="0.25">
      <c r="A553" s="26" t="str">
        <f t="shared" si="26"/>
        <v>EU (EU.Bratislava)</v>
      </c>
      <c r="B553" t="s">
        <v>101</v>
      </c>
      <c r="C553" t="str">
        <f t="shared" si="25"/>
        <v>EU (EU.Bratislava)BFA</v>
      </c>
      <c r="D553" s="16">
        <v>1</v>
      </c>
      <c r="E553" s="16">
        <v>1</v>
      </c>
    </row>
    <row r="554" spans="1:5" x14ac:dyDescent="0.25">
      <c r="A554" s="26" t="str">
        <f t="shared" si="26"/>
        <v>EU (EU.Bratislava)</v>
      </c>
      <c r="B554" t="s">
        <v>106</v>
      </c>
      <c r="C554" t="str">
        <f t="shared" si="25"/>
        <v>EU (EU.Bratislava)CAB</v>
      </c>
      <c r="D554" s="16">
        <v>1</v>
      </c>
      <c r="E554" s="16">
        <v>1</v>
      </c>
    </row>
    <row r="555" spans="1:5" x14ac:dyDescent="0.25">
      <c r="A555" s="26" t="str">
        <f t="shared" si="26"/>
        <v>EU (EU.Bratislava)</v>
      </c>
      <c r="B555" t="s">
        <v>128</v>
      </c>
      <c r="C555" t="str">
        <f t="shared" si="25"/>
        <v>EU (EU.Bratislava)EAJ</v>
      </c>
      <c r="D555" s="16">
        <v>2</v>
      </c>
      <c r="E555" s="16">
        <v>2</v>
      </c>
    </row>
    <row r="556" spans="1:5" x14ac:dyDescent="0.25">
      <c r="A556" s="26" t="str">
        <f t="shared" si="26"/>
        <v>EU (EU.Bratislava)</v>
      </c>
      <c r="B556" t="s">
        <v>129</v>
      </c>
      <c r="C556" t="str">
        <f t="shared" si="25"/>
        <v>EU (EU.Bratislava)EDI</v>
      </c>
      <c r="D556" s="16">
        <v>11</v>
      </c>
      <c r="E556" s="16">
        <v>11</v>
      </c>
    </row>
    <row r="557" spans="1:5" x14ac:dyDescent="0.25">
      <c r="A557" s="26" t="str">
        <f t="shared" si="26"/>
        <v>EU (EU.Bratislava)</v>
      </c>
      <c r="B557" t="s">
        <v>130</v>
      </c>
      <c r="C557" t="str">
        <f t="shared" si="25"/>
        <v>EU (EU.Bratislava)EDJ</v>
      </c>
      <c r="D557" s="16">
        <v>1</v>
      </c>
      <c r="E557" s="16">
        <v>1</v>
      </c>
    </row>
    <row r="558" spans="1:5" x14ac:dyDescent="0.25">
      <c r="A558" s="26" t="str">
        <f t="shared" si="26"/>
        <v>EU (EU.Bratislava)</v>
      </c>
      <c r="B558" t="s">
        <v>132</v>
      </c>
      <c r="C558" t="str">
        <f t="shared" si="25"/>
        <v>EU (EU.Bratislava)FAI</v>
      </c>
      <c r="D558" s="16">
        <v>42.99</v>
      </c>
      <c r="E558" s="16">
        <v>46</v>
      </c>
    </row>
    <row r="559" spans="1:5" x14ac:dyDescent="0.25">
      <c r="A559" s="26" t="str">
        <f t="shared" si="26"/>
        <v>EU (EU.Bratislava)</v>
      </c>
      <c r="B559" t="s">
        <v>133</v>
      </c>
      <c r="C559" t="str">
        <f t="shared" si="25"/>
        <v>EU (EU.Bratislava)GAI</v>
      </c>
      <c r="D559" s="16">
        <v>3.0969000000000002</v>
      </c>
      <c r="E559" s="16">
        <v>8</v>
      </c>
    </row>
    <row r="560" spans="1:5" x14ac:dyDescent="0.25">
      <c r="A560" s="26" t="str">
        <f t="shared" si="26"/>
        <v>EU (EU.Bratislava)</v>
      </c>
      <c r="B560" t="s">
        <v>134</v>
      </c>
      <c r="C560" t="str">
        <f t="shared" si="25"/>
        <v>EU (EU.Bratislava)GHG</v>
      </c>
      <c r="D560" s="16">
        <v>8.0500000000000007</v>
      </c>
      <c r="E560" s="16">
        <v>11</v>
      </c>
    </row>
    <row r="561" spans="1:5" x14ac:dyDescent="0.25">
      <c r="A561" s="26" t="str">
        <f t="shared" si="26"/>
        <v>EU (EU.Bratislava)</v>
      </c>
      <c r="B561" t="s">
        <v>135</v>
      </c>
      <c r="C561" t="str">
        <f t="shared" si="25"/>
        <v>EU (EU.Bratislava)GII</v>
      </c>
      <c r="D561" s="16">
        <v>22.5</v>
      </c>
      <c r="E561" s="16">
        <v>23</v>
      </c>
    </row>
    <row r="562" spans="1:5" x14ac:dyDescent="0.25">
      <c r="A562" s="26" t="str">
        <f t="shared" ref="A562:A605" si="27">VLOOKUP(24801,$F$2:$G$39,2,FALSE)</f>
        <v>Slovenská poľnohospodárska univerzita v Nitre (SPU.Nitra)</v>
      </c>
      <c r="B562" t="s">
        <v>44</v>
      </c>
      <c r="C562" t="str">
        <f t="shared" si="25"/>
        <v>Slovenská poľnohospodárska univerzita v Nitre (SPU.Nitra)AAA</v>
      </c>
      <c r="D562" s="16">
        <v>7.7818100000000001</v>
      </c>
      <c r="E562" s="16">
        <v>11</v>
      </c>
    </row>
    <row r="563" spans="1:5" x14ac:dyDescent="0.25">
      <c r="A563" s="26" t="str">
        <f t="shared" si="27"/>
        <v>Slovenská poľnohospodárska univerzita v Nitre (SPU.Nitra)</v>
      </c>
      <c r="B563" t="s">
        <v>45</v>
      </c>
      <c r="C563" t="str">
        <f t="shared" si="25"/>
        <v>Slovenská poľnohospodárska univerzita v Nitre (SPU.Nitra)AAB</v>
      </c>
      <c r="D563" s="16">
        <v>10.05485</v>
      </c>
      <c r="E563" s="16">
        <v>13</v>
      </c>
    </row>
    <row r="564" spans="1:5" x14ac:dyDescent="0.25">
      <c r="A564" s="26" t="str">
        <f t="shared" si="27"/>
        <v>Slovenská poľnohospodárska univerzita v Nitre (SPU.Nitra)</v>
      </c>
      <c r="B564" t="s">
        <v>47</v>
      </c>
      <c r="C564" t="str">
        <f t="shared" si="25"/>
        <v>Slovenská poľnohospodárska univerzita v Nitre (SPU.Nitra)ABB</v>
      </c>
      <c r="D564" s="16">
        <v>0.09</v>
      </c>
      <c r="E564" s="16">
        <v>1</v>
      </c>
    </row>
    <row r="565" spans="1:5" x14ac:dyDescent="0.25">
      <c r="A565" s="26" t="str">
        <f t="shared" si="27"/>
        <v>Slovenská poľnohospodárska univerzita v Nitre (SPU.Nitra)</v>
      </c>
      <c r="B565" t="s">
        <v>49</v>
      </c>
      <c r="C565" t="str">
        <f t="shared" si="25"/>
        <v>Slovenská poľnohospodárska univerzita v Nitre (SPU.Nitra)ABD</v>
      </c>
      <c r="D565" s="16">
        <v>1.53</v>
      </c>
      <c r="E565" s="16">
        <v>3</v>
      </c>
    </row>
    <row r="566" spans="1:5" x14ac:dyDescent="0.25">
      <c r="A566" s="26" t="str">
        <f t="shared" si="27"/>
        <v>Slovenská poľnohospodárska univerzita v Nitre (SPU.Nitra)</v>
      </c>
      <c r="B566" t="s">
        <v>50</v>
      </c>
      <c r="C566" t="str">
        <f t="shared" si="25"/>
        <v>Slovenská poľnohospodárska univerzita v Nitre (SPU.Nitra)ACA</v>
      </c>
      <c r="D566" s="16">
        <v>1.54</v>
      </c>
      <c r="E566" s="16">
        <v>3</v>
      </c>
    </row>
    <row r="567" spans="1:5" x14ac:dyDescent="0.25">
      <c r="A567" s="26" t="str">
        <f t="shared" si="27"/>
        <v>Slovenská poľnohospodárska univerzita v Nitre (SPU.Nitra)</v>
      </c>
      <c r="B567" t="s">
        <v>51</v>
      </c>
      <c r="C567" t="str">
        <f t="shared" si="25"/>
        <v>Slovenská poľnohospodárska univerzita v Nitre (SPU.Nitra)ACB</v>
      </c>
      <c r="D567" s="16">
        <v>28.767679999999999</v>
      </c>
      <c r="E567" s="16">
        <v>33</v>
      </c>
    </row>
    <row r="568" spans="1:5" x14ac:dyDescent="0.25">
      <c r="A568" s="26" t="str">
        <f t="shared" si="27"/>
        <v>Slovenská poľnohospodárska univerzita v Nitre (SPU.Nitra)</v>
      </c>
      <c r="B568" t="s">
        <v>53</v>
      </c>
      <c r="C568" t="str">
        <f t="shared" si="25"/>
        <v>Slovenská poľnohospodárska univerzita v Nitre (SPU.Nitra)ACD</v>
      </c>
      <c r="D568" s="16">
        <v>15.91</v>
      </c>
      <c r="E568" s="16">
        <v>22</v>
      </c>
    </row>
    <row r="569" spans="1:5" x14ac:dyDescent="0.25">
      <c r="A569" s="26" t="str">
        <f t="shared" si="27"/>
        <v>Slovenská poľnohospodárska univerzita v Nitre (SPU.Nitra)</v>
      </c>
      <c r="B569" t="s">
        <v>54</v>
      </c>
      <c r="C569" t="str">
        <f t="shared" si="25"/>
        <v>Slovenská poľnohospodárska univerzita v Nitre (SPU.Nitra)ADC</v>
      </c>
      <c r="D569" s="16">
        <v>86.525300000000001</v>
      </c>
      <c r="E569" s="16">
        <v>212</v>
      </c>
    </row>
    <row r="570" spans="1:5" x14ac:dyDescent="0.25">
      <c r="A570" s="26" t="str">
        <f t="shared" si="27"/>
        <v>Slovenská poľnohospodárska univerzita v Nitre (SPU.Nitra)</v>
      </c>
      <c r="B570" t="s">
        <v>55</v>
      </c>
      <c r="C570" t="str">
        <f t="shared" si="25"/>
        <v>Slovenská poľnohospodárska univerzita v Nitre (SPU.Nitra)ADD</v>
      </c>
      <c r="D570" s="16">
        <v>6</v>
      </c>
      <c r="E570" s="16">
        <v>9</v>
      </c>
    </row>
    <row r="571" spans="1:5" x14ac:dyDescent="0.25">
      <c r="A571" s="26" t="str">
        <f t="shared" si="27"/>
        <v>Slovenská poľnohospodárska univerzita v Nitre (SPU.Nitra)</v>
      </c>
      <c r="B571" t="s">
        <v>56</v>
      </c>
      <c r="C571" t="str">
        <f t="shared" si="25"/>
        <v>Slovenská poľnohospodárska univerzita v Nitre (SPU.Nitra)ADE</v>
      </c>
      <c r="D571" s="16">
        <v>45.79</v>
      </c>
      <c r="E571" s="16">
        <v>64</v>
      </c>
    </row>
    <row r="572" spans="1:5" x14ac:dyDescent="0.25">
      <c r="A572" s="26" t="str">
        <f t="shared" si="27"/>
        <v>Slovenská poľnohospodárska univerzita v Nitre (SPU.Nitra)</v>
      </c>
      <c r="B572" t="s">
        <v>57</v>
      </c>
      <c r="C572" t="str">
        <f t="shared" si="25"/>
        <v>Slovenská poľnohospodárska univerzita v Nitre (SPU.Nitra)ADF</v>
      </c>
      <c r="D572" s="16">
        <v>58.63</v>
      </c>
      <c r="E572" s="16">
        <v>74</v>
      </c>
    </row>
    <row r="573" spans="1:5" x14ac:dyDescent="0.25">
      <c r="A573" s="26" t="str">
        <f t="shared" si="27"/>
        <v>Slovenská poľnohospodárska univerzita v Nitre (SPU.Nitra)</v>
      </c>
      <c r="B573" t="s">
        <v>58</v>
      </c>
      <c r="C573" t="str">
        <f t="shared" si="25"/>
        <v>Slovenská poľnohospodárska univerzita v Nitre (SPU.Nitra)ADM</v>
      </c>
      <c r="D573" s="16">
        <v>57.082769999999996</v>
      </c>
      <c r="E573" s="16">
        <v>95</v>
      </c>
    </row>
    <row r="574" spans="1:5" x14ac:dyDescent="0.25">
      <c r="A574" s="26" t="str">
        <f t="shared" si="27"/>
        <v>Slovenská poľnohospodárska univerzita v Nitre (SPU.Nitra)</v>
      </c>
      <c r="B574" t="s">
        <v>59</v>
      </c>
      <c r="C574" t="str">
        <f t="shared" si="25"/>
        <v>Slovenská poľnohospodárska univerzita v Nitre (SPU.Nitra)ADN</v>
      </c>
      <c r="D574" s="16">
        <v>85.5809</v>
      </c>
      <c r="E574" s="16">
        <v>125</v>
      </c>
    </row>
    <row r="575" spans="1:5" x14ac:dyDescent="0.25">
      <c r="A575" s="26" t="str">
        <f t="shared" si="27"/>
        <v>Slovenská poľnohospodárska univerzita v Nitre (SPU.Nitra)</v>
      </c>
      <c r="B575" t="s">
        <v>60</v>
      </c>
      <c r="C575" t="str">
        <f t="shared" si="25"/>
        <v>Slovenská poľnohospodárska univerzita v Nitre (SPU.Nitra)AEC</v>
      </c>
      <c r="D575" s="16">
        <v>51.807920000000003</v>
      </c>
      <c r="E575" s="16">
        <v>63</v>
      </c>
    </row>
    <row r="576" spans="1:5" x14ac:dyDescent="0.25">
      <c r="A576" s="26" t="str">
        <f t="shared" si="27"/>
        <v>Slovenská poľnohospodárska univerzita v Nitre (SPU.Nitra)</v>
      </c>
      <c r="B576" t="s">
        <v>61</v>
      </c>
      <c r="C576" t="str">
        <f t="shared" si="25"/>
        <v>Slovenská poľnohospodárska univerzita v Nitre (SPU.Nitra)AED</v>
      </c>
      <c r="D576" s="16">
        <v>157.25</v>
      </c>
      <c r="E576" s="16">
        <v>183</v>
      </c>
    </row>
    <row r="577" spans="1:5" x14ac:dyDescent="0.25">
      <c r="A577" s="26" t="str">
        <f t="shared" si="27"/>
        <v>Slovenská poľnohospodárska univerzita v Nitre (SPU.Nitra)</v>
      </c>
      <c r="B577" t="s">
        <v>66</v>
      </c>
      <c r="C577" t="str">
        <f t="shared" si="25"/>
        <v>Slovenská poľnohospodárska univerzita v Nitre (SPU.Nitra)AEM</v>
      </c>
      <c r="D577" s="16">
        <v>5.7</v>
      </c>
      <c r="E577" s="16">
        <v>7</v>
      </c>
    </row>
    <row r="578" spans="1:5" x14ac:dyDescent="0.25">
      <c r="A578" s="26" t="str">
        <f t="shared" si="27"/>
        <v>Slovenská poľnohospodárska univerzita v Nitre (SPU.Nitra)</v>
      </c>
      <c r="B578" t="s">
        <v>68</v>
      </c>
      <c r="C578" t="str">
        <f t="shared" ref="C578:C641" si="28">CONCATENATE(A578,B578)</f>
        <v>Slovenská poľnohospodárska univerzita v Nitre (SPU.Nitra)AFA</v>
      </c>
      <c r="D578" s="16">
        <v>2.34</v>
      </c>
      <c r="E578" s="16">
        <v>3</v>
      </c>
    </row>
    <row r="579" spans="1:5" x14ac:dyDescent="0.25">
      <c r="A579" s="26" t="str">
        <f t="shared" si="27"/>
        <v>Slovenská poľnohospodárska univerzita v Nitre (SPU.Nitra)</v>
      </c>
      <c r="B579" t="s">
        <v>69</v>
      </c>
      <c r="C579" t="str">
        <f t="shared" si="28"/>
        <v>Slovenská poľnohospodárska univerzita v Nitre (SPU.Nitra)AFB</v>
      </c>
      <c r="D579" s="16">
        <v>0.3</v>
      </c>
      <c r="E579" s="16">
        <v>1</v>
      </c>
    </row>
    <row r="580" spans="1:5" x14ac:dyDescent="0.25">
      <c r="A580" s="26" t="str">
        <f t="shared" si="27"/>
        <v>Slovenská poľnohospodárska univerzita v Nitre (SPU.Nitra)</v>
      </c>
      <c r="B580" t="s">
        <v>70</v>
      </c>
      <c r="C580" t="str">
        <f t="shared" si="28"/>
        <v>Slovenská poľnohospodárska univerzita v Nitre (SPU.Nitra)AFC</v>
      </c>
      <c r="D580" s="16">
        <v>97.16</v>
      </c>
      <c r="E580" s="16">
        <v>127</v>
      </c>
    </row>
    <row r="581" spans="1:5" x14ac:dyDescent="0.25">
      <c r="A581" s="26" t="str">
        <f t="shared" si="27"/>
        <v>Slovenská poľnohospodárska univerzita v Nitre (SPU.Nitra)</v>
      </c>
      <c r="B581" t="s">
        <v>71</v>
      </c>
      <c r="C581" t="str">
        <f t="shared" si="28"/>
        <v>Slovenská poľnohospodárska univerzita v Nitre (SPU.Nitra)AFD</v>
      </c>
      <c r="D581" s="16">
        <v>183.67</v>
      </c>
      <c r="E581" s="16">
        <v>245</v>
      </c>
    </row>
    <row r="582" spans="1:5" x14ac:dyDescent="0.25">
      <c r="A582" s="26" t="str">
        <f t="shared" si="27"/>
        <v>Slovenská poľnohospodárska univerzita v Nitre (SPU.Nitra)</v>
      </c>
      <c r="B582" t="s">
        <v>74</v>
      </c>
      <c r="C582" t="str">
        <f t="shared" si="28"/>
        <v>Slovenská poľnohospodárska univerzita v Nitre (SPU.Nitra)AFG</v>
      </c>
      <c r="D582" s="16">
        <v>27.98</v>
      </c>
      <c r="E582" s="16">
        <v>40</v>
      </c>
    </row>
    <row r="583" spans="1:5" x14ac:dyDescent="0.25">
      <c r="A583" s="26" t="str">
        <f t="shared" si="27"/>
        <v>Slovenská poľnohospodárska univerzita v Nitre (SPU.Nitra)</v>
      </c>
      <c r="B583" t="s">
        <v>75</v>
      </c>
      <c r="C583" t="str">
        <f t="shared" si="28"/>
        <v>Slovenská poľnohospodárska univerzita v Nitre (SPU.Nitra)AFH</v>
      </c>
      <c r="D583" s="16">
        <v>86.806669999999997</v>
      </c>
      <c r="E583" s="16">
        <v>106</v>
      </c>
    </row>
    <row r="584" spans="1:5" x14ac:dyDescent="0.25">
      <c r="A584" s="26" t="str">
        <f t="shared" si="27"/>
        <v>Slovenská poľnohospodárska univerzita v Nitre (SPU.Nitra)</v>
      </c>
      <c r="B584" t="s">
        <v>78</v>
      </c>
      <c r="C584" t="str">
        <f t="shared" si="28"/>
        <v>Slovenská poľnohospodárska univerzita v Nitre (SPU.Nitra)AFK</v>
      </c>
      <c r="D584" s="16">
        <v>1</v>
      </c>
      <c r="E584" s="16">
        <v>1</v>
      </c>
    </row>
    <row r="585" spans="1:5" x14ac:dyDescent="0.25">
      <c r="A585" s="26" t="str">
        <f t="shared" si="27"/>
        <v>Slovenská poľnohospodárska univerzita v Nitre (SPU.Nitra)</v>
      </c>
      <c r="B585" t="s">
        <v>79</v>
      </c>
      <c r="C585" t="str">
        <f t="shared" si="28"/>
        <v>Slovenská poľnohospodárska univerzita v Nitre (SPU.Nitra)AFL</v>
      </c>
      <c r="D585" s="16">
        <v>4.33</v>
      </c>
      <c r="E585" s="16">
        <v>5</v>
      </c>
    </row>
    <row r="586" spans="1:5" x14ac:dyDescent="0.25">
      <c r="A586" s="26" t="str">
        <f t="shared" si="27"/>
        <v>Slovenská poľnohospodárska univerzita v Nitre (SPU.Nitra)</v>
      </c>
      <c r="B586" t="s">
        <v>80</v>
      </c>
      <c r="C586" t="str">
        <f t="shared" si="28"/>
        <v>Slovenská poľnohospodárska univerzita v Nitre (SPU.Nitra)AGI</v>
      </c>
      <c r="D586" s="16">
        <v>1.9</v>
      </c>
      <c r="E586" s="16">
        <v>2</v>
      </c>
    </row>
    <row r="587" spans="1:5" x14ac:dyDescent="0.25">
      <c r="A587" s="26" t="str">
        <f t="shared" si="27"/>
        <v>Slovenská poľnohospodárska univerzita v Nitre (SPU.Nitra)</v>
      </c>
      <c r="B587" t="s">
        <v>81</v>
      </c>
      <c r="C587" t="str">
        <f t="shared" si="28"/>
        <v>Slovenská poľnohospodárska univerzita v Nitre (SPU.Nitra)AGJ</v>
      </c>
      <c r="D587" s="16">
        <v>0.32</v>
      </c>
      <c r="E587" s="16">
        <v>3</v>
      </c>
    </row>
    <row r="588" spans="1:5" x14ac:dyDescent="0.25">
      <c r="A588" s="26" t="str">
        <f t="shared" si="27"/>
        <v>Slovenská poľnohospodárska univerzita v Nitre (SPU.Nitra)</v>
      </c>
      <c r="B588" t="s">
        <v>82</v>
      </c>
      <c r="C588" t="str">
        <f t="shared" si="28"/>
        <v>Slovenská poľnohospodárska univerzita v Nitre (SPU.Nitra)BAA</v>
      </c>
      <c r="D588" s="16">
        <v>1.99</v>
      </c>
      <c r="E588" s="16">
        <v>4</v>
      </c>
    </row>
    <row r="589" spans="1:5" x14ac:dyDescent="0.25">
      <c r="A589" s="26" t="str">
        <f t="shared" si="27"/>
        <v>Slovenská poľnohospodárska univerzita v Nitre (SPU.Nitra)</v>
      </c>
      <c r="B589" t="s">
        <v>83</v>
      </c>
      <c r="C589" t="str">
        <f t="shared" si="28"/>
        <v>Slovenská poľnohospodárska univerzita v Nitre (SPU.Nitra)BAB</v>
      </c>
      <c r="D589" s="16">
        <v>15.66</v>
      </c>
      <c r="E589" s="16">
        <v>19</v>
      </c>
    </row>
    <row r="590" spans="1:5" x14ac:dyDescent="0.25">
      <c r="A590" s="26" t="str">
        <f t="shared" si="27"/>
        <v>Slovenská poľnohospodárska univerzita v Nitre (SPU.Nitra)</v>
      </c>
      <c r="B590" t="s">
        <v>85</v>
      </c>
      <c r="C590" t="str">
        <f t="shared" si="28"/>
        <v>Slovenská poľnohospodárska univerzita v Nitre (SPU.Nitra)BBB</v>
      </c>
      <c r="D590" s="16">
        <v>10.15</v>
      </c>
      <c r="E590" s="16">
        <v>11</v>
      </c>
    </row>
    <row r="591" spans="1:5" x14ac:dyDescent="0.25">
      <c r="A591" s="26" t="str">
        <f t="shared" si="27"/>
        <v>Slovenská poľnohospodárska univerzita v Nitre (SPU.Nitra)</v>
      </c>
      <c r="B591" t="s">
        <v>87</v>
      </c>
      <c r="C591" t="str">
        <f t="shared" si="28"/>
        <v>Slovenská poľnohospodárska univerzita v Nitre (SPU.Nitra)BCI</v>
      </c>
      <c r="D591" s="16">
        <v>32.83</v>
      </c>
      <c r="E591" s="16">
        <v>36</v>
      </c>
    </row>
    <row r="592" spans="1:5" x14ac:dyDescent="0.25">
      <c r="A592" s="26" t="str">
        <f t="shared" si="27"/>
        <v>Slovenská poľnohospodárska univerzita v Nitre (SPU.Nitra)</v>
      </c>
      <c r="B592" t="s">
        <v>93</v>
      </c>
      <c r="C592" t="str">
        <f t="shared" si="28"/>
        <v>Slovenská poľnohospodárska univerzita v Nitre (SPU.Nitra)BDE</v>
      </c>
      <c r="D592" s="16">
        <v>16.28</v>
      </c>
      <c r="E592" s="16">
        <v>36</v>
      </c>
    </row>
    <row r="593" spans="1:5" x14ac:dyDescent="0.25">
      <c r="A593" s="26" t="str">
        <f t="shared" si="27"/>
        <v>Slovenská poľnohospodárska univerzita v Nitre (SPU.Nitra)</v>
      </c>
      <c r="B593" t="s">
        <v>94</v>
      </c>
      <c r="C593" t="str">
        <f t="shared" si="28"/>
        <v>Slovenská poľnohospodárska univerzita v Nitre (SPU.Nitra)BDF</v>
      </c>
      <c r="D593" s="16">
        <v>150.82</v>
      </c>
      <c r="E593" s="16">
        <v>173</v>
      </c>
    </row>
    <row r="594" spans="1:5" x14ac:dyDescent="0.25">
      <c r="A594" s="26" t="str">
        <f t="shared" si="27"/>
        <v>Slovenská poľnohospodárska univerzita v Nitre (SPU.Nitra)</v>
      </c>
      <c r="B594" t="s">
        <v>99</v>
      </c>
      <c r="C594" t="str">
        <f t="shared" si="28"/>
        <v>Slovenská poľnohospodárska univerzita v Nitre (SPU.Nitra)BEE</v>
      </c>
      <c r="D594" s="16">
        <v>12.57545</v>
      </c>
      <c r="E594" s="16">
        <v>15</v>
      </c>
    </row>
    <row r="595" spans="1:5" x14ac:dyDescent="0.25">
      <c r="A595" s="26" t="str">
        <f t="shared" si="27"/>
        <v>Slovenská poľnohospodárska univerzita v Nitre (SPU.Nitra)</v>
      </c>
      <c r="B595" t="s">
        <v>100</v>
      </c>
      <c r="C595" t="str">
        <f t="shared" si="28"/>
        <v>Slovenská poľnohospodárska univerzita v Nitre (SPU.Nitra)BEF</v>
      </c>
      <c r="D595" s="16">
        <v>5.9</v>
      </c>
      <c r="E595" s="16">
        <v>6</v>
      </c>
    </row>
    <row r="596" spans="1:5" x14ac:dyDescent="0.25">
      <c r="A596" s="26" t="str">
        <f t="shared" si="27"/>
        <v>Slovenská poľnohospodárska univerzita v Nitre (SPU.Nitra)</v>
      </c>
      <c r="B596" t="s">
        <v>101</v>
      </c>
      <c r="C596" t="str">
        <f t="shared" si="28"/>
        <v>Slovenská poľnohospodárska univerzita v Nitre (SPU.Nitra)BFA</v>
      </c>
      <c r="D596" s="16">
        <v>7.1285999999999996</v>
      </c>
      <c r="E596" s="16">
        <v>10</v>
      </c>
    </row>
    <row r="597" spans="1:5" x14ac:dyDescent="0.25">
      <c r="A597" s="26" t="str">
        <f t="shared" si="27"/>
        <v>Slovenská poľnohospodárska univerzita v Nitre (SPU.Nitra)</v>
      </c>
      <c r="B597" t="s">
        <v>102</v>
      </c>
      <c r="C597" t="str">
        <f t="shared" si="28"/>
        <v>Slovenská poľnohospodárska univerzita v Nitre (SPU.Nitra)BFB</v>
      </c>
      <c r="D597" s="16">
        <v>1</v>
      </c>
      <c r="E597" s="16">
        <v>1</v>
      </c>
    </row>
    <row r="598" spans="1:5" x14ac:dyDescent="0.25">
      <c r="A598" s="26" t="str">
        <f t="shared" si="27"/>
        <v>Slovenská poľnohospodárska univerzita v Nitre (SPU.Nitra)</v>
      </c>
      <c r="B598" t="s">
        <v>126</v>
      </c>
      <c r="C598" t="str">
        <f t="shared" si="28"/>
        <v>Slovenská poľnohospodárska univerzita v Nitre (SPU.Nitra)DAI</v>
      </c>
      <c r="D598" s="16">
        <v>60.5</v>
      </c>
      <c r="E598" s="16">
        <v>61</v>
      </c>
    </row>
    <row r="599" spans="1:5" x14ac:dyDescent="0.25">
      <c r="A599" s="26" t="str">
        <f t="shared" si="27"/>
        <v>Slovenská poľnohospodárska univerzita v Nitre (SPU.Nitra)</v>
      </c>
      <c r="B599" t="s">
        <v>128</v>
      </c>
      <c r="C599" t="str">
        <f t="shared" si="28"/>
        <v>Slovenská poľnohospodárska univerzita v Nitre (SPU.Nitra)EAJ</v>
      </c>
      <c r="D599" s="16">
        <v>3</v>
      </c>
      <c r="E599" s="16">
        <v>3</v>
      </c>
    </row>
    <row r="600" spans="1:5" x14ac:dyDescent="0.25">
      <c r="A600" s="26" t="str">
        <f t="shared" si="27"/>
        <v>Slovenská poľnohospodárska univerzita v Nitre (SPU.Nitra)</v>
      </c>
      <c r="B600" t="s">
        <v>129</v>
      </c>
      <c r="C600" t="str">
        <f t="shared" si="28"/>
        <v>Slovenská poľnohospodárska univerzita v Nitre (SPU.Nitra)EDI</v>
      </c>
      <c r="D600" s="16">
        <v>5</v>
      </c>
      <c r="E600" s="16">
        <v>5</v>
      </c>
    </row>
    <row r="601" spans="1:5" x14ac:dyDescent="0.25">
      <c r="A601" s="26" t="str">
        <f t="shared" si="27"/>
        <v>Slovenská poľnohospodárska univerzita v Nitre (SPU.Nitra)</v>
      </c>
      <c r="B601" t="s">
        <v>130</v>
      </c>
      <c r="C601" t="str">
        <f t="shared" si="28"/>
        <v>Slovenská poľnohospodárska univerzita v Nitre (SPU.Nitra)EDJ</v>
      </c>
      <c r="D601" s="16">
        <v>2</v>
      </c>
      <c r="E601" s="16">
        <v>2</v>
      </c>
    </row>
    <row r="602" spans="1:5" x14ac:dyDescent="0.25">
      <c r="A602" s="26" t="str">
        <f t="shared" si="27"/>
        <v>Slovenská poľnohospodárska univerzita v Nitre (SPU.Nitra)</v>
      </c>
      <c r="B602" t="s">
        <v>132</v>
      </c>
      <c r="C602" t="str">
        <f t="shared" si="28"/>
        <v>Slovenská poľnohospodárska univerzita v Nitre (SPU.Nitra)FAI</v>
      </c>
      <c r="D602" s="16">
        <v>22.406649999999999</v>
      </c>
      <c r="E602" s="16">
        <v>28</v>
      </c>
    </row>
    <row r="603" spans="1:5" x14ac:dyDescent="0.25">
      <c r="A603" s="26" t="str">
        <f t="shared" si="27"/>
        <v>Slovenská poľnohospodárska univerzita v Nitre (SPU.Nitra)</v>
      </c>
      <c r="B603" t="s">
        <v>133</v>
      </c>
      <c r="C603" t="str">
        <f t="shared" si="28"/>
        <v>Slovenská poľnohospodárska univerzita v Nitre (SPU.Nitra)GAI</v>
      </c>
      <c r="D603" s="16">
        <v>0.53003</v>
      </c>
      <c r="E603" s="16">
        <v>2</v>
      </c>
    </row>
    <row r="604" spans="1:5" x14ac:dyDescent="0.25">
      <c r="A604" s="26" t="str">
        <f t="shared" si="27"/>
        <v>Slovenská poľnohospodárska univerzita v Nitre (SPU.Nitra)</v>
      </c>
      <c r="B604" t="s">
        <v>134</v>
      </c>
      <c r="C604" t="str">
        <f t="shared" si="28"/>
        <v>Slovenská poľnohospodárska univerzita v Nitre (SPU.Nitra)GHG</v>
      </c>
      <c r="D604" s="16">
        <v>4.5</v>
      </c>
      <c r="E604" s="16">
        <v>5</v>
      </c>
    </row>
    <row r="605" spans="1:5" x14ac:dyDescent="0.25">
      <c r="A605" s="26" t="str">
        <f t="shared" si="27"/>
        <v>Slovenská poľnohospodárska univerzita v Nitre (SPU.Nitra)</v>
      </c>
      <c r="B605" t="s">
        <v>135</v>
      </c>
      <c r="C605" t="str">
        <f t="shared" si="28"/>
        <v>Slovenská poľnohospodárska univerzita v Nitre (SPU.Nitra)GII</v>
      </c>
      <c r="D605" s="16">
        <v>25.85</v>
      </c>
      <c r="E605" s="16">
        <v>28</v>
      </c>
    </row>
    <row r="606" spans="1:5" x14ac:dyDescent="0.25">
      <c r="A606" s="26" t="str">
        <f t="shared" ref="A606:A639" si="29">VLOOKUP(24803,$F$2:$G$39,2,FALSE)</f>
        <v>TU Zvolen (TU.Zvolen)</v>
      </c>
      <c r="B606" t="s">
        <v>44</v>
      </c>
      <c r="C606" t="str">
        <f t="shared" si="28"/>
        <v>TU Zvolen (TU.Zvolen)AAA</v>
      </c>
      <c r="D606" s="16">
        <v>0.45</v>
      </c>
      <c r="E606" s="16">
        <v>1</v>
      </c>
    </row>
    <row r="607" spans="1:5" x14ac:dyDescent="0.25">
      <c r="A607" s="26" t="str">
        <f t="shared" si="29"/>
        <v>TU Zvolen (TU.Zvolen)</v>
      </c>
      <c r="B607" t="s">
        <v>45</v>
      </c>
      <c r="C607" t="str">
        <f t="shared" si="28"/>
        <v>TU Zvolen (TU.Zvolen)AAB</v>
      </c>
      <c r="D607" s="16">
        <v>12.05</v>
      </c>
      <c r="E607" s="16">
        <v>15</v>
      </c>
    </row>
    <row r="608" spans="1:5" x14ac:dyDescent="0.25">
      <c r="A608" s="26" t="str">
        <f t="shared" si="29"/>
        <v>TU Zvolen (TU.Zvolen)</v>
      </c>
      <c r="B608" t="s">
        <v>48</v>
      </c>
      <c r="C608" t="str">
        <f t="shared" si="28"/>
        <v>TU Zvolen (TU.Zvolen)ABC</v>
      </c>
      <c r="D608" s="16">
        <v>0.25</v>
      </c>
      <c r="E608" s="16">
        <v>1</v>
      </c>
    </row>
    <row r="609" spans="1:5" x14ac:dyDescent="0.25">
      <c r="A609" s="26" t="str">
        <f t="shared" si="29"/>
        <v>TU Zvolen (TU.Zvolen)</v>
      </c>
      <c r="B609" t="s">
        <v>51</v>
      </c>
      <c r="C609" t="str">
        <f t="shared" si="28"/>
        <v>TU Zvolen (TU.Zvolen)ACB</v>
      </c>
      <c r="D609" s="16">
        <v>7.1</v>
      </c>
      <c r="E609" s="16">
        <v>8</v>
      </c>
    </row>
    <row r="610" spans="1:5" x14ac:dyDescent="0.25">
      <c r="A610" s="26" t="str">
        <f t="shared" si="29"/>
        <v>TU Zvolen (TU.Zvolen)</v>
      </c>
      <c r="B610" t="s">
        <v>54</v>
      </c>
      <c r="C610" t="str">
        <f t="shared" si="28"/>
        <v>TU Zvolen (TU.Zvolen)ADC</v>
      </c>
      <c r="D610" s="16">
        <v>76.133719999999997</v>
      </c>
      <c r="E610" s="16">
        <v>156</v>
      </c>
    </row>
    <row r="611" spans="1:5" x14ac:dyDescent="0.25">
      <c r="A611" s="26" t="str">
        <f t="shared" si="29"/>
        <v>TU Zvolen (TU.Zvolen)</v>
      </c>
      <c r="B611" t="s">
        <v>55</v>
      </c>
      <c r="C611" t="str">
        <f t="shared" si="28"/>
        <v>TU Zvolen (TU.Zvolen)ADD</v>
      </c>
      <c r="D611" s="16">
        <v>2.64</v>
      </c>
      <c r="E611" s="16">
        <v>6</v>
      </c>
    </row>
    <row r="612" spans="1:5" x14ac:dyDescent="0.25">
      <c r="A612" s="26" t="str">
        <f t="shared" si="29"/>
        <v>TU Zvolen (TU.Zvolen)</v>
      </c>
      <c r="B612" t="s">
        <v>56</v>
      </c>
      <c r="C612" t="str">
        <f t="shared" si="28"/>
        <v>TU Zvolen (TU.Zvolen)ADE</v>
      </c>
      <c r="D612" s="16">
        <v>8.9499999999999993</v>
      </c>
      <c r="E612" s="16">
        <v>12</v>
      </c>
    </row>
    <row r="613" spans="1:5" x14ac:dyDescent="0.25">
      <c r="A613" s="26" t="str">
        <f t="shared" si="29"/>
        <v>TU Zvolen (TU.Zvolen)</v>
      </c>
      <c r="B613" t="s">
        <v>57</v>
      </c>
      <c r="C613" t="str">
        <f t="shared" si="28"/>
        <v>TU Zvolen (TU.Zvolen)ADF</v>
      </c>
      <c r="D613" s="16">
        <v>42.96</v>
      </c>
      <c r="E613" s="16">
        <v>50</v>
      </c>
    </row>
    <row r="614" spans="1:5" x14ac:dyDescent="0.25">
      <c r="A614" s="26" t="str">
        <f t="shared" si="29"/>
        <v>TU Zvolen (TU.Zvolen)</v>
      </c>
      <c r="B614" t="s">
        <v>58</v>
      </c>
      <c r="C614" t="str">
        <f t="shared" si="28"/>
        <v>TU Zvolen (TU.Zvolen)ADM</v>
      </c>
      <c r="D614" s="16">
        <v>44.17</v>
      </c>
      <c r="E614" s="16">
        <v>56</v>
      </c>
    </row>
    <row r="615" spans="1:5" x14ac:dyDescent="0.25">
      <c r="A615" s="26" t="str">
        <f t="shared" si="29"/>
        <v>TU Zvolen (TU.Zvolen)</v>
      </c>
      <c r="B615" t="s">
        <v>59</v>
      </c>
      <c r="C615" t="str">
        <f t="shared" si="28"/>
        <v>TU Zvolen (TU.Zvolen)ADN</v>
      </c>
      <c r="D615" s="16">
        <v>26.930900000000001</v>
      </c>
      <c r="E615" s="16">
        <v>40</v>
      </c>
    </row>
    <row r="616" spans="1:5" x14ac:dyDescent="0.25">
      <c r="A616" s="26" t="str">
        <f t="shared" si="29"/>
        <v>TU Zvolen (TU.Zvolen)</v>
      </c>
      <c r="B616" t="s">
        <v>60</v>
      </c>
      <c r="C616" t="str">
        <f t="shared" si="28"/>
        <v>TU Zvolen (TU.Zvolen)AEC</v>
      </c>
      <c r="D616" s="16">
        <v>7.585</v>
      </c>
      <c r="E616" s="16">
        <v>13</v>
      </c>
    </row>
    <row r="617" spans="1:5" x14ac:dyDescent="0.25">
      <c r="A617" s="26" t="str">
        <f t="shared" si="29"/>
        <v>TU Zvolen (TU.Zvolen)</v>
      </c>
      <c r="B617" t="s">
        <v>61</v>
      </c>
      <c r="C617" t="str">
        <f t="shared" si="28"/>
        <v>TU Zvolen (TU.Zvolen)AED</v>
      </c>
      <c r="D617" s="16">
        <v>62.96</v>
      </c>
      <c r="E617" s="16">
        <v>71</v>
      </c>
    </row>
    <row r="618" spans="1:5" x14ac:dyDescent="0.25">
      <c r="A618" s="26" t="str">
        <f t="shared" si="29"/>
        <v>TU Zvolen (TU.Zvolen)</v>
      </c>
      <c r="B618" t="s">
        <v>69</v>
      </c>
      <c r="C618" t="str">
        <f t="shared" si="28"/>
        <v>TU Zvolen (TU.Zvolen)AFB</v>
      </c>
      <c r="D618" s="16">
        <v>3</v>
      </c>
      <c r="E618" s="16">
        <v>3</v>
      </c>
    </row>
    <row r="619" spans="1:5" x14ac:dyDescent="0.25">
      <c r="A619" s="26" t="str">
        <f t="shared" si="29"/>
        <v>TU Zvolen (TU.Zvolen)</v>
      </c>
      <c r="B619" t="s">
        <v>70</v>
      </c>
      <c r="C619" t="str">
        <f t="shared" si="28"/>
        <v>TU Zvolen (TU.Zvolen)AFC</v>
      </c>
      <c r="D619" s="16">
        <v>29.72</v>
      </c>
      <c r="E619" s="16">
        <v>36</v>
      </c>
    </row>
    <row r="620" spans="1:5" x14ac:dyDescent="0.25">
      <c r="A620" s="26" t="str">
        <f t="shared" si="29"/>
        <v>TU Zvolen (TU.Zvolen)</v>
      </c>
      <c r="B620" t="s">
        <v>71</v>
      </c>
      <c r="C620" t="str">
        <f t="shared" si="28"/>
        <v>TU Zvolen (TU.Zvolen)AFD</v>
      </c>
      <c r="D620" s="16">
        <v>50.316659999999999</v>
      </c>
      <c r="E620" s="16">
        <v>60</v>
      </c>
    </row>
    <row r="621" spans="1:5" x14ac:dyDescent="0.25">
      <c r="A621" s="26" t="str">
        <f t="shared" si="29"/>
        <v>TU Zvolen (TU.Zvolen)</v>
      </c>
      <c r="B621" t="s">
        <v>74</v>
      </c>
      <c r="C621" t="str">
        <f t="shared" si="28"/>
        <v>TU Zvolen (TU.Zvolen)AFG</v>
      </c>
      <c r="D621" s="16">
        <v>2.8</v>
      </c>
      <c r="E621" s="16">
        <v>4</v>
      </c>
    </row>
    <row r="622" spans="1:5" x14ac:dyDescent="0.25">
      <c r="A622" s="26" t="str">
        <f t="shared" si="29"/>
        <v>TU Zvolen (TU.Zvolen)</v>
      </c>
      <c r="B622" t="s">
        <v>75</v>
      </c>
      <c r="C622" t="str">
        <f t="shared" si="28"/>
        <v>TU Zvolen (TU.Zvolen)AFH</v>
      </c>
      <c r="D622" s="16">
        <v>6.2165999999999997</v>
      </c>
      <c r="E622" s="16">
        <v>10</v>
      </c>
    </row>
    <row r="623" spans="1:5" x14ac:dyDescent="0.25">
      <c r="A623" s="26" t="str">
        <f t="shared" si="29"/>
        <v>TU Zvolen (TU.Zvolen)</v>
      </c>
      <c r="B623" t="s">
        <v>80</v>
      </c>
      <c r="C623" t="str">
        <f t="shared" si="28"/>
        <v>TU Zvolen (TU.Zvolen)AGI</v>
      </c>
      <c r="D623" s="16">
        <v>0.6</v>
      </c>
      <c r="E623" s="16">
        <v>1</v>
      </c>
    </row>
    <row r="624" spans="1:5" x14ac:dyDescent="0.25">
      <c r="A624" s="26" t="str">
        <f t="shared" si="29"/>
        <v>TU Zvolen (TU.Zvolen)</v>
      </c>
      <c r="B624" t="s">
        <v>81</v>
      </c>
      <c r="C624" t="str">
        <f t="shared" si="28"/>
        <v>TU Zvolen (TU.Zvolen)AGJ</v>
      </c>
      <c r="D624" s="16">
        <v>11.1</v>
      </c>
      <c r="E624" s="16">
        <v>16</v>
      </c>
    </row>
    <row r="625" spans="1:5" x14ac:dyDescent="0.25">
      <c r="A625" s="26" t="str">
        <f t="shared" si="29"/>
        <v>TU Zvolen (TU.Zvolen)</v>
      </c>
      <c r="B625" t="s">
        <v>82</v>
      </c>
      <c r="C625" t="str">
        <f t="shared" si="28"/>
        <v>TU Zvolen (TU.Zvolen)BAA</v>
      </c>
      <c r="D625" s="16">
        <v>1.1499999999999999</v>
      </c>
      <c r="E625" s="16">
        <v>3</v>
      </c>
    </row>
    <row r="626" spans="1:5" x14ac:dyDescent="0.25">
      <c r="A626" s="26" t="str">
        <f t="shared" si="29"/>
        <v>TU Zvolen (TU.Zvolen)</v>
      </c>
      <c r="B626" t="s">
        <v>83</v>
      </c>
      <c r="C626" t="str">
        <f t="shared" si="28"/>
        <v>TU Zvolen (TU.Zvolen)BAB</v>
      </c>
      <c r="D626" s="16">
        <v>2.5299999999999998</v>
      </c>
      <c r="E626" s="16">
        <v>5</v>
      </c>
    </row>
    <row r="627" spans="1:5" x14ac:dyDescent="0.25">
      <c r="A627" s="26" t="str">
        <f t="shared" si="29"/>
        <v>TU Zvolen (TU.Zvolen)</v>
      </c>
      <c r="B627" t="s">
        <v>85</v>
      </c>
      <c r="C627" t="str">
        <f t="shared" si="28"/>
        <v>TU Zvolen (TU.Zvolen)BBB</v>
      </c>
      <c r="D627" s="16">
        <v>1</v>
      </c>
      <c r="E627" s="16">
        <v>1</v>
      </c>
    </row>
    <row r="628" spans="1:5" x14ac:dyDescent="0.25">
      <c r="A628" s="26" t="str">
        <f t="shared" si="29"/>
        <v>TU Zvolen (TU.Zvolen)</v>
      </c>
      <c r="B628" t="s">
        <v>87</v>
      </c>
      <c r="C628" t="str">
        <f t="shared" si="28"/>
        <v>TU Zvolen (TU.Zvolen)BCI</v>
      </c>
      <c r="D628" s="16">
        <v>6.8</v>
      </c>
      <c r="E628" s="16">
        <v>7</v>
      </c>
    </row>
    <row r="629" spans="1:5" x14ac:dyDescent="0.25">
      <c r="A629" s="26" t="str">
        <f t="shared" si="29"/>
        <v>TU Zvolen (TU.Zvolen)</v>
      </c>
      <c r="B629" t="s">
        <v>93</v>
      </c>
      <c r="C629" t="str">
        <f t="shared" si="28"/>
        <v>TU Zvolen (TU.Zvolen)BDE</v>
      </c>
      <c r="D629" s="16">
        <v>1.35</v>
      </c>
      <c r="E629" s="16">
        <v>3</v>
      </c>
    </row>
    <row r="630" spans="1:5" x14ac:dyDescent="0.25">
      <c r="A630" s="26" t="str">
        <f t="shared" si="29"/>
        <v>TU Zvolen (TU.Zvolen)</v>
      </c>
      <c r="B630" t="s">
        <v>94</v>
      </c>
      <c r="C630" t="str">
        <f t="shared" si="28"/>
        <v>TU Zvolen (TU.Zvolen)BDF</v>
      </c>
      <c r="D630" s="16">
        <v>20.843330000000002</v>
      </c>
      <c r="E630" s="16">
        <v>32</v>
      </c>
    </row>
    <row r="631" spans="1:5" x14ac:dyDescent="0.25">
      <c r="A631" s="26" t="str">
        <f t="shared" si="29"/>
        <v>TU Zvolen (TU.Zvolen)</v>
      </c>
      <c r="B631" t="s">
        <v>99</v>
      </c>
      <c r="C631" t="str">
        <f t="shared" si="28"/>
        <v>TU Zvolen (TU.Zvolen)BEE</v>
      </c>
      <c r="D631" s="16">
        <v>2.7</v>
      </c>
      <c r="E631" s="16">
        <v>4</v>
      </c>
    </row>
    <row r="632" spans="1:5" x14ac:dyDescent="0.25">
      <c r="A632" s="26" t="str">
        <f t="shared" si="29"/>
        <v>TU Zvolen (TU.Zvolen)</v>
      </c>
      <c r="B632" t="s">
        <v>100</v>
      </c>
      <c r="C632" t="str">
        <f t="shared" si="28"/>
        <v>TU Zvolen (TU.Zvolen)BEF</v>
      </c>
      <c r="D632" s="16">
        <v>6.88</v>
      </c>
      <c r="E632" s="16">
        <v>9</v>
      </c>
    </row>
    <row r="633" spans="1:5" x14ac:dyDescent="0.25">
      <c r="A633" s="26" t="str">
        <f t="shared" si="29"/>
        <v>TU Zvolen (TU.Zvolen)</v>
      </c>
      <c r="B633" t="s">
        <v>101</v>
      </c>
      <c r="C633" t="str">
        <f t="shared" si="28"/>
        <v>TU Zvolen (TU.Zvolen)BFA</v>
      </c>
      <c r="D633" s="16">
        <v>1.1749000000000001</v>
      </c>
      <c r="E633" s="16">
        <v>5</v>
      </c>
    </row>
    <row r="634" spans="1:5" x14ac:dyDescent="0.25">
      <c r="A634" s="26" t="str">
        <f t="shared" si="29"/>
        <v>TU Zvolen (TU.Zvolen)</v>
      </c>
      <c r="B634" t="s">
        <v>126</v>
      </c>
      <c r="C634" t="str">
        <f t="shared" si="28"/>
        <v>TU Zvolen (TU.Zvolen)DAI</v>
      </c>
      <c r="D634" s="16">
        <v>27</v>
      </c>
      <c r="E634" s="16">
        <v>27</v>
      </c>
    </row>
    <row r="635" spans="1:5" x14ac:dyDescent="0.25">
      <c r="A635" s="26" t="str">
        <f t="shared" si="29"/>
        <v>TU Zvolen (TU.Zvolen)</v>
      </c>
      <c r="B635" t="s">
        <v>128</v>
      </c>
      <c r="C635" t="str">
        <f t="shared" si="28"/>
        <v>TU Zvolen (TU.Zvolen)EAJ</v>
      </c>
      <c r="D635" s="16">
        <v>1</v>
      </c>
      <c r="E635" s="16">
        <v>1</v>
      </c>
    </row>
    <row r="636" spans="1:5" x14ac:dyDescent="0.25">
      <c r="A636" s="26" t="str">
        <f t="shared" si="29"/>
        <v>TU Zvolen (TU.Zvolen)</v>
      </c>
      <c r="B636" t="s">
        <v>132</v>
      </c>
      <c r="C636" t="str">
        <f t="shared" si="28"/>
        <v>TU Zvolen (TU.Zvolen)FAI</v>
      </c>
      <c r="D636" s="16">
        <v>14</v>
      </c>
      <c r="E636" s="16">
        <v>14</v>
      </c>
    </row>
    <row r="637" spans="1:5" x14ac:dyDescent="0.25">
      <c r="A637" s="26" t="str">
        <f t="shared" si="29"/>
        <v>TU Zvolen (TU.Zvolen)</v>
      </c>
      <c r="B637" t="s">
        <v>133</v>
      </c>
      <c r="C637" t="str">
        <f t="shared" si="28"/>
        <v>TU Zvolen (TU.Zvolen)GAI</v>
      </c>
      <c r="D637" s="16">
        <v>2.1152700000000002</v>
      </c>
      <c r="E637" s="16">
        <v>5</v>
      </c>
    </row>
    <row r="638" spans="1:5" x14ac:dyDescent="0.25">
      <c r="A638" s="26" t="str">
        <f t="shared" si="29"/>
        <v>TU Zvolen (TU.Zvolen)</v>
      </c>
      <c r="B638" t="s">
        <v>134</v>
      </c>
      <c r="C638" t="str">
        <f t="shared" si="28"/>
        <v>TU Zvolen (TU.Zvolen)GHG</v>
      </c>
      <c r="D638" s="16">
        <v>1</v>
      </c>
      <c r="E638" s="16">
        <v>1</v>
      </c>
    </row>
    <row r="639" spans="1:5" x14ac:dyDescent="0.25">
      <c r="A639" s="26" t="str">
        <f t="shared" si="29"/>
        <v>TU Zvolen (TU.Zvolen)</v>
      </c>
      <c r="B639" t="s">
        <v>135</v>
      </c>
      <c r="C639" t="str">
        <f t="shared" si="28"/>
        <v>TU Zvolen (TU.Zvolen)GII</v>
      </c>
      <c r="D639" s="16">
        <v>18</v>
      </c>
      <c r="E639" s="16">
        <v>18</v>
      </c>
    </row>
    <row r="640" spans="1:5" x14ac:dyDescent="0.25">
      <c r="A640" s="26" t="str">
        <f t="shared" ref="A640:A669" si="30">VLOOKUP(24805,$F$2:$G$39,2,FALSE)</f>
        <v>VŠMU (VSMU, 16, VŠMU.Bratislava)</v>
      </c>
      <c r="B640" t="s">
        <v>44</v>
      </c>
      <c r="C640" t="str">
        <f t="shared" si="28"/>
        <v>VŠMU (VSMU, 16, VŠMU.Bratislava)AAA</v>
      </c>
      <c r="D640" s="16">
        <v>0.5</v>
      </c>
      <c r="E640" s="16">
        <v>1</v>
      </c>
    </row>
    <row r="641" spans="1:5" x14ac:dyDescent="0.25">
      <c r="A641" s="26" t="str">
        <f t="shared" si="30"/>
        <v>VŠMU (VSMU, 16, VŠMU.Bratislava)</v>
      </c>
      <c r="B641" t="s">
        <v>45</v>
      </c>
      <c r="C641" t="str">
        <f t="shared" si="28"/>
        <v>VŠMU (VSMU, 16, VŠMU.Bratislava)AAB</v>
      </c>
      <c r="D641" s="16">
        <v>2.5</v>
      </c>
      <c r="E641" s="16">
        <v>3</v>
      </c>
    </row>
    <row r="642" spans="1:5" x14ac:dyDescent="0.25">
      <c r="A642" s="26" t="str">
        <f t="shared" si="30"/>
        <v>VŠMU (VSMU, 16, VŠMU.Bratislava)</v>
      </c>
      <c r="B642" t="s">
        <v>49</v>
      </c>
      <c r="C642" t="str">
        <f t="shared" ref="C642:C705" si="31">CONCATENATE(A642,B642)</f>
        <v>VŠMU (VSMU, 16, VŠMU.Bratislava)ABD</v>
      </c>
      <c r="D642" s="16">
        <v>1</v>
      </c>
      <c r="E642" s="16">
        <v>1</v>
      </c>
    </row>
    <row r="643" spans="1:5" x14ac:dyDescent="0.25">
      <c r="A643" s="26" t="str">
        <f t="shared" si="30"/>
        <v>VŠMU (VSMU, 16, VŠMU.Bratislava)</v>
      </c>
      <c r="B643" t="s">
        <v>54</v>
      </c>
      <c r="C643" t="str">
        <f t="shared" si="31"/>
        <v>VŠMU (VSMU, 16, VŠMU.Bratislava)ADC</v>
      </c>
      <c r="D643" s="16">
        <v>0.5</v>
      </c>
      <c r="E643" s="16">
        <v>1</v>
      </c>
    </row>
    <row r="644" spans="1:5" x14ac:dyDescent="0.25">
      <c r="A644" s="26" t="str">
        <f t="shared" si="30"/>
        <v>VŠMU (VSMU, 16, VŠMU.Bratislava)</v>
      </c>
      <c r="B644" t="s">
        <v>56</v>
      </c>
      <c r="C644" t="str">
        <f t="shared" si="31"/>
        <v>VŠMU (VSMU, 16, VŠMU.Bratislava)ADE</v>
      </c>
      <c r="D644" s="16">
        <v>3</v>
      </c>
      <c r="E644" s="16">
        <v>5</v>
      </c>
    </row>
    <row r="645" spans="1:5" x14ac:dyDescent="0.25">
      <c r="A645" s="26" t="str">
        <f t="shared" si="30"/>
        <v>VŠMU (VSMU, 16, VŠMU.Bratislava)</v>
      </c>
      <c r="B645" t="s">
        <v>57</v>
      </c>
      <c r="C645" t="str">
        <f t="shared" si="31"/>
        <v>VŠMU (VSMU, 16, VŠMU.Bratislava)ADF</v>
      </c>
      <c r="D645" s="16">
        <v>1</v>
      </c>
      <c r="E645" s="16">
        <v>1</v>
      </c>
    </row>
    <row r="646" spans="1:5" x14ac:dyDescent="0.25">
      <c r="A646" s="26" t="str">
        <f t="shared" si="30"/>
        <v>VŠMU (VSMU, 16, VŠMU.Bratislava)</v>
      </c>
      <c r="B646" t="s">
        <v>59</v>
      </c>
      <c r="C646" t="str">
        <f t="shared" si="31"/>
        <v>VŠMU (VSMU, 16, VŠMU.Bratislava)ADN</v>
      </c>
      <c r="D646" s="16">
        <v>1</v>
      </c>
      <c r="E646" s="16">
        <v>1</v>
      </c>
    </row>
    <row r="647" spans="1:5" x14ac:dyDescent="0.25">
      <c r="A647" s="26" t="str">
        <f t="shared" si="30"/>
        <v>VŠMU (VSMU, 16, VŠMU.Bratislava)</v>
      </c>
      <c r="B647" t="s">
        <v>60</v>
      </c>
      <c r="C647" t="str">
        <f t="shared" si="31"/>
        <v>VŠMU (VSMU, 16, VŠMU.Bratislava)AEC</v>
      </c>
      <c r="D647" s="16">
        <v>2.7</v>
      </c>
      <c r="E647" s="16">
        <v>3</v>
      </c>
    </row>
    <row r="648" spans="1:5" x14ac:dyDescent="0.25">
      <c r="A648" s="26" t="str">
        <f t="shared" si="30"/>
        <v>VŠMU (VSMU, 16, VŠMU.Bratislava)</v>
      </c>
      <c r="B648" t="s">
        <v>61</v>
      </c>
      <c r="C648" t="str">
        <f t="shared" si="31"/>
        <v>VŠMU (VSMU, 16, VŠMU.Bratislava)AED</v>
      </c>
      <c r="D648" s="16">
        <v>3</v>
      </c>
      <c r="E648" s="16">
        <v>3</v>
      </c>
    </row>
    <row r="649" spans="1:5" x14ac:dyDescent="0.25">
      <c r="A649" s="26" t="str">
        <f t="shared" si="30"/>
        <v>VŠMU (VSMU, 16, VŠMU.Bratislava)</v>
      </c>
      <c r="B649" t="s">
        <v>69</v>
      </c>
      <c r="C649" t="str">
        <f t="shared" si="31"/>
        <v>VŠMU (VSMU, 16, VŠMU.Bratislava)AFB</v>
      </c>
      <c r="D649" s="16">
        <v>1</v>
      </c>
      <c r="E649" s="16">
        <v>1</v>
      </c>
    </row>
    <row r="650" spans="1:5" x14ac:dyDescent="0.25">
      <c r="A650" s="26" t="str">
        <f t="shared" si="30"/>
        <v>VŠMU (VSMU, 16, VŠMU.Bratislava)</v>
      </c>
      <c r="B650" t="s">
        <v>70</v>
      </c>
      <c r="C650" t="str">
        <f t="shared" si="31"/>
        <v>VŠMU (VSMU, 16, VŠMU.Bratislava)AFC</v>
      </c>
      <c r="D650" s="16">
        <v>2</v>
      </c>
      <c r="E650" s="16">
        <v>2</v>
      </c>
    </row>
    <row r="651" spans="1:5" x14ac:dyDescent="0.25">
      <c r="A651" s="26" t="str">
        <f t="shared" si="30"/>
        <v>VŠMU (VSMU, 16, VŠMU.Bratislava)</v>
      </c>
      <c r="B651" t="s">
        <v>71</v>
      </c>
      <c r="C651" t="str">
        <f t="shared" si="31"/>
        <v>VŠMU (VSMU, 16, VŠMU.Bratislava)AFD</v>
      </c>
      <c r="D651" s="16">
        <v>9.1</v>
      </c>
      <c r="E651" s="16">
        <v>10</v>
      </c>
    </row>
    <row r="652" spans="1:5" x14ac:dyDescent="0.25">
      <c r="A652" s="26" t="str">
        <f t="shared" si="30"/>
        <v>VŠMU (VSMU, 16, VŠMU.Bratislava)</v>
      </c>
      <c r="B652" t="s">
        <v>73</v>
      </c>
      <c r="C652" t="str">
        <f t="shared" si="31"/>
        <v>VŠMU (VSMU, 16, VŠMU.Bratislava)AFF</v>
      </c>
      <c r="D652" s="16">
        <v>1</v>
      </c>
      <c r="E652" s="16">
        <v>1</v>
      </c>
    </row>
    <row r="653" spans="1:5" x14ac:dyDescent="0.25">
      <c r="A653" s="26" t="str">
        <f t="shared" si="30"/>
        <v>VŠMU (VSMU, 16, VŠMU.Bratislava)</v>
      </c>
      <c r="B653" t="s">
        <v>83</v>
      </c>
      <c r="C653" t="str">
        <f t="shared" si="31"/>
        <v>VŠMU (VSMU, 16, VŠMU.Bratislava)BAB</v>
      </c>
      <c r="D653" s="16">
        <v>0.5</v>
      </c>
      <c r="E653" s="16">
        <v>1</v>
      </c>
    </row>
    <row r="654" spans="1:5" x14ac:dyDescent="0.25">
      <c r="A654" s="26" t="str">
        <f t="shared" si="30"/>
        <v>VŠMU (VSMU, 16, VŠMU.Bratislava)</v>
      </c>
      <c r="B654" t="s">
        <v>87</v>
      </c>
      <c r="C654" t="str">
        <f t="shared" si="31"/>
        <v>VŠMU (VSMU, 16, VŠMU.Bratislava)BCI</v>
      </c>
      <c r="D654" s="16">
        <v>0.45</v>
      </c>
      <c r="E654" s="16">
        <v>1</v>
      </c>
    </row>
    <row r="655" spans="1:5" x14ac:dyDescent="0.25">
      <c r="A655" s="26" t="str">
        <f t="shared" si="30"/>
        <v>VŠMU (VSMU, 16, VŠMU.Bratislava)</v>
      </c>
      <c r="B655" t="s">
        <v>93</v>
      </c>
      <c r="C655" t="str">
        <f t="shared" si="31"/>
        <v>VŠMU (VSMU, 16, VŠMU.Bratislava)BDE</v>
      </c>
      <c r="D655" s="16">
        <v>2</v>
      </c>
      <c r="E655" s="16">
        <v>2</v>
      </c>
    </row>
    <row r="656" spans="1:5" x14ac:dyDescent="0.25">
      <c r="A656" s="26" t="str">
        <f t="shared" si="30"/>
        <v>VŠMU (VSMU, 16, VŠMU.Bratislava)</v>
      </c>
      <c r="B656" t="s">
        <v>94</v>
      </c>
      <c r="C656" t="str">
        <f t="shared" si="31"/>
        <v>VŠMU (VSMU, 16, VŠMU.Bratislava)BDF</v>
      </c>
      <c r="D656" s="16">
        <v>35.5</v>
      </c>
      <c r="E656" s="16">
        <v>36</v>
      </c>
    </row>
    <row r="657" spans="1:5" x14ac:dyDescent="0.25">
      <c r="A657" s="26" t="str">
        <f t="shared" si="30"/>
        <v>VŠMU (VSMU, 16, VŠMU.Bratislava)</v>
      </c>
      <c r="B657" t="s">
        <v>95</v>
      </c>
      <c r="C657" t="str">
        <f t="shared" si="31"/>
        <v>VŠMU (VSMU, 16, VŠMU.Bratislava)BDM</v>
      </c>
      <c r="D657" s="16">
        <v>0.5</v>
      </c>
      <c r="E657" s="16">
        <v>1</v>
      </c>
    </row>
    <row r="658" spans="1:5" x14ac:dyDescent="0.25">
      <c r="A658" s="26" t="str">
        <f t="shared" si="30"/>
        <v>VŠMU (VSMU, 16, VŠMU.Bratislava)</v>
      </c>
      <c r="B658" t="s">
        <v>99</v>
      </c>
      <c r="C658" t="str">
        <f t="shared" si="31"/>
        <v>VŠMU (VSMU, 16, VŠMU.Bratislava)BEE</v>
      </c>
      <c r="D658" s="16">
        <v>1</v>
      </c>
      <c r="E658" s="16">
        <v>1</v>
      </c>
    </row>
    <row r="659" spans="1:5" x14ac:dyDescent="0.25">
      <c r="A659" s="26" t="str">
        <f t="shared" si="30"/>
        <v>VŠMU (VSMU, 16, VŠMU.Bratislava)</v>
      </c>
      <c r="B659" t="s">
        <v>100</v>
      </c>
      <c r="C659" t="str">
        <f t="shared" si="31"/>
        <v>VŠMU (VSMU, 16, VŠMU.Bratislava)BEF</v>
      </c>
      <c r="D659" s="16">
        <v>19</v>
      </c>
      <c r="E659" s="16">
        <v>19</v>
      </c>
    </row>
    <row r="660" spans="1:5" x14ac:dyDescent="0.25">
      <c r="A660" s="26" t="str">
        <f t="shared" si="30"/>
        <v>VŠMU (VSMU, 16, VŠMU.Bratislava)</v>
      </c>
      <c r="B660" t="s">
        <v>106</v>
      </c>
      <c r="C660" t="str">
        <f t="shared" si="31"/>
        <v>VŠMU (VSMU, 16, VŠMU.Bratislava)CAB</v>
      </c>
      <c r="D660" s="16">
        <v>1</v>
      </c>
      <c r="E660" s="16">
        <v>1</v>
      </c>
    </row>
    <row r="661" spans="1:5" x14ac:dyDescent="0.25">
      <c r="A661" s="26" t="str">
        <f t="shared" si="30"/>
        <v>VŠMU (VSMU, 16, VŠMU.Bratislava)</v>
      </c>
      <c r="B661" t="s">
        <v>108</v>
      </c>
      <c r="C661" t="str">
        <f t="shared" si="31"/>
        <v>VŠMU (VSMU, 16, VŠMU.Bratislava)CAI</v>
      </c>
      <c r="D661" s="16">
        <v>1</v>
      </c>
      <c r="E661" s="16">
        <v>1</v>
      </c>
    </row>
    <row r="662" spans="1:5" x14ac:dyDescent="0.25">
      <c r="A662" s="26" t="str">
        <f t="shared" si="30"/>
        <v>VŠMU (VSMU, 16, VŠMU.Bratislava)</v>
      </c>
      <c r="B662" t="s">
        <v>109</v>
      </c>
      <c r="C662" t="str">
        <f t="shared" si="31"/>
        <v>VŠMU (VSMU, 16, VŠMU.Bratislava)CAJ</v>
      </c>
      <c r="D662" s="16">
        <v>2</v>
      </c>
      <c r="E662" s="16">
        <v>2</v>
      </c>
    </row>
    <row r="663" spans="1:5" x14ac:dyDescent="0.25">
      <c r="A663" s="26" t="str">
        <f t="shared" si="30"/>
        <v>VŠMU (VSMU, 16, VŠMU.Bratislava)</v>
      </c>
      <c r="B663" t="s">
        <v>117</v>
      </c>
      <c r="C663" t="str">
        <f t="shared" si="31"/>
        <v>VŠMU (VSMU, 16, VŠMU.Bratislava)CED</v>
      </c>
      <c r="D663" s="16">
        <v>1</v>
      </c>
      <c r="E663" s="16">
        <v>1</v>
      </c>
    </row>
    <row r="664" spans="1:5" x14ac:dyDescent="0.25">
      <c r="A664" s="26" t="str">
        <f t="shared" si="30"/>
        <v>VŠMU (VSMU, 16, VŠMU.Bratislava)</v>
      </c>
      <c r="B664" t="s">
        <v>127</v>
      </c>
      <c r="C664" t="str">
        <f t="shared" si="31"/>
        <v>VŠMU (VSMU, 16, VŠMU.Bratislava)EAI</v>
      </c>
      <c r="D664" s="16">
        <v>1</v>
      </c>
      <c r="E664" s="16">
        <v>1</v>
      </c>
    </row>
    <row r="665" spans="1:5" x14ac:dyDescent="0.25">
      <c r="A665" s="26" t="str">
        <f t="shared" si="30"/>
        <v>VŠMU (VSMU, 16, VŠMU.Bratislava)</v>
      </c>
      <c r="B665" t="s">
        <v>128</v>
      </c>
      <c r="C665" t="str">
        <f t="shared" si="31"/>
        <v>VŠMU (VSMU, 16, VŠMU.Bratislava)EAJ</v>
      </c>
      <c r="D665" s="16">
        <v>1</v>
      </c>
      <c r="E665" s="16">
        <v>1</v>
      </c>
    </row>
    <row r="666" spans="1:5" x14ac:dyDescent="0.25">
      <c r="A666" s="26" t="str">
        <f t="shared" si="30"/>
        <v>VŠMU (VSMU, 16, VŠMU.Bratislava)</v>
      </c>
      <c r="B666" t="s">
        <v>129</v>
      </c>
      <c r="C666" t="str">
        <f t="shared" si="31"/>
        <v>VŠMU (VSMU, 16, VŠMU.Bratislava)EDI</v>
      </c>
      <c r="D666" s="16">
        <v>27</v>
      </c>
      <c r="E666" s="16">
        <v>27</v>
      </c>
    </row>
    <row r="667" spans="1:5" x14ac:dyDescent="0.25">
      <c r="A667" s="26" t="str">
        <f t="shared" si="30"/>
        <v>VŠMU (VSMU, 16, VŠMU.Bratislava)</v>
      </c>
      <c r="B667" t="s">
        <v>132</v>
      </c>
      <c r="C667" t="str">
        <f t="shared" si="31"/>
        <v>VŠMU (VSMU, 16, VŠMU.Bratislava)FAI</v>
      </c>
      <c r="D667" s="16">
        <v>4.8</v>
      </c>
      <c r="E667" s="16">
        <v>5</v>
      </c>
    </row>
    <row r="668" spans="1:5" x14ac:dyDescent="0.25">
      <c r="A668" s="26" t="str">
        <f t="shared" si="30"/>
        <v>VŠMU (VSMU, 16, VŠMU.Bratislava)</v>
      </c>
      <c r="B668" t="s">
        <v>134</v>
      </c>
      <c r="C668" t="str">
        <f t="shared" si="31"/>
        <v>VŠMU (VSMU, 16, VŠMU.Bratislava)GHG</v>
      </c>
      <c r="D668" s="16">
        <v>1.4</v>
      </c>
      <c r="E668" s="16">
        <v>2</v>
      </c>
    </row>
    <row r="669" spans="1:5" x14ac:dyDescent="0.25">
      <c r="A669" s="26" t="str">
        <f t="shared" si="30"/>
        <v>VŠMU (VSMU, 16, VŠMU.Bratislava)</v>
      </c>
      <c r="B669" t="s">
        <v>135</v>
      </c>
      <c r="C669" t="str">
        <f t="shared" si="31"/>
        <v>VŠMU (VSMU, 16, VŠMU.Bratislava)GII</v>
      </c>
      <c r="D669" s="16">
        <v>16.850300000000001</v>
      </c>
      <c r="E669" s="16">
        <v>26</v>
      </c>
    </row>
    <row r="670" spans="1:5" x14ac:dyDescent="0.25">
      <c r="A670" s="26" t="str">
        <f t="shared" ref="A670:A695" si="32">VLOOKUP(24806,$F$2:$G$39,2,FALSE)</f>
        <v>VŠVU (VŠVU)</v>
      </c>
      <c r="B670" t="s">
        <v>44</v>
      </c>
      <c r="C670" t="str">
        <f t="shared" si="31"/>
        <v>VŠVU (VŠVU)AAA</v>
      </c>
      <c r="D670" s="16">
        <v>1</v>
      </c>
      <c r="E670" s="16">
        <v>1</v>
      </c>
    </row>
    <row r="671" spans="1:5" x14ac:dyDescent="0.25">
      <c r="A671" s="26" t="str">
        <f t="shared" si="32"/>
        <v>VŠVU (VŠVU)</v>
      </c>
      <c r="B671" t="s">
        <v>45</v>
      </c>
      <c r="C671" t="str">
        <f t="shared" si="31"/>
        <v>VŠVU (VŠVU)AAB</v>
      </c>
      <c r="D671" s="16">
        <v>0.1</v>
      </c>
      <c r="E671" s="16">
        <v>1</v>
      </c>
    </row>
    <row r="672" spans="1:5" x14ac:dyDescent="0.25">
      <c r="A672" s="26" t="str">
        <f t="shared" si="32"/>
        <v>VŠVU (VŠVU)</v>
      </c>
      <c r="B672" t="s">
        <v>50</v>
      </c>
      <c r="C672" t="str">
        <f t="shared" si="31"/>
        <v>VŠVU (VŠVU)ACA</v>
      </c>
      <c r="D672" s="16">
        <v>0.85</v>
      </c>
      <c r="E672" s="16">
        <v>1</v>
      </c>
    </row>
    <row r="673" spans="1:5" x14ac:dyDescent="0.25">
      <c r="A673" s="26" t="str">
        <f t="shared" si="32"/>
        <v>VŠVU (VŠVU)</v>
      </c>
      <c r="B673" t="s">
        <v>55</v>
      </c>
      <c r="C673" t="str">
        <f t="shared" si="31"/>
        <v>VŠVU (VŠVU)ADD</v>
      </c>
      <c r="D673" s="16">
        <v>2</v>
      </c>
      <c r="E673" s="16">
        <v>2</v>
      </c>
    </row>
    <row r="674" spans="1:5" x14ac:dyDescent="0.25">
      <c r="A674" s="26" t="str">
        <f t="shared" si="32"/>
        <v>VŠVU (VŠVU)</v>
      </c>
      <c r="B674" t="s">
        <v>57</v>
      </c>
      <c r="C674" t="str">
        <f t="shared" si="31"/>
        <v>VŠVU (VŠVU)ADF</v>
      </c>
      <c r="D674" s="16">
        <v>3</v>
      </c>
      <c r="E674" s="16">
        <v>3</v>
      </c>
    </row>
    <row r="675" spans="1:5" x14ac:dyDescent="0.25">
      <c r="A675" s="26" t="str">
        <f t="shared" si="32"/>
        <v>VŠVU (VŠVU)</v>
      </c>
      <c r="B675" t="s">
        <v>60</v>
      </c>
      <c r="C675" t="str">
        <f t="shared" si="31"/>
        <v>VŠVU (VŠVU)AEC</v>
      </c>
      <c r="D675" s="16">
        <v>1</v>
      </c>
      <c r="E675" s="16">
        <v>1</v>
      </c>
    </row>
    <row r="676" spans="1:5" x14ac:dyDescent="0.25">
      <c r="A676" s="26" t="str">
        <f t="shared" si="32"/>
        <v>VŠVU (VŠVU)</v>
      </c>
      <c r="B676" t="s">
        <v>61</v>
      </c>
      <c r="C676" t="str">
        <f t="shared" si="31"/>
        <v>VŠVU (VŠVU)AED</v>
      </c>
      <c r="D676" s="16">
        <v>9.5</v>
      </c>
      <c r="E676" s="16">
        <v>10</v>
      </c>
    </row>
    <row r="677" spans="1:5" x14ac:dyDescent="0.25">
      <c r="A677" s="26" t="str">
        <f t="shared" si="32"/>
        <v>VŠVU (VŠVU)</v>
      </c>
      <c r="B677" t="s">
        <v>70</v>
      </c>
      <c r="C677" t="str">
        <f t="shared" si="31"/>
        <v>VŠVU (VŠVU)AFC</v>
      </c>
      <c r="D677" s="16">
        <v>1</v>
      </c>
      <c r="E677" s="16">
        <v>1</v>
      </c>
    </row>
    <row r="678" spans="1:5" x14ac:dyDescent="0.25">
      <c r="A678" s="26" t="str">
        <f t="shared" si="32"/>
        <v>VŠVU (VŠVU)</v>
      </c>
      <c r="B678" t="s">
        <v>71</v>
      </c>
      <c r="C678" t="str">
        <f t="shared" si="31"/>
        <v>VŠVU (VŠVU)AFD</v>
      </c>
      <c r="D678" s="16">
        <v>6.2</v>
      </c>
      <c r="E678" s="16">
        <v>7</v>
      </c>
    </row>
    <row r="679" spans="1:5" x14ac:dyDescent="0.25">
      <c r="A679" s="26" t="str">
        <f t="shared" si="32"/>
        <v>VŠVU (VŠVU)</v>
      </c>
      <c r="B679" t="s">
        <v>83</v>
      </c>
      <c r="C679" t="str">
        <f t="shared" si="31"/>
        <v>VŠVU (VŠVU)BAB</v>
      </c>
      <c r="D679" s="16">
        <v>4.4249000000000001</v>
      </c>
      <c r="E679" s="16">
        <v>7</v>
      </c>
    </row>
    <row r="680" spans="1:5" x14ac:dyDescent="0.25">
      <c r="A680" s="26" t="str">
        <f t="shared" si="32"/>
        <v>VŠVU (VŠVU)</v>
      </c>
      <c r="B680" t="s">
        <v>84</v>
      </c>
      <c r="C680" t="str">
        <f t="shared" si="31"/>
        <v>VŠVU (VŠVU)BBA</v>
      </c>
      <c r="D680" s="16">
        <v>1</v>
      </c>
      <c r="E680" s="16">
        <v>1</v>
      </c>
    </row>
    <row r="681" spans="1:5" x14ac:dyDescent="0.25">
      <c r="A681" s="26" t="str">
        <f t="shared" si="32"/>
        <v>VŠVU (VŠVU)</v>
      </c>
      <c r="B681" t="s">
        <v>93</v>
      </c>
      <c r="C681" t="str">
        <f t="shared" si="31"/>
        <v>VŠVU (VŠVU)BDE</v>
      </c>
      <c r="D681" s="16">
        <v>10.199999999999999</v>
      </c>
      <c r="E681" s="16">
        <v>11</v>
      </c>
    </row>
    <row r="682" spans="1:5" x14ac:dyDescent="0.25">
      <c r="A682" s="26" t="str">
        <f t="shared" si="32"/>
        <v>VŠVU (VŠVU)</v>
      </c>
      <c r="B682" t="s">
        <v>94</v>
      </c>
      <c r="C682" t="str">
        <f t="shared" si="31"/>
        <v>VŠVU (VŠVU)BDF</v>
      </c>
      <c r="D682" s="16">
        <v>19</v>
      </c>
      <c r="E682" s="16">
        <v>19</v>
      </c>
    </row>
    <row r="683" spans="1:5" x14ac:dyDescent="0.25">
      <c r="A683" s="26" t="str">
        <f t="shared" si="32"/>
        <v>VŠVU (VŠVU)</v>
      </c>
      <c r="B683" t="s">
        <v>99</v>
      </c>
      <c r="C683" t="str">
        <f t="shared" si="31"/>
        <v>VŠVU (VŠVU)BEE</v>
      </c>
      <c r="D683" s="16">
        <v>1</v>
      </c>
      <c r="E683" s="16">
        <v>1</v>
      </c>
    </row>
    <row r="684" spans="1:5" x14ac:dyDescent="0.25">
      <c r="A684" s="26" t="str">
        <f t="shared" si="32"/>
        <v>VŠVU (VŠVU)</v>
      </c>
      <c r="B684" t="s">
        <v>100</v>
      </c>
      <c r="C684" t="str">
        <f t="shared" si="31"/>
        <v>VŠVU (VŠVU)BEF</v>
      </c>
      <c r="D684" s="16">
        <v>5</v>
      </c>
      <c r="E684" s="16">
        <v>5</v>
      </c>
    </row>
    <row r="685" spans="1:5" x14ac:dyDescent="0.25">
      <c r="A685" s="26" t="str">
        <f t="shared" si="32"/>
        <v>VŠVU (VŠVU)</v>
      </c>
      <c r="B685" t="s">
        <v>106</v>
      </c>
      <c r="C685" t="str">
        <f t="shared" si="31"/>
        <v>VŠVU (VŠVU)CAB</v>
      </c>
      <c r="D685" s="16">
        <v>1.3333299999999999</v>
      </c>
      <c r="E685" s="16">
        <v>3</v>
      </c>
    </row>
    <row r="686" spans="1:5" x14ac:dyDescent="0.25">
      <c r="A686" s="26" t="str">
        <f t="shared" si="32"/>
        <v>VŠVU (VŠVU)</v>
      </c>
      <c r="B686" t="s">
        <v>116</v>
      </c>
      <c r="C686" t="str">
        <f t="shared" si="31"/>
        <v>VŠVU (VŠVU)CEC</v>
      </c>
      <c r="D686" s="16">
        <v>13</v>
      </c>
      <c r="E686" s="16">
        <v>13</v>
      </c>
    </row>
    <row r="687" spans="1:5" x14ac:dyDescent="0.25">
      <c r="A687" s="26" t="str">
        <f t="shared" si="32"/>
        <v>VŠVU (VŠVU)</v>
      </c>
      <c r="B687" t="s">
        <v>117</v>
      </c>
      <c r="C687" t="str">
        <f t="shared" si="31"/>
        <v>VŠVU (VŠVU)CED</v>
      </c>
      <c r="D687" s="16">
        <v>8.5</v>
      </c>
      <c r="E687" s="16">
        <v>9</v>
      </c>
    </row>
    <row r="688" spans="1:5" x14ac:dyDescent="0.25">
      <c r="A688" s="26" t="str">
        <f t="shared" si="32"/>
        <v>VŠVU (VŠVU)</v>
      </c>
      <c r="B688" t="s">
        <v>123</v>
      </c>
      <c r="C688" t="str">
        <f t="shared" si="31"/>
        <v>VŠVU (VŠVU)CJB</v>
      </c>
      <c r="D688" s="16">
        <v>0.75</v>
      </c>
      <c r="E688" s="16">
        <v>2</v>
      </c>
    </row>
    <row r="689" spans="1:5" x14ac:dyDescent="0.25">
      <c r="A689" s="26" t="str">
        <f t="shared" si="32"/>
        <v>VŠVU (VŠVU)</v>
      </c>
      <c r="B689" t="s">
        <v>126</v>
      </c>
      <c r="C689" t="str">
        <f t="shared" si="31"/>
        <v>VŠVU (VŠVU)DAI</v>
      </c>
      <c r="D689" s="16">
        <v>17</v>
      </c>
      <c r="E689" s="16">
        <v>17</v>
      </c>
    </row>
    <row r="690" spans="1:5" x14ac:dyDescent="0.25">
      <c r="A690" s="26" t="str">
        <f t="shared" si="32"/>
        <v>VŠVU (VŠVU)</v>
      </c>
      <c r="B690" t="s">
        <v>128</v>
      </c>
      <c r="C690" t="str">
        <f t="shared" si="31"/>
        <v>VŠVU (VŠVU)EAJ</v>
      </c>
      <c r="D690" s="16">
        <v>0.5</v>
      </c>
      <c r="E690" s="16">
        <v>1</v>
      </c>
    </row>
    <row r="691" spans="1:5" x14ac:dyDescent="0.25">
      <c r="A691" s="26" t="str">
        <f t="shared" si="32"/>
        <v>VŠVU (VŠVU)</v>
      </c>
      <c r="B691" t="s">
        <v>129</v>
      </c>
      <c r="C691" t="str">
        <f t="shared" si="31"/>
        <v>VŠVU (VŠVU)EDI</v>
      </c>
      <c r="D691" s="16">
        <v>4</v>
      </c>
      <c r="E691" s="16">
        <v>4</v>
      </c>
    </row>
    <row r="692" spans="1:5" x14ac:dyDescent="0.25">
      <c r="A692" s="26" t="str">
        <f t="shared" si="32"/>
        <v>VŠVU (VŠVU)</v>
      </c>
      <c r="B692" t="s">
        <v>130</v>
      </c>
      <c r="C692" t="str">
        <f t="shared" si="31"/>
        <v>VŠVU (VŠVU)EDJ</v>
      </c>
      <c r="D692" s="16">
        <v>0.5</v>
      </c>
      <c r="E692" s="16">
        <v>1</v>
      </c>
    </row>
    <row r="693" spans="1:5" x14ac:dyDescent="0.25">
      <c r="A693" s="26" t="str">
        <f t="shared" si="32"/>
        <v>VŠVU (VŠVU)</v>
      </c>
      <c r="B693" t="s">
        <v>132</v>
      </c>
      <c r="C693" t="str">
        <f t="shared" si="31"/>
        <v>VŠVU (VŠVU)FAI</v>
      </c>
      <c r="D693" s="16">
        <v>3.9</v>
      </c>
      <c r="E693" s="16">
        <v>5</v>
      </c>
    </row>
    <row r="694" spans="1:5" x14ac:dyDescent="0.25">
      <c r="A694" s="26" t="str">
        <f t="shared" si="32"/>
        <v>VŠVU (VŠVU)</v>
      </c>
      <c r="B694" t="s">
        <v>134</v>
      </c>
      <c r="C694" t="str">
        <f t="shared" si="31"/>
        <v>VŠVU (VŠVU)GHG</v>
      </c>
      <c r="D694" s="16">
        <v>19.95</v>
      </c>
      <c r="E694" s="16">
        <v>22</v>
      </c>
    </row>
    <row r="695" spans="1:5" x14ac:dyDescent="0.25">
      <c r="A695" s="26" t="str">
        <f t="shared" si="32"/>
        <v>VŠVU (VŠVU)</v>
      </c>
      <c r="B695" t="s">
        <v>135</v>
      </c>
      <c r="C695" t="str">
        <f t="shared" si="31"/>
        <v>VŠVU (VŠVU)GII</v>
      </c>
      <c r="D695" s="16">
        <v>4.3333399999999997</v>
      </c>
      <c r="E695" s="16">
        <v>8</v>
      </c>
    </row>
    <row r="696" spans="1:5" x14ac:dyDescent="0.25">
      <c r="A696" s="26" t="str">
        <f t="shared" ref="A696:A721" si="33">VLOOKUP(24807,$F$2:$G$39,2,FALSE)</f>
        <v>AU (AU.B.Bystrica)</v>
      </c>
      <c r="B696" t="s">
        <v>45</v>
      </c>
      <c r="C696" t="str">
        <f t="shared" si="31"/>
        <v>AU (AU.B.Bystrica)AAB</v>
      </c>
      <c r="D696" s="16">
        <v>1.18</v>
      </c>
      <c r="E696" s="16">
        <v>2</v>
      </c>
    </row>
    <row r="697" spans="1:5" x14ac:dyDescent="0.25">
      <c r="A697" s="26" t="str">
        <f t="shared" si="33"/>
        <v>AU (AU.B.Bystrica)</v>
      </c>
      <c r="B697" t="s">
        <v>48</v>
      </c>
      <c r="C697" t="str">
        <f t="shared" si="31"/>
        <v>AU (AU.B.Bystrica)ABC</v>
      </c>
      <c r="D697" s="16">
        <v>1</v>
      </c>
      <c r="E697" s="16">
        <v>1</v>
      </c>
    </row>
    <row r="698" spans="1:5" x14ac:dyDescent="0.25">
      <c r="A698" s="26" t="str">
        <f t="shared" si="33"/>
        <v>AU (AU.B.Bystrica)</v>
      </c>
      <c r="B698" t="s">
        <v>49</v>
      </c>
      <c r="C698" t="str">
        <f t="shared" si="31"/>
        <v>AU (AU.B.Bystrica)ABD</v>
      </c>
      <c r="D698" s="16">
        <v>1</v>
      </c>
      <c r="E698" s="16">
        <v>1</v>
      </c>
    </row>
    <row r="699" spans="1:5" x14ac:dyDescent="0.25">
      <c r="A699" s="26" t="str">
        <f t="shared" si="33"/>
        <v>AU (AU.B.Bystrica)</v>
      </c>
      <c r="B699" t="s">
        <v>51</v>
      </c>
      <c r="C699" t="str">
        <f t="shared" si="31"/>
        <v>AU (AU.B.Bystrica)ACB</v>
      </c>
      <c r="D699" s="16">
        <v>1</v>
      </c>
      <c r="E699" s="16">
        <v>1</v>
      </c>
    </row>
    <row r="700" spans="1:5" x14ac:dyDescent="0.25">
      <c r="A700" s="26" t="str">
        <f t="shared" si="33"/>
        <v>AU (AU.B.Bystrica)</v>
      </c>
      <c r="B700" t="s">
        <v>57</v>
      </c>
      <c r="C700" t="str">
        <f t="shared" si="31"/>
        <v>AU (AU.B.Bystrica)ADF</v>
      </c>
      <c r="D700" s="16">
        <v>11</v>
      </c>
      <c r="E700" s="16">
        <v>11</v>
      </c>
    </row>
    <row r="701" spans="1:5" x14ac:dyDescent="0.25">
      <c r="A701" s="26" t="str">
        <f t="shared" si="33"/>
        <v>AU (AU.B.Bystrica)</v>
      </c>
      <c r="B701" t="s">
        <v>58</v>
      </c>
      <c r="C701" t="str">
        <f t="shared" si="31"/>
        <v>AU (AU.B.Bystrica)ADM</v>
      </c>
      <c r="D701" s="16">
        <v>1</v>
      </c>
      <c r="E701" s="16">
        <v>1</v>
      </c>
    </row>
    <row r="702" spans="1:5" x14ac:dyDescent="0.25">
      <c r="A702" s="26" t="str">
        <f t="shared" si="33"/>
        <v>AU (AU.B.Bystrica)</v>
      </c>
      <c r="B702" t="s">
        <v>59</v>
      </c>
      <c r="C702" t="str">
        <f t="shared" si="31"/>
        <v>AU (AU.B.Bystrica)ADN</v>
      </c>
      <c r="D702" s="16">
        <v>1</v>
      </c>
      <c r="E702" s="16">
        <v>1</v>
      </c>
    </row>
    <row r="703" spans="1:5" x14ac:dyDescent="0.25">
      <c r="A703" s="26" t="str">
        <f t="shared" si="33"/>
        <v>AU (AU.B.Bystrica)</v>
      </c>
      <c r="B703" t="s">
        <v>60</v>
      </c>
      <c r="C703" t="str">
        <f t="shared" si="31"/>
        <v>AU (AU.B.Bystrica)AEC</v>
      </c>
      <c r="D703" s="16">
        <v>4</v>
      </c>
      <c r="E703" s="16">
        <v>4</v>
      </c>
    </row>
    <row r="704" spans="1:5" x14ac:dyDescent="0.25">
      <c r="A704" s="26" t="str">
        <f t="shared" si="33"/>
        <v>AU (AU.B.Bystrica)</v>
      </c>
      <c r="B704" t="s">
        <v>61</v>
      </c>
      <c r="C704" t="str">
        <f t="shared" si="31"/>
        <v>AU (AU.B.Bystrica)AED</v>
      </c>
      <c r="D704" s="16">
        <v>1</v>
      </c>
      <c r="E704" s="16">
        <v>1</v>
      </c>
    </row>
    <row r="705" spans="1:5" x14ac:dyDescent="0.25">
      <c r="A705" s="26" t="str">
        <f t="shared" si="33"/>
        <v>AU (AU.B.Bystrica)</v>
      </c>
      <c r="B705" t="s">
        <v>69</v>
      </c>
      <c r="C705" t="str">
        <f t="shared" si="31"/>
        <v>AU (AU.B.Bystrica)AFB</v>
      </c>
      <c r="D705" s="16">
        <v>9</v>
      </c>
      <c r="E705" s="16">
        <v>9</v>
      </c>
    </row>
    <row r="706" spans="1:5" x14ac:dyDescent="0.25">
      <c r="A706" s="26" t="str">
        <f t="shared" si="33"/>
        <v>AU (AU.B.Bystrica)</v>
      </c>
      <c r="B706" t="s">
        <v>70</v>
      </c>
      <c r="C706" t="str">
        <f t="shared" ref="C706:C769" si="34">CONCATENATE(A706,B706)</f>
        <v>AU (AU.B.Bystrica)AFC</v>
      </c>
      <c r="D706" s="16">
        <v>0.5</v>
      </c>
      <c r="E706" s="16">
        <v>1</v>
      </c>
    </row>
    <row r="707" spans="1:5" x14ac:dyDescent="0.25">
      <c r="A707" s="26" t="str">
        <f t="shared" si="33"/>
        <v>AU (AU.B.Bystrica)</v>
      </c>
      <c r="B707" t="s">
        <v>71</v>
      </c>
      <c r="C707" t="str">
        <f t="shared" si="34"/>
        <v>AU (AU.B.Bystrica)AFD</v>
      </c>
      <c r="D707" s="16">
        <v>15.5</v>
      </c>
      <c r="E707" s="16">
        <v>16</v>
      </c>
    </row>
    <row r="708" spans="1:5" x14ac:dyDescent="0.25">
      <c r="A708" s="26" t="str">
        <f t="shared" si="33"/>
        <v>AU (AU.B.Bystrica)</v>
      </c>
      <c r="B708" t="s">
        <v>73</v>
      </c>
      <c r="C708" t="str">
        <f t="shared" si="34"/>
        <v>AU (AU.B.Bystrica)AFF</v>
      </c>
      <c r="D708" s="16">
        <v>1</v>
      </c>
      <c r="E708" s="16">
        <v>1</v>
      </c>
    </row>
    <row r="709" spans="1:5" x14ac:dyDescent="0.25">
      <c r="A709" s="26" t="str">
        <f t="shared" si="33"/>
        <v>AU (AU.B.Bystrica)</v>
      </c>
      <c r="B709" t="s">
        <v>75</v>
      </c>
      <c r="C709" t="str">
        <f t="shared" si="34"/>
        <v>AU (AU.B.Bystrica)AFH</v>
      </c>
      <c r="D709" s="16">
        <v>3</v>
      </c>
      <c r="E709" s="16">
        <v>3</v>
      </c>
    </row>
    <row r="710" spans="1:5" x14ac:dyDescent="0.25">
      <c r="A710" s="26" t="str">
        <f t="shared" si="33"/>
        <v>AU (AU.B.Bystrica)</v>
      </c>
      <c r="B710" t="s">
        <v>87</v>
      </c>
      <c r="C710" t="str">
        <f t="shared" si="34"/>
        <v>AU (AU.B.Bystrica)BCI</v>
      </c>
      <c r="D710" s="16">
        <v>2</v>
      </c>
      <c r="E710" s="16">
        <v>2</v>
      </c>
    </row>
    <row r="711" spans="1:5" x14ac:dyDescent="0.25">
      <c r="A711" s="26" t="str">
        <f t="shared" si="33"/>
        <v>AU (AU.B.Bystrica)</v>
      </c>
      <c r="B711" t="s">
        <v>90</v>
      </c>
      <c r="C711" t="str">
        <f t="shared" si="34"/>
        <v>AU (AU.B.Bystrica)BDB</v>
      </c>
      <c r="D711" s="16">
        <v>1</v>
      </c>
      <c r="E711" s="16">
        <v>1</v>
      </c>
    </row>
    <row r="712" spans="1:5" x14ac:dyDescent="0.25">
      <c r="A712" s="26" t="str">
        <f t="shared" si="33"/>
        <v>AU (AU.B.Bystrica)</v>
      </c>
      <c r="B712" t="s">
        <v>93</v>
      </c>
      <c r="C712" t="str">
        <f t="shared" si="34"/>
        <v>AU (AU.B.Bystrica)BDE</v>
      </c>
      <c r="D712" s="16">
        <v>2</v>
      </c>
      <c r="E712" s="16">
        <v>2</v>
      </c>
    </row>
    <row r="713" spans="1:5" x14ac:dyDescent="0.25">
      <c r="A713" s="26" t="str">
        <f t="shared" si="33"/>
        <v>AU (AU.B.Bystrica)</v>
      </c>
      <c r="B713" t="s">
        <v>94</v>
      </c>
      <c r="C713" t="str">
        <f t="shared" si="34"/>
        <v>AU (AU.B.Bystrica)BDF</v>
      </c>
      <c r="D713" s="16">
        <v>29</v>
      </c>
      <c r="E713" s="16">
        <v>29</v>
      </c>
    </row>
    <row r="714" spans="1:5" x14ac:dyDescent="0.25">
      <c r="A714" s="26" t="str">
        <f t="shared" si="33"/>
        <v>AU (AU.B.Bystrica)</v>
      </c>
      <c r="B714" t="s">
        <v>99</v>
      </c>
      <c r="C714" t="str">
        <f t="shared" si="34"/>
        <v>AU (AU.B.Bystrica)BEE</v>
      </c>
      <c r="D714" s="16">
        <v>9</v>
      </c>
      <c r="E714" s="16">
        <v>9</v>
      </c>
    </row>
    <row r="715" spans="1:5" x14ac:dyDescent="0.25">
      <c r="A715" s="26" t="str">
        <f t="shared" si="33"/>
        <v>AU (AU.B.Bystrica)</v>
      </c>
      <c r="B715" t="s">
        <v>100</v>
      </c>
      <c r="C715" t="str">
        <f t="shared" si="34"/>
        <v>AU (AU.B.Bystrica)BEF</v>
      </c>
      <c r="D715" s="16">
        <v>14</v>
      </c>
      <c r="E715" s="16">
        <v>14</v>
      </c>
    </row>
    <row r="716" spans="1:5" x14ac:dyDescent="0.25">
      <c r="A716" s="26" t="str">
        <f t="shared" si="33"/>
        <v>AU (AU.B.Bystrica)</v>
      </c>
      <c r="B716" t="s">
        <v>109</v>
      </c>
      <c r="C716" t="str">
        <f t="shared" si="34"/>
        <v>AU (AU.B.Bystrica)CAJ</v>
      </c>
      <c r="D716" s="16">
        <v>1</v>
      </c>
      <c r="E716" s="16">
        <v>1</v>
      </c>
    </row>
    <row r="717" spans="1:5" x14ac:dyDescent="0.25">
      <c r="A717" s="26" t="str">
        <f t="shared" si="33"/>
        <v>AU (AU.B.Bystrica)</v>
      </c>
      <c r="B717" t="s">
        <v>117</v>
      </c>
      <c r="C717" t="str">
        <f t="shared" si="34"/>
        <v>AU (AU.B.Bystrica)CED</v>
      </c>
      <c r="D717" s="16">
        <v>4.5</v>
      </c>
      <c r="E717" s="16">
        <v>5</v>
      </c>
    </row>
    <row r="718" spans="1:5" x14ac:dyDescent="0.25">
      <c r="A718" s="26" t="str">
        <f t="shared" si="33"/>
        <v>AU (AU.B.Bystrica)</v>
      </c>
      <c r="B718" t="s">
        <v>125</v>
      </c>
      <c r="C718" t="str">
        <f t="shared" si="34"/>
        <v>AU (AU.B.Bystrica)CKB</v>
      </c>
      <c r="D718" s="16">
        <v>1</v>
      </c>
      <c r="E718" s="16">
        <v>1</v>
      </c>
    </row>
    <row r="719" spans="1:5" x14ac:dyDescent="0.25">
      <c r="A719" s="26" t="str">
        <f t="shared" si="33"/>
        <v>AU (AU.B.Bystrica)</v>
      </c>
      <c r="B719" t="s">
        <v>129</v>
      </c>
      <c r="C719" t="str">
        <f t="shared" si="34"/>
        <v>AU (AU.B.Bystrica)EDI</v>
      </c>
      <c r="D719" s="16">
        <v>3</v>
      </c>
      <c r="E719" s="16">
        <v>3</v>
      </c>
    </row>
    <row r="720" spans="1:5" x14ac:dyDescent="0.25">
      <c r="A720" s="26" t="str">
        <f t="shared" si="33"/>
        <v>AU (AU.B.Bystrica)</v>
      </c>
      <c r="B720" t="s">
        <v>132</v>
      </c>
      <c r="C720" t="str">
        <f t="shared" si="34"/>
        <v>AU (AU.B.Bystrica)FAI</v>
      </c>
      <c r="D720" s="16">
        <v>6</v>
      </c>
      <c r="E720" s="16">
        <v>7</v>
      </c>
    </row>
    <row r="721" spans="1:5" x14ac:dyDescent="0.25">
      <c r="A721" s="26" t="str">
        <f t="shared" si="33"/>
        <v>AU (AU.B.Bystrica)</v>
      </c>
      <c r="B721" t="s">
        <v>135</v>
      </c>
      <c r="C721" t="str">
        <f t="shared" si="34"/>
        <v>AU (AU.B.Bystrica)GII</v>
      </c>
      <c r="D721" s="16">
        <v>5</v>
      </c>
      <c r="E721" s="16">
        <v>5</v>
      </c>
    </row>
    <row r="722" spans="1:5" x14ac:dyDescent="0.25">
      <c r="A722" s="26" t="str">
        <f t="shared" ref="A722:A767" si="35">VLOOKUP(24808,$F$2:$G$39,2,FALSE)</f>
        <v>KU (KU.Ružomberok)</v>
      </c>
      <c r="B722" t="s">
        <v>44</v>
      </c>
      <c r="C722" t="str">
        <f t="shared" si="34"/>
        <v>KU (KU.Ružomberok)AAA</v>
      </c>
      <c r="D722" s="16">
        <v>10.29</v>
      </c>
      <c r="E722" s="16">
        <v>12</v>
      </c>
    </row>
    <row r="723" spans="1:5" x14ac:dyDescent="0.25">
      <c r="A723" s="26" t="str">
        <f t="shared" si="35"/>
        <v>KU (KU.Ružomberok)</v>
      </c>
      <c r="B723" t="s">
        <v>45</v>
      </c>
      <c r="C723" t="str">
        <f t="shared" si="34"/>
        <v>KU (KU.Ružomberok)AAB</v>
      </c>
      <c r="D723" s="16">
        <v>5.5009399999999999</v>
      </c>
      <c r="E723" s="16">
        <v>9</v>
      </c>
    </row>
    <row r="724" spans="1:5" x14ac:dyDescent="0.25">
      <c r="A724" s="26" t="str">
        <f t="shared" si="35"/>
        <v>KU (KU.Ružomberok)</v>
      </c>
      <c r="B724" t="s">
        <v>47</v>
      </c>
      <c r="C724" t="str">
        <f t="shared" si="34"/>
        <v>KU (KU.Ružomberok)ABB</v>
      </c>
      <c r="D724" s="16">
        <v>1</v>
      </c>
      <c r="E724" s="16">
        <v>1</v>
      </c>
    </row>
    <row r="725" spans="1:5" x14ac:dyDescent="0.25">
      <c r="A725" s="26" t="str">
        <f t="shared" si="35"/>
        <v>KU (KU.Ružomberok)</v>
      </c>
      <c r="B725" t="s">
        <v>49</v>
      </c>
      <c r="C725" t="str">
        <f t="shared" si="34"/>
        <v>KU (KU.Ružomberok)ABD</v>
      </c>
      <c r="D725" s="16">
        <v>3</v>
      </c>
      <c r="E725" s="16">
        <v>3</v>
      </c>
    </row>
    <row r="726" spans="1:5" x14ac:dyDescent="0.25">
      <c r="A726" s="26" t="str">
        <f t="shared" si="35"/>
        <v>KU (KU.Ružomberok)</v>
      </c>
      <c r="B726" t="s">
        <v>50</v>
      </c>
      <c r="C726" t="str">
        <f t="shared" si="34"/>
        <v>KU (KU.Ružomberok)ACA</v>
      </c>
      <c r="D726" s="16">
        <v>1.6</v>
      </c>
      <c r="E726" s="16">
        <v>2</v>
      </c>
    </row>
    <row r="727" spans="1:5" x14ac:dyDescent="0.25">
      <c r="A727" s="26" t="str">
        <f t="shared" si="35"/>
        <v>KU (KU.Ružomberok)</v>
      </c>
      <c r="B727" t="s">
        <v>51</v>
      </c>
      <c r="C727" t="str">
        <f t="shared" si="34"/>
        <v>KU (KU.Ružomberok)ACB</v>
      </c>
      <c r="D727" s="16">
        <v>10.050000000000001</v>
      </c>
      <c r="E727" s="16">
        <v>12</v>
      </c>
    </row>
    <row r="728" spans="1:5" x14ac:dyDescent="0.25">
      <c r="A728" s="26" t="str">
        <f t="shared" si="35"/>
        <v>KU (KU.Ružomberok)</v>
      </c>
      <c r="B728" t="s">
        <v>53</v>
      </c>
      <c r="C728" t="str">
        <f t="shared" si="34"/>
        <v>KU (KU.Ružomberok)ACD</v>
      </c>
      <c r="D728" s="16">
        <v>8.5</v>
      </c>
      <c r="E728" s="16">
        <v>9</v>
      </c>
    </row>
    <row r="729" spans="1:5" x14ac:dyDescent="0.25">
      <c r="A729" s="26" t="str">
        <f t="shared" si="35"/>
        <v>KU (KU.Ružomberok)</v>
      </c>
      <c r="B729" t="s">
        <v>54</v>
      </c>
      <c r="C729" t="str">
        <f t="shared" si="34"/>
        <v>KU (KU.Ružomberok)ADC</v>
      </c>
      <c r="D729" s="16">
        <v>6.6490900000000002</v>
      </c>
      <c r="E729" s="16">
        <v>15</v>
      </c>
    </row>
    <row r="730" spans="1:5" x14ac:dyDescent="0.25">
      <c r="A730" s="26" t="str">
        <f t="shared" si="35"/>
        <v>KU (KU.Ružomberok)</v>
      </c>
      <c r="B730" t="s">
        <v>55</v>
      </c>
      <c r="C730" t="str">
        <f t="shared" si="34"/>
        <v>KU (KU.Ružomberok)ADD</v>
      </c>
      <c r="D730" s="16">
        <v>4.2</v>
      </c>
      <c r="E730" s="16">
        <v>5</v>
      </c>
    </row>
    <row r="731" spans="1:5" x14ac:dyDescent="0.25">
      <c r="A731" s="26" t="str">
        <f t="shared" si="35"/>
        <v>KU (KU.Ružomberok)</v>
      </c>
      <c r="B731" t="s">
        <v>56</v>
      </c>
      <c r="C731" t="str">
        <f t="shared" si="34"/>
        <v>KU (KU.Ružomberok)ADE</v>
      </c>
      <c r="D731" s="16">
        <v>59.283340000000003</v>
      </c>
      <c r="E731" s="16">
        <v>69</v>
      </c>
    </row>
    <row r="732" spans="1:5" x14ac:dyDescent="0.25">
      <c r="A732" s="26" t="str">
        <f t="shared" si="35"/>
        <v>KU (KU.Ružomberok)</v>
      </c>
      <c r="B732" t="s">
        <v>57</v>
      </c>
      <c r="C732" t="str">
        <f t="shared" si="34"/>
        <v>KU (KU.Ružomberok)ADF</v>
      </c>
      <c r="D732" s="16">
        <v>88.733339999999998</v>
      </c>
      <c r="E732" s="16">
        <v>97</v>
      </c>
    </row>
    <row r="733" spans="1:5" x14ac:dyDescent="0.25">
      <c r="A733" s="26" t="str">
        <f t="shared" si="35"/>
        <v>KU (KU.Ružomberok)</v>
      </c>
      <c r="B733" t="s">
        <v>58</v>
      </c>
      <c r="C733" t="str">
        <f t="shared" si="34"/>
        <v>KU (KU.Ružomberok)ADM</v>
      </c>
      <c r="D733" s="16">
        <v>30.53378</v>
      </c>
      <c r="E733" s="16">
        <v>46</v>
      </c>
    </row>
    <row r="734" spans="1:5" x14ac:dyDescent="0.25">
      <c r="A734" s="26" t="str">
        <f t="shared" si="35"/>
        <v>KU (KU.Ružomberok)</v>
      </c>
      <c r="B734" t="s">
        <v>59</v>
      </c>
      <c r="C734" t="str">
        <f t="shared" si="34"/>
        <v>KU (KU.Ružomberok)ADN</v>
      </c>
      <c r="D734" s="16">
        <v>12.836</v>
      </c>
      <c r="E734" s="16">
        <v>18</v>
      </c>
    </row>
    <row r="735" spans="1:5" x14ac:dyDescent="0.25">
      <c r="A735" s="26" t="str">
        <f t="shared" si="35"/>
        <v>KU (KU.Ružomberok)</v>
      </c>
      <c r="B735" t="s">
        <v>60</v>
      </c>
      <c r="C735" t="str">
        <f t="shared" si="34"/>
        <v>KU (KU.Ružomberok)AEC</v>
      </c>
      <c r="D735" s="16">
        <v>55.116660000000003</v>
      </c>
      <c r="E735" s="16">
        <v>60</v>
      </c>
    </row>
    <row r="736" spans="1:5" x14ac:dyDescent="0.25">
      <c r="A736" s="26" t="str">
        <f t="shared" si="35"/>
        <v>KU (KU.Ružomberok)</v>
      </c>
      <c r="B736" t="s">
        <v>61</v>
      </c>
      <c r="C736" t="str">
        <f t="shared" si="34"/>
        <v>KU (KU.Ružomberok)AED</v>
      </c>
      <c r="D736" s="16">
        <v>59.7</v>
      </c>
      <c r="E736" s="16">
        <v>68</v>
      </c>
    </row>
    <row r="737" spans="1:5" x14ac:dyDescent="0.25">
      <c r="A737" s="26" t="str">
        <f t="shared" si="35"/>
        <v>KU (KU.Ružomberok)</v>
      </c>
      <c r="B737" t="s">
        <v>68</v>
      </c>
      <c r="C737" t="str">
        <f t="shared" si="34"/>
        <v>KU (KU.Ružomberok)AFA</v>
      </c>
      <c r="D737" s="16">
        <v>1</v>
      </c>
      <c r="E737" s="16">
        <v>1</v>
      </c>
    </row>
    <row r="738" spans="1:5" x14ac:dyDescent="0.25">
      <c r="A738" s="26" t="str">
        <f t="shared" si="35"/>
        <v>KU (KU.Ružomberok)</v>
      </c>
      <c r="B738" t="s">
        <v>70</v>
      </c>
      <c r="C738" t="str">
        <f t="shared" si="34"/>
        <v>KU (KU.Ružomberok)AFC</v>
      </c>
      <c r="D738" s="16">
        <v>46.53</v>
      </c>
      <c r="E738" s="16">
        <v>51</v>
      </c>
    </row>
    <row r="739" spans="1:5" x14ac:dyDescent="0.25">
      <c r="A739" s="26" t="str">
        <f t="shared" si="35"/>
        <v>KU (KU.Ružomberok)</v>
      </c>
      <c r="B739" t="s">
        <v>71</v>
      </c>
      <c r="C739" t="str">
        <f t="shared" si="34"/>
        <v>KU (KU.Ružomberok)AFD</v>
      </c>
      <c r="D739" s="16">
        <v>63.29</v>
      </c>
      <c r="E739" s="16">
        <v>69</v>
      </c>
    </row>
    <row r="740" spans="1:5" x14ac:dyDescent="0.25">
      <c r="A740" s="26" t="str">
        <f t="shared" si="35"/>
        <v>KU (KU.Ružomberok)</v>
      </c>
      <c r="B740" t="s">
        <v>72</v>
      </c>
      <c r="C740" t="str">
        <f t="shared" si="34"/>
        <v>KU (KU.Ružomberok)AFE</v>
      </c>
      <c r="D740" s="16">
        <v>0.33334000000000003</v>
      </c>
      <c r="E740" s="16">
        <v>1</v>
      </c>
    </row>
    <row r="741" spans="1:5" x14ac:dyDescent="0.25">
      <c r="A741" s="26" t="str">
        <f t="shared" si="35"/>
        <v>KU (KU.Ružomberok)</v>
      </c>
      <c r="B741" t="s">
        <v>74</v>
      </c>
      <c r="C741" t="str">
        <f t="shared" si="34"/>
        <v>KU (KU.Ružomberok)AFG</v>
      </c>
      <c r="D741" s="16">
        <v>5.8</v>
      </c>
      <c r="E741" s="16">
        <v>7</v>
      </c>
    </row>
    <row r="742" spans="1:5" x14ac:dyDescent="0.25">
      <c r="A742" s="26" t="str">
        <f t="shared" si="35"/>
        <v>KU (KU.Ružomberok)</v>
      </c>
      <c r="B742" t="s">
        <v>75</v>
      </c>
      <c r="C742" t="str">
        <f t="shared" si="34"/>
        <v>KU (KU.Ružomberok)AFH</v>
      </c>
      <c r="D742" s="16">
        <v>9.8000000000000007</v>
      </c>
      <c r="E742" s="16">
        <v>11</v>
      </c>
    </row>
    <row r="743" spans="1:5" x14ac:dyDescent="0.25">
      <c r="A743" s="26" t="str">
        <f t="shared" si="35"/>
        <v>KU (KU.Ružomberok)</v>
      </c>
      <c r="B743" t="s">
        <v>82</v>
      </c>
      <c r="C743" t="str">
        <f t="shared" si="34"/>
        <v>KU (KU.Ružomberok)BAA</v>
      </c>
      <c r="D743" s="16">
        <v>3</v>
      </c>
      <c r="E743" s="16">
        <v>3</v>
      </c>
    </row>
    <row r="744" spans="1:5" x14ac:dyDescent="0.25">
      <c r="A744" s="26" t="str">
        <f t="shared" si="35"/>
        <v>KU (KU.Ružomberok)</v>
      </c>
      <c r="B744" t="s">
        <v>83</v>
      </c>
      <c r="C744" t="str">
        <f t="shared" si="34"/>
        <v>KU (KU.Ružomberok)BAB</v>
      </c>
      <c r="D744" s="16">
        <v>24.48</v>
      </c>
      <c r="E744" s="16">
        <v>26</v>
      </c>
    </row>
    <row r="745" spans="1:5" x14ac:dyDescent="0.25">
      <c r="A745" s="26" t="str">
        <f t="shared" si="35"/>
        <v>KU (KU.Ružomberok)</v>
      </c>
      <c r="B745" t="s">
        <v>84</v>
      </c>
      <c r="C745" t="str">
        <f t="shared" si="34"/>
        <v>KU (KU.Ružomberok)BBA</v>
      </c>
      <c r="D745" s="16">
        <v>1.4</v>
      </c>
      <c r="E745" s="16">
        <v>2</v>
      </c>
    </row>
    <row r="746" spans="1:5" x14ac:dyDescent="0.25">
      <c r="A746" s="26" t="str">
        <f t="shared" si="35"/>
        <v>KU (KU.Ružomberok)</v>
      </c>
      <c r="B746" t="s">
        <v>85</v>
      </c>
      <c r="C746" t="str">
        <f t="shared" si="34"/>
        <v>KU (KU.Ružomberok)BBB</v>
      </c>
      <c r="D746" s="16">
        <v>4</v>
      </c>
      <c r="E746" s="16">
        <v>4</v>
      </c>
    </row>
    <row r="747" spans="1:5" x14ac:dyDescent="0.25">
      <c r="A747" s="26" t="str">
        <f t="shared" si="35"/>
        <v>KU (KU.Ružomberok)</v>
      </c>
      <c r="B747" t="s">
        <v>86</v>
      </c>
      <c r="C747" t="str">
        <f t="shared" si="34"/>
        <v>KU (KU.Ružomberok)BCB</v>
      </c>
      <c r="D747" s="16">
        <v>0.04</v>
      </c>
      <c r="E747" s="16">
        <v>1</v>
      </c>
    </row>
    <row r="748" spans="1:5" x14ac:dyDescent="0.25">
      <c r="A748" s="26" t="str">
        <f t="shared" si="35"/>
        <v>KU (KU.Ružomberok)</v>
      </c>
      <c r="B748" t="s">
        <v>87</v>
      </c>
      <c r="C748" t="str">
        <f t="shared" si="34"/>
        <v>KU (KU.Ružomberok)BCI</v>
      </c>
      <c r="D748" s="16">
        <v>7</v>
      </c>
      <c r="E748" s="16">
        <v>7</v>
      </c>
    </row>
    <row r="749" spans="1:5" x14ac:dyDescent="0.25">
      <c r="A749" s="26" t="str">
        <f t="shared" si="35"/>
        <v>KU (KU.Ružomberok)</v>
      </c>
      <c r="B749" t="s">
        <v>89</v>
      </c>
      <c r="C749" t="str">
        <f t="shared" si="34"/>
        <v>KU (KU.Ružomberok)BDA</v>
      </c>
      <c r="D749" s="16">
        <v>12</v>
      </c>
      <c r="E749" s="16">
        <v>12</v>
      </c>
    </row>
    <row r="750" spans="1:5" x14ac:dyDescent="0.25">
      <c r="A750" s="26" t="str">
        <f t="shared" si="35"/>
        <v>KU (KU.Ružomberok)</v>
      </c>
      <c r="B750" t="s">
        <v>93</v>
      </c>
      <c r="C750" t="str">
        <f t="shared" si="34"/>
        <v>KU (KU.Ružomberok)BDE</v>
      </c>
      <c r="D750" s="16">
        <v>6</v>
      </c>
      <c r="E750" s="16">
        <v>6</v>
      </c>
    </row>
    <row r="751" spans="1:5" x14ac:dyDescent="0.25">
      <c r="A751" s="26" t="str">
        <f t="shared" si="35"/>
        <v>KU (KU.Ružomberok)</v>
      </c>
      <c r="B751" t="s">
        <v>94</v>
      </c>
      <c r="C751" t="str">
        <f t="shared" si="34"/>
        <v>KU (KU.Ružomberok)BDF</v>
      </c>
      <c r="D751" s="16">
        <v>44.94</v>
      </c>
      <c r="E751" s="16">
        <v>49</v>
      </c>
    </row>
    <row r="752" spans="1:5" x14ac:dyDescent="0.25">
      <c r="A752" s="26" t="str">
        <f t="shared" si="35"/>
        <v>KU (KU.Ružomberok)</v>
      </c>
      <c r="B752" t="s">
        <v>99</v>
      </c>
      <c r="C752" t="str">
        <f t="shared" si="34"/>
        <v>KU (KU.Ružomberok)BEE</v>
      </c>
      <c r="D752" s="16">
        <v>9</v>
      </c>
      <c r="E752" s="16">
        <v>9</v>
      </c>
    </row>
    <row r="753" spans="1:5" x14ac:dyDescent="0.25">
      <c r="A753" s="26" t="str">
        <f t="shared" si="35"/>
        <v>KU (KU.Ružomberok)</v>
      </c>
      <c r="B753" t="s">
        <v>100</v>
      </c>
      <c r="C753" t="str">
        <f t="shared" si="34"/>
        <v>KU (KU.Ružomberok)BEF</v>
      </c>
      <c r="D753" s="16">
        <v>10.55</v>
      </c>
      <c r="E753" s="16">
        <v>12</v>
      </c>
    </row>
    <row r="754" spans="1:5" x14ac:dyDescent="0.25">
      <c r="A754" s="26" t="str">
        <f t="shared" si="35"/>
        <v>KU (KU.Ružomberok)</v>
      </c>
      <c r="B754" t="s">
        <v>102</v>
      </c>
      <c r="C754" t="str">
        <f t="shared" si="34"/>
        <v>KU (KU.Ružomberok)BFB</v>
      </c>
      <c r="D754" s="16">
        <v>0.5</v>
      </c>
      <c r="E754" s="16">
        <v>1</v>
      </c>
    </row>
    <row r="755" spans="1:5" x14ac:dyDescent="0.25">
      <c r="A755" s="26" t="str">
        <f t="shared" si="35"/>
        <v>KU (KU.Ružomberok)</v>
      </c>
      <c r="B755" t="s">
        <v>106</v>
      </c>
      <c r="C755" t="str">
        <f t="shared" si="34"/>
        <v>KU (KU.Ružomberok)CAB</v>
      </c>
      <c r="D755" s="16">
        <v>4</v>
      </c>
      <c r="E755" s="16">
        <v>4</v>
      </c>
    </row>
    <row r="756" spans="1:5" x14ac:dyDescent="0.25">
      <c r="A756" s="26" t="str">
        <f t="shared" si="35"/>
        <v>KU (KU.Ružomberok)</v>
      </c>
      <c r="B756" t="s">
        <v>109</v>
      </c>
      <c r="C756" t="str">
        <f t="shared" si="34"/>
        <v>KU (KU.Ružomberok)CAJ</v>
      </c>
      <c r="D756" s="16">
        <v>1</v>
      </c>
      <c r="E756" s="16">
        <v>1</v>
      </c>
    </row>
    <row r="757" spans="1:5" x14ac:dyDescent="0.25">
      <c r="A757" s="26" t="str">
        <f t="shared" si="35"/>
        <v>KU (KU.Ružomberok)</v>
      </c>
      <c r="B757" t="s">
        <v>115</v>
      </c>
      <c r="C757" t="str">
        <f t="shared" si="34"/>
        <v>KU (KU.Ružomberok)CDF</v>
      </c>
      <c r="D757" s="16">
        <v>2</v>
      </c>
      <c r="E757" s="16">
        <v>2</v>
      </c>
    </row>
    <row r="758" spans="1:5" x14ac:dyDescent="0.25">
      <c r="A758" s="26" t="str">
        <f t="shared" si="35"/>
        <v>KU (KU.Ružomberok)</v>
      </c>
      <c r="B758" t="s">
        <v>117</v>
      </c>
      <c r="C758" t="str">
        <f t="shared" si="34"/>
        <v>KU (KU.Ružomberok)CED</v>
      </c>
      <c r="D758" s="16">
        <v>1</v>
      </c>
      <c r="E758" s="16">
        <v>1</v>
      </c>
    </row>
    <row r="759" spans="1:5" x14ac:dyDescent="0.25">
      <c r="A759" s="26" t="str">
        <f t="shared" si="35"/>
        <v>KU (KU.Ružomberok)</v>
      </c>
      <c r="B759" t="s">
        <v>125</v>
      </c>
      <c r="C759" t="str">
        <f t="shared" si="34"/>
        <v>KU (KU.Ružomberok)CKB</v>
      </c>
      <c r="D759" s="16">
        <v>0.3</v>
      </c>
      <c r="E759" s="16">
        <v>1</v>
      </c>
    </row>
    <row r="760" spans="1:5" x14ac:dyDescent="0.25">
      <c r="A760" s="26" t="str">
        <f t="shared" si="35"/>
        <v>KU (KU.Ružomberok)</v>
      </c>
      <c r="B760" t="s">
        <v>126</v>
      </c>
      <c r="C760" t="str">
        <f t="shared" si="34"/>
        <v>KU (KU.Ružomberok)DAI</v>
      </c>
      <c r="D760" s="16">
        <v>8</v>
      </c>
      <c r="E760" s="16">
        <v>8</v>
      </c>
    </row>
    <row r="761" spans="1:5" x14ac:dyDescent="0.25">
      <c r="A761" s="26" t="str">
        <f t="shared" si="35"/>
        <v>KU (KU.Ružomberok)</v>
      </c>
      <c r="B761" t="s">
        <v>127</v>
      </c>
      <c r="C761" t="str">
        <f t="shared" si="34"/>
        <v>KU (KU.Ružomberok)EAI</v>
      </c>
      <c r="D761" s="16">
        <v>1</v>
      </c>
      <c r="E761" s="16">
        <v>1</v>
      </c>
    </row>
    <row r="762" spans="1:5" x14ac:dyDescent="0.25">
      <c r="A762" s="26" t="str">
        <f t="shared" si="35"/>
        <v>KU (KU.Ružomberok)</v>
      </c>
      <c r="B762" t="s">
        <v>129</v>
      </c>
      <c r="C762" t="str">
        <f t="shared" si="34"/>
        <v>KU (KU.Ružomberok)EDI</v>
      </c>
      <c r="D762" s="16">
        <v>27</v>
      </c>
      <c r="E762" s="16">
        <v>27</v>
      </c>
    </row>
    <row r="763" spans="1:5" x14ac:dyDescent="0.25">
      <c r="A763" s="26" t="str">
        <f t="shared" si="35"/>
        <v>KU (KU.Ružomberok)</v>
      </c>
      <c r="B763" t="s">
        <v>130</v>
      </c>
      <c r="C763" t="str">
        <f t="shared" si="34"/>
        <v>KU (KU.Ružomberok)EDJ</v>
      </c>
      <c r="D763" s="16">
        <v>1</v>
      </c>
      <c r="E763" s="16">
        <v>1</v>
      </c>
    </row>
    <row r="764" spans="1:5" x14ac:dyDescent="0.25">
      <c r="A764" s="26" t="str">
        <f t="shared" si="35"/>
        <v>KU (KU.Ružomberok)</v>
      </c>
      <c r="B764" t="s">
        <v>132</v>
      </c>
      <c r="C764" t="str">
        <f t="shared" si="34"/>
        <v>KU (KU.Ružomberok)FAI</v>
      </c>
      <c r="D764" s="16">
        <v>17.33334</v>
      </c>
      <c r="E764" s="16">
        <v>22</v>
      </c>
    </row>
    <row r="765" spans="1:5" x14ac:dyDescent="0.25">
      <c r="A765" s="26" t="str">
        <f t="shared" si="35"/>
        <v>KU (KU.Ružomberok)</v>
      </c>
      <c r="B765" t="s">
        <v>133</v>
      </c>
      <c r="C765" t="str">
        <f t="shared" si="34"/>
        <v>KU (KU.Ružomberok)GAI</v>
      </c>
      <c r="D765" s="16">
        <v>1</v>
      </c>
      <c r="E765" s="16">
        <v>1</v>
      </c>
    </row>
    <row r="766" spans="1:5" x14ac:dyDescent="0.25">
      <c r="A766" s="26" t="str">
        <f t="shared" si="35"/>
        <v>KU (KU.Ružomberok)</v>
      </c>
      <c r="B766" t="s">
        <v>134</v>
      </c>
      <c r="C766" t="str">
        <f t="shared" si="34"/>
        <v>KU (KU.Ružomberok)GHG</v>
      </c>
      <c r="D766" s="16">
        <v>9</v>
      </c>
      <c r="E766" s="16">
        <v>12</v>
      </c>
    </row>
    <row r="767" spans="1:5" x14ac:dyDescent="0.25">
      <c r="A767" s="26" t="str">
        <f t="shared" si="35"/>
        <v>KU (KU.Ružomberok)</v>
      </c>
      <c r="B767" t="s">
        <v>135</v>
      </c>
      <c r="C767" t="str">
        <f t="shared" si="34"/>
        <v>KU (KU.Ružomberok)GII</v>
      </c>
      <c r="D767" s="16">
        <v>31.65</v>
      </c>
      <c r="E767" s="16">
        <v>34</v>
      </c>
    </row>
    <row r="768" spans="1:5" x14ac:dyDescent="0.25">
      <c r="A768" s="26" t="str">
        <f t="shared" ref="A768:A798" si="36">VLOOKUP(24811,$F$2:$G$39,2,FALSE)</f>
        <v>Univerzita J. Selyeho (UJS)</v>
      </c>
      <c r="B768" t="s">
        <v>44</v>
      </c>
      <c r="C768" t="str">
        <f t="shared" si="34"/>
        <v>Univerzita J. Selyeho (UJS)AAA</v>
      </c>
      <c r="D768" s="16">
        <v>2.9091</v>
      </c>
      <c r="E768" s="16">
        <v>4</v>
      </c>
    </row>
    <row r="769" spans="1:5" x14ac:dyDescent="0.25">
      <c r="A769" s="26" t="str">
        <f t="shared" si="36"/>
        <v>Univerzita J. Selyeho (UJS)</v>
      </c>
      <c r="B769" t="s">
        <v>45</v>
      </c>
      <c r="C769" t="str">
        <f t="shared" si="34"/>
        <v>Univerzita J. Selyeho (UJS)AAB</v>
      </c>
      <c r="D769" s="16">
        <v>6</v>
      </c>
      <c r="E769" s="16">
        <v>6</v>
      </c>
    </row>
    <row r="770" spans="1:5" x14ac:dyDescent="0.25">
      <c r="A770" s="26" t="str">
        <f t="shared" si="36"/>
        <v>Univerzita J. Selyeho (UJS)</v>
      </c>
      <c r="B770" t="s">
        <v>51</v>
      </c>
      <c r="C770" t="str">
        <f t="shared" ref="C770:C833" si="37">CONCATENATE(A770,B770)</f>
        <v>Univerzita J. Selyeho (UJS)ACB</v>
      </c>
      <c r="D770" s="16">
        <v>2.57</v>
      </c>
      <c r="E770" s="16">
        <v>4</v>
      </c>
    </row>
    <row r="771" spans="1:5" x14ac:dyDescent="0.25">
      <c r="A771" s="26" t="str">
        <f t="shared" si="36"/>
        <v>Univerzita J. Selyeho (UJS)</v>
      </c>
      <c r="B771" t="s">
        <v>54</v>
      </c>
      <c r="C771" t="str">
        <f t="shared" si="37"/>
        <v>Univerzita J. Selyeho (UJS)ADC</v>
      </c>
      <c r="D771" s="16">
        <v>13.52308</v>
      </c>
      <c r="E771" s="16">
        <v>43</v>
      </c>
    </row>
    <row r="772" spans="1:5" x14ac:dyDescent="0.25">
      <c r="A772" s="26" t="str">
        <f t="shared" si="36"/>
        <v>Univerzita J. Selyeho (UJS)</v>
      </c>
      <c r="B772" t="s">
        <v>55</v>
      </c>
      <c r="C772" t="str">
        <f t="shared" si="37"/>
        <v>Univerzita J. Selyeho (UJS)ADD</v>
      </c>
      <c r="D772" s="16">
        <v>1.25</v>
      </c>
      <c r="E772" s="16">
        <v>2</v>
      </c>
    </row>
    <row r="773" spans="1:5" x14ac:dyDescent="0.25">
      <c r="A773" s="26" t="str">
        <f t="shared" si="36"/>
        <v>Univerzita J. Selyeho (UJS)</v>
      </c>
      <c r="B773" t="s">
        <v>56</v>
      </c>
      <c r="C773" t="str">
        <f t="shared" si="37"/>
        <v>Univerzita J. Selyeho (UJS)ADE</v>
      </c>
      <c r="D773" s="16">
        <v>30.5809</v>
      </c>
      <c r="E773" s="16">
        <v>40</v>
      </c>
    </row>
    <row r="774" spans="1:5" x14ac:dyDescent="0.25">
      <c r="A774" s="26" t="str">
        <f t="shared" si="36"/>
        <v>Univerzita J. Selyeho (UJS)</v>
      </c>
      <c r="B774" t="s">
        <v>57</v>
      </c>
      <c r="C774" t="str">
        <f t="shared" si="37"/>
        <v>Univerzita J. Selyeho (UJS)ADF</v>
      </c>
      <c r="D774" s="16">
        <v>20.96575</v>
      </c>
      <c r="E774" s="16">
        <v>24</v>
      </c>
    </row>
    <row r="775" spans="1:5" x14ac:dyDescent="0.25">
      <c r="A775" s="26" t="str">
        <f t="shared" si="36"/>
        <v>Univerzita J. Selyeho (UJS)</v>
      </c>
      <c r="B775" t="s">
        <v>58</v>
      </c>
      <c r="C775" t="str">
        <f t="shared" si="37"/>
        <v>Univerzita J. Selyeho (UJS)ADM</v>
      </c>
      <c r="D775" s="16">
        <v>27.618320000000001</v>
      </c>
      <c r="E775" s="16">
        <v>49</v>
      </c>
    </row>
    <row r="776" spans="1:5" x14ac:dyDescent="0.25">
      <c r="A776" s="26" t="str">
        <f t="shared" si="36"/>
        <v>Univerzita J. Selyeho (UJS)</v>
      </c>
      <c r="B776" t="s">
        <v>59</v>
      </c>
      <c r="C776" t="str">
        <f t="shared" si="37"/>
        <v>Univerzita J. Selyeho (UJS)ADN</v>
      </c>
      <c r="D776" s="16">
        <v>2.9</v>
      </c>
      <c r="E776" s="16">
        <v>5</v>
      </c>
    </row>
    <row r="777" spans="1:5" x14ac:dyDescent="0.25">
      <c r="A777" s="26" t="str">
        <f t="shared" si="36"/>
        <v>Univerzita J. Selyeho (UJS)</v>
      </c>
      <c r="B777" t="s">
        <v>60</v>
      </c>
      <c r="C777" t="str">
        <f t="shared" si="37"/>
        <v>Univerzita J. Selyeho (UJS)AEC</v>
      </c>
      <c r="D777" s="16">
        <v>27.95</v>
      </c>
      <c r="E777" s="16">
        <v>30</v>
      </c>
    </row>
    <row r="778" spans="1:5" x14ac:dyDescent="0.25">
      <c r="A778" s="26" t="str">
        <f t="shared" si="36"/>
        <v>Univerzita J. Selyeho (UJS)</v>
      </c>
      <c r="B778" t="s">
        <v>61</v>
      </c>
      <c r="C778" t="str">
        <f t="shared" si="37"/>
        <v>Univerzita J. Selyeho (UJS)AED</v>
      </c>
      <c r="D778" s="16">
        <v>24</v>
      </c>
      <c r="E778" s="16">
        <v>25</v>
      </c>
    </row>
    <row r="779" spans="1:5" x14ac:dyDescent="0.25">
      <c r="A779" s="26" t="str">
        <f t="shared" si="36"/>
        <v>Univerzita J. Selyeho (UJS)</v>
      </c>
      <c r="B779" t="s">
        <v>68</v>
      </c>
      <c r="C779" t="str">
        <f t="shared" si="37"/>
        <v>Univerzita J. Selyeho (UJS)AFA</v>
      </c>
      <c r="D779" s="16">
        <v>2</v>
      </c>
      <c r="E779" s="16">
        <v>2</v>
      </c>
    </row>
    <row r="780" spans="1:5" x14ac:dyDescent="0.25">
      <c r="A780" s="26" t="str">
        <f t="shared" si="36"/>
        <v>Univerzita J. Selyeho (UJS)</v>
      </c>
      <c r="B780" t="s">
        <v>69</v>
      </c>
      <c r="C780" t="str">
        <f t="shared" si="37"/>
        <v>Univerzita J. Selyeho (UJS)AFB</v>
      </c>
      <c r="D780" s="16">
        <v>0.1</v>
      </c>
      <c r="E780" s="16">
        <v>1</v>
      </c>
    </row>
    <row r="781" spans="1:5" x14ac:dyDescent="0.25">
      <c r="A781" s="26" t="str">
        <f t="shared" si="36"/>
        <v>Univerzita J. Selyeho (UJS)</v>
      </c>
      <c r="B781" t="s">
        <v>70</v>
      </c>
      <c r="C781" t="str">
        <f t="shared" si="37"/>
        <v>Univerzita J. Selyeho (UJS)AFC</v>
      </c>
      <c r="D781" s="16">
        <v>65.174449999999993</v>
      </c>
      <c r="E781" s="16">
        <v>89</v>
      </c>
    </row>
    <row r="782" spans="1:5" x14ac:dyDescent="0.25">
      <c r="A782" s="26" t="str">
        <f t="shared" si="36"/>
        <v>Univerzita J. Selyeho (UJS)</v>
      </c>
      <c r="B782" t="s">
        <v>71</v>
      </c>
      <c r="C782" t="str">
        <f t="shared" si="37"/>
        <v>Univerzita J. Selyeho (UJS)AFD</v>
      </c>
      <c r="D782" s="16">
        <v>58.316679999999998</v>
      </c>
      <c r="E782" s="16">
        <v>68</v>
      </c>
    </row>
    <row r="783" spans="1:5" x14ac:dyDescent="0.25">
      <c r="A783" s="26" t="str">
        <f t="shared" si="36"/>
        <v>Univerzita J. Selyeho (UJS)</v>
      </c>
      <c r="B783" t="s">
        <v>74</v>
      </c>
      <c r="C783" t="str">
        <f t="shared" si="37"/>
        <v>Univerzita J. Selyeho (UJS)AFG</v>
      </c>
      <c r="D783" s="16">
        <v>6.59</v>
      </c>
      <c r="E783" s="16">
        <v>11</v>
      </c>
    </row>
    <row r="784" spans="1:5" x14ac:dyDescent="0.25">
      <c r="A784" s="26" t="str">
        <f t="shared" si="36"/>
        <v>Univerzita J. Selyeho (UJS)</v>
      </c>
      <c r="B784" t="s">
        <v>75</v>
      </c>
      <c r="C784" t="str">
        <f t="shared" si="37"/>
        <v>Univerzita J. Selyeho (UJS)AFH</v>
      </c>
      <c r="D784" s="16">
        <v>2.2200000000000002</v>
      </c>
      <c r="E784" s="16">
        <v>5</v>
      </c>
    </row>
    <row r="785" spans="1:5" x14ac:dyDescent="0.25">
      <c r="A785" s="26" t="str">
        <f t="shared" si="36"/>
        <v>Univerzita J. Selyeho (UJS)</v>
      </c>
      <c r="B785" t="s">
        <v>82</v>
      </c>
      <c r="C785" t="str">
        <f t="shared" si="37"/>
        <v>Univerzita J. Selyeho (UJS)BAA</v>
      </c>
      <c r="D785" s="16">
        <v>1</v>
      </c>
      <c r="E785" s="16">
        <v>1</v>
      </c>
    </row>
    <row r="786" spans="1:5" x14ac:dyDescent="0.25">
      <c r="A786" s="26" t="str">
        <f t="shared" si="36"/>
        <v>Univerzita J. Selyeho (UJS)</v>
      </c>
      <c r="B786" t="s">
        <v>83</v>
      </c>
      <c r="C786" t="str">
        <f t="shared" si="37"/>
        <v>Univerzita J. Selyeho (UJS)BAB</v>
      </c>
      <c r="D786" s="16">
        <v>5</v>
      </c>
      <c r="E786" s="16">
        <v>6</v>
      </c>
    </row>
    <row r="787" spans="1:5" x14ac:dyDescent="0.25">
      <c r="A787" s="26" t="str">
        <f t="shared" si="36"/>
        <v>Univerzita J. Selyeho (UJS)</v>
      </c>
      <c r="B787" t="s">
        <v>86</v>
      </c>
      <c r="C787" t="str">
        <f t="shared" si="37"/>
        <v>Univerzita J. Selyeho (UJS)BCB</v>
      </c>
      <c r="D787" s="16">
        <v>0.5</v>
      </c>
      <c r="E787" s="16">
        <v>1</v>
      </c>
    </row>
    <row r="788" spans="1:5" x14ac:dyDescent="0.25">
      <c r="A788" s="26" t="str">
        <f t="shared" si="36"/>
        <v>Univerzita J. Selyeho (UJS)</v>
      </c>
      <c r="B788" t="s">
        <v>87</v>
      </c>
      <c r="C788" t="str">
        <f t="shared" si="37"/>
        <v>Univerzita J. Selyeho (UJS)BCI</v>
      </c>
      <c r="D788" s="16">
        <v>0.42</v>
      </c>
      <c r="E788" s="16">
        <v>2</v>
      </c>
    </row>
    <row r="789" spans="1:5" x14ac:dyDescent="0.25">
      <c r="A789" s="26" t="str">
        <f t="shared" si="36"/>
        <v>Univerzita J. Selyeho (UJS)</v>
      </c>
      <c r="B789" t="s">
        <v>92</v>
      </c>
      <c r="C789" t="str">
        <f t="shared" si="37"/>
        <v>Univerzita J. Selyeho (UJS)BDD</v>
      </c>
      <c r="D789" s="16">
        <v>1</v>
      </c>
      <c r="E789" s="16">
        <v>1</v>
      </c>
    </row>
    <row r="790" spans="1:5" x14ac:dyDescent="0.25">
      <c r="A790" s="26" t="str">
        <f t="shared" si="36"/>
        <v>Univerzita J. Selyeho (UJS)</v>
      </c>
      <c r="B790" t="s">
        <v>93</v>
      </c>
      <c r="C790" t="str">
        <f t="shared" si="37"/>
        <v>Univerzita J. Selyeho (UJS)BDE</v>
      </c>
      <c r="D790" s="16">
        <v>4</v>
      </c>
      <c r="E790" s="16">
        <v>4</v>
      </c>
    </row>
    <row r="791" spans="1:5" x14ac:dyDescent="0.25">
      <c r="A791" s="26" t="str">
        <f t="shared" si="36"/>
        <v>Univerzita J. Selyeho (UJS)</v>
      </c>
      <c r="B791" t="s">
        <v>94</v>
      </c>
      <c r="C791" t="str">
        <f t="shared" si="37"/>
        <v>Univerzita J. Selyeho (UJS)BDF</v>
      </c>
      <c r="D791" s="16">
        <v>5</v>
      </c>
      <c r="E791" s="16">
        <v>5</v>
      </c>
    </row>
    <row r="792" spans="1:5" x14ac:dyDescent="0.25">
      <c r="A792" s="26" t="str">
        <f t="shared" si="36"/>
        <v>Univerzita J. Selyeho (UJS)</v>
      </c>
      <c r="B792" t="s">
        <v>99</v>
      </c>
      <c r="C792" t="str">
        <f t="shared" si="37"/>
        <v>Univerzita J. Selyeho (UJS)BEE</v>
      </c>
      <c r="D792" s="16">
        <v>15.84</v>
      </c>
      <c r="E792" s="16">
        <v>17</v>
      </c>
    </row>
    <row r="793" spans="1:5" x14ac:dyDescent="0.25">
      <c r="A793" s="26" t="str">
        <f t="shared" si="36"/>
        <v>Univerzita J. Selyeho (UJS)</v>
      </c>
      <c r="B793" t="s">
        <v>100</v>
      </c>
      <c r="C793" t="str">
        <f t="shared" si="37"/>
        <v>Univerzita J. Selyeho (UJS)BEF</v>
      </c>
      <c r="D793" s="16">
        <v>2</v>
      </c>
      <c r="E793" s="16">
        <v>2</v>
      </c>
    </row>
    <row r="794" spans="1:5" x14ac:dyDescent="0.25">
      <c r="A794" s="26" t="str">
        <f t="shared" si="36"/>
        <v>Univerzita J. Selyeho (UJS)</v>
      </c>
      <c r="B794" t="s">
        <v>105</v>
      </c>
      <c r="C794" t="str">
        <f t="shared" si="37"/>
        <v>Univerzita J. Selyeho (UJS)CAA</v>
      </c>
      <c r="D794" s="16">
        <v>1</v>
      </c>
      <c r="E794" s="16">
        <v>1</v>
      </c>
    </row>
    <row r="795" spans="1:5" x14ac:dyDescent="0.25">
      <c r="A795" s="26" t="str">
        <f t="shared" si="36"/>
        <v>Univerzita J. Selyeho (UJS)</v>
      </c>
      <c r="B795" t="s">
        <v>129</v>
      </c>
      <c r="C795" t="str">
        <f t="shared" si="37"/>
        <v>Univerzita J. Selyeho (UJS)EDI</v>
      </c>
      <c r="D795" s="16">
        <v>15</v>
      </c>
      <c r="E795" s="16">
        <v>15</v>
      </c>
    </row>
    <row r="796" spans="1:5" x14ac:dyDescent="0.25">
      <c r="A796" s="26" t="str">
        <f t="shared" si="36"/>
        <v>Univerzita J. Selyeho (UJS)</v>
      </c>
      <c r="B796" t="s">
        <v>132</v>
      </c>
      <c r="C796" t="str">
        <f t="shared" si="37"/>
        <v>Univerzita J. Selyeho (UJS)FAI</v>
      </c>
      <c r="D796" s="16">
        <v>23.55</v>
      </c>
      <c r="E796" s="16">
        <v>28</v>
      </c>
    </row>
    <row r="797" spans="1:5" x14ac:dyDescent="0.25">
      <c r="A797" s="26" t="str">
        <f t="shared" si="36"/>
        <v>Univerzita J. Selyeho (UJS)</v>
      </c>
      <c r="B797" t="s">
        <v>133</v>
      </c>
      <c r="C797" t="str">
        <f t="shared" si="37"/>
        <v>Univerzita J. Selyeho (UJS)GAI</v>
      </c>
      <c r="D797" s="16">
        <v>0.09</v>
      </c>
      <c r="E797" s="16">
        <v>1</v>
      </c>
    </row>
    <row r="798" spans="1:5" x14ac:dyDescent="0.25">
      <c r="A798" s="26" t="str">
        <f t="shared" si="36"/>
        <v>Univerzita J. Selyeho (UJS)</v>
      </c>
      <c r="B798" t="s">
        <v>135</v>
      </c>
      <c r="C798" t="str">
        <f t="shared" si="37"/>
        <v>Univerzita J. Selyeho (UJS)GII</v>
      </c>
      <c r="D798" s="16">
        <v>2.25</v>
      </c>
      <c r="E798" s="16">
        <v>3</v>
      </c>
    </row>
    <row r="799" spans="1:5" x14ac:dyDescent="0.25">
      <c r="A799" s="26" t="str">
        <f t="shared" ref="A799:A830" si="38">VLOOKUP(26489,$F$2:$G$39,2,FALSE)</f>
        <v>STU v Bratislave (STUBA)</v>
      </c>
      <c r="B799" t="s">
        <v>44</v>
      </c>
      <c r="C799" t="str">
        <f t="shared" si="37"/>
        <v>STU v Bratislave (STUBA)AAA</v>
      </c>
      <c r="D799" s="16">
        <v>1.6</v>
      </c>
      <c r="E799" s="16">
        <v>2</v>
      </c>
    </row>
    <row r="800" spans="1:5" x14ac:dyDescent="0.25">
      <c r="A800" s="26" t="str">
        <f t="shared" si="38"/>
        <v>STU v Bratislave (STUBA)</v>
      </c>
      <c r="B800" t="s">
        <v>45</v>
      </c>
      <c r="C800" t="str">
        <f t="shared" si="37"/>
        <v>STU v Bratislave (STUBA)AAB</v>
      </c>
      <c r="D800" s="16">
        <v>10.50333</v>
      </c>
      <c r="E800" s="16">
        <v>14</v>
      </c>
    </row>
    <row r="801" spans="1:5" x14ac:dyDescent="0.25">
      <c r="A801" s="26" t="str">
        <f t="shared" si="38"/>
        <v>STU v Bratislave (STUBA)</v>
      </c>
      <c r="B801" t="s">
        <v>47</v>
      </c>
      <c r="C801" t="str">
        <f t="shared" si="37"/>
        <v>STU v Bratislave (STUBA)ABB</v>
      </c>
      <c r="D801" s="16">
        <v>1</v>
      </c>
      <c r="E801" s="16">
        <v>1</v>
      </c>
    </row>
    <row r="802" spans="1:5" x14ac:dyDescent="0.25">
      <c r="A802" s="26" t="str">
        <f t="shared" si="38"/>
        <v>STU v Bratislave (STUBA)</v>
      </c>
      <c r="B802" t="s">
        <v>49</v>
      </c>
      <c r="C802" t="str">
        <f t="shared" si="37"/>
        <v>STU v Bratislave (STUBA)ABD</v>
      </c>
      <c r="D802" s="16">
        <v>3.5</v>
      </c>
      <c r="E802" s="16">
        <v>5</v>
      </c>
    </row>
    <row r="803" spans="1:5" x14ac:dyDescent="0.25">
      <c r="A803" s="26" t="str">
        <f t="shared" si="38"/>
        <v>STU v Bratislave (STUBA)</v>
      </c>
      <c r="B803" t="s">
        <v>50</v>
      </c>
      <c r="C803" t="str">
        <f t="shared" si="37"/>
        <v>STU v Bratislave (STUBA)ACA</v>
      </c>
      <c r="D803" s="16">
        <v>7.24</v>
      </c>
      <c r="E803" s="16">
        <v>9</v>
      </c>
    </row>
    <row r="804" spans="1:5" x14ac:dyDescent="0.25">
      <c r="A804" s="26" t="str">
        <f t="shared" si="38"/>
        <v>STU v Bratislave (STUBA)</v>
      </c>
      <c r="B804" t="s">
        <v>51</v>
      </c>
      <c r="C804" t="str">
        <f t="shared" si="37"/>
        <v>STU v Bratislave (STUBA)ACB</v>
      </c>
      <c r="D804" s="16">
        <v>18.3934</v>
      </c>
      <c r="E804" s="16">
        <v>22</v>
      </c>
    </row>
    <row r="805" spans="1:5" x14ac:dyDescent="0.25">
      <c r="A805" s="26" t="str">
        <f t="shared" si="38"/>
        <v>STU v Bratislave (STUBA)</v>
      </c>
      <c r="B805" t="s">
        <v>52</v>
      </c>
      <c r="C805" t="str">
        <f t="shared" si="37"/>
        <v>STU v Bratislave (STUBA)ACC</v>
      </c>
      <c r="D805" s="16">
        <v>1.85</v>
      </c>
      <c r="E805" s="16">
        <v>2</v>
      </c>
    </row>
    <row r="806" spans="1:5" x14ac:dyDescent="0.25">
      <c r="A806" s="26" t="str">
        <f t="shared" si="38"/>
        <v>STU v Bratislave (STUBA)</v>
      </c>
      <c r="B806" t="s">
        <v>53</v>
      </c>
      <c r="C806" t="str">
        <f t="shared" si="37"/>
        <v>STU v Bratislave (STUBA)ACD</v>
      </c>
      <c r="D806" s="16">
        <v>1.5049999999999999</v>
      </c>
      <c r="E806" s="16">
        <v>3</v>
      </c>
    </row>
    <row r="807" spans="1:5" x14ac:dyDescent="0.25">
      <c r="A807" s="26" t="str">
        <f t="shared" si="38"/>
        <v>STU v Bratislave (STUBA)</v>
      </c>
      <c r="B807" t="s">
        <v>54</v>
      </c>
      <c r="C807" t="str">
        <f t="shared" si="37"/>
        <v>STU v Bratislave (STUBA)ADC</v>
      </c>
      <c r="D807" s="16">
        <v>275.39870000000002</v>
      </c>
      <c r="E807" s="16">
        <v>483</v>
      </c>
    </row>
    <row r="808" spans="1:5" x14ac:dyDescent="0.25">
      <c r="A808" s="26" t="str">
        <f t="shared" si="38"/>
        <v>STU v Bratislave (STUBA)</v>
      </c>
      <c r="B808" t="s">
        <v>55</v>
      </c>
      <c r="C808" t="str">
        <f t="shared" si="37"/>
        <v>STU v Bratislave (STUBA)ADD</v>
      </c>
      <c r="D808" s="16">
        <v>17.863330000000001</v>
      </c>
      <c r="E808" s="16">
        <v>27</v>
      </c>
    </row>
    <row r="809" spans="1:5" x14ac:dyDescent="0.25">
      <c r="A809" s="26" t="str">
        <f t="shared" si="38"/>
        <v>STU v Bratislave (STUBA)</v>
      </c>
      <c r="B809" t="s">
        <v>56</v>
      </c>
      <c r="C809" t="str">
        <f t="shared" si="37"/>
        <v>STU v Bratislave (STUBA)ADE</v>
      </c>
      <c r="D809" s="16">
        <v>78.683329999999998</v>
      </c>
      <c r="E809" s="16">
        <v>97</v>
      </c>
    </row>
    <row r="810" spans="1:5" x14ac:dyDescent="0.25">
      <c r="A810" s="26" t="str">
        <f t="shared" si="38"/>
        <v>STU v Bratislave (STUBA)</v>
      </c>
      <c r="B810" t="s">
        <v>57</v>
      </c>
      <c r="C810" t="str">
        <f t="shared" si="37"/>
        <v>STU v Bratislave (STUBA)ADF</v>
      </c>
      <c r="D810" s="16">
        <v>162.32717</v>
      </c>
      <c r="E810" s="16">
        <v>182</v>
      </c>
    </row>
    <row r="811" spans="1:5" x14ac:dyDescent="0.25">
      <c r="A811" s="26" t="str">
        <f t="shared" si="38"/>
        <v>STU v Bratislave (STUBA)</v>
      </c>
      <c r="B811" t="s">
        <v>58</v>
      </c>
      <c r="C811" t="str">
        <f t="shared" si="37"/>
        <v>STU v Bratislave (STUBA)ADM</v>
      </c>
      <c r="D811" s="16">
        <v>93.269509999999997</v>
      </c>
      <c r="E811" s="16">
        <v>131</v>
      </c>
    </row>
    <row r="812" spans="1:5" x14ac:dyDescent="0.25">
      <c r="A812" s="26" t="str">
        <f t="shared" si="38"/>
        <v>STU v Bratislave (STUBA)</v>
      </c>
      <c r="B812" t="s">
        <v>59</v>
      </c>
      <c r="C812" t="str">
        <f t="shared" si="37"/>
        <v>STU v Bratislave (STUBA)ADN</v>
      </c>
      <c r="D812" s="16">
        <v>75.769440000000003</v>
      </c>
      <c r="E812" s="16">
        <v>112</v>
      </c>
    </row>
    <row r="813" spans="1:5" x14ac:dyDescent="0.25">
      <c r="A813" s="26" t="str">
        <f t="shared" si="38"/>
        <v>STU v Bratislave (STUBA)</v>
      </c>
      <c r="B813" t="s">
        <v>60</v>
      </c>
      <c r="C813" t="str">
        <f t="shared" si="37"/>
        <v>STU v Bratislave (STUBA)AEC</v>
      </c>
      <c r="D813" s="16">
        <v>44.96</v>
      </c>
      <c r="E813" s="16">
        <v>55</v>
      </c>
    </row>
    <row r="814" spans="1:5" x14ac:dyDescent="0.25">
      <c r="A814" s="26" t="str">
        <f t="shared" si="38"/>
        <v>STU v Bratislave (STUBA)</v>
      </c>
      <c r="B814" t="s">
        <v>61</v>
      </c>
      <c r="C814" t="str">
        <f t="shared" si="37"/>
        <v>STU v Bratislave (STUBA)AED</v>
      </c>
      <c r="D814" s="16">
        <v>103.13</v>
      </c>
      <c r="E814" s="16">
        <v>121</v>
      </c>
    </row>
    <row r="815" spans="1:5" x14ac:dyDescent="0.25">
      <c r="A815" s="26" t="str">
        <f t="shared" si="38"/>
        <v>STU v Bratislave (STUBA)</v>
      </c>
      <c r="B815" t="s">
        <v>68</v>
      </c>
      <c r="C815" t="str">
        <f t="shared" si="37"/>
        <v>STU v Bratislave (STUBA)AFA</v>
      </c>
      <c r="D815" s="16">
        <v>6.84</v>
      </c>
      <c r="E815" s="16">
        <v>9</v>
      </c>
    </row>
    <row r="816" spans="1:5" x14ac:dyDescent="0.25">
      <c r="A816" s="26" t="str">
        <f t="shared" si="38"/>
        <v>STU v Bratislave (STUBA)</v>
      </c>
      <c r="B816" t="s">
        <v>69</v>
      </c>
      <c r="C816" t="str">
        <f t="shared" si="37"/>
        <v>STU v Bratislave (STUBA)AFB</v>
      </c>
      <c r="D816" s="16">
        <v>4.95</v>
      </c>
      <c r="E816" s="16">
        <v>6</v>
      </c>
    </row>
    <row r="817" spans="1:5" x14ac:dyDescent="0.25">
      <c r="A817" s="26" t="str">
        <f t="shared" si="38"/>
        <v>STU v Bratislave (STUBA)</v>
      </c>
      <c r="B817" t="s">
        <v>70</v>
      </c>
      <c r="C817" t="str">
        <f t="shared" si="37"/>
        <v>STU v Bratislave (STUBA)AFC</v>
      </c>
      <c r="D817" s="16">
        <v>378.04181999999997</v>
      </c>
      <c r="E817" s="16">
        <v>481</v>
      </c>
    </row>
    <row r="818" spans="1:5" x14ac:dyDescent="0.25">
      <c r="A818" s="26" t="str">
        <f t="shared" si="38"/>
        <v>STU v Bratislave (STUBA)</v>
      </c>
      <c r="B818" t="s">
        <v>71</v>
      </c>
      <c r="C818" t="str">
        <f t="shared" si="37"/>
        <v>STU v Bratislave (STUBA)AFD</v>
      </c>
      <c r="D818" s="16">
        <v>461.34667000000002</v>
      </c>
      <c r="E818" s="16">
        <v>569</v>
      </c>
    </row>
    <row r="819" spans="1:5" x14ac:dyDescent="0.25">
      <c r="A819" s="26" t="str">
        <f t="shared" si="38"/>
        <v>STU v Bratislave (STUBA)</v>
      </c>
      <c r="B819" t="s">
        <v>72</v>
      </c>
      <c r="C819" t="str">
        <f t="shared" si="37"/>
        <v>STU v Bratislave (STUBA)AFE</v>
      </c>
      <c r="D819" s="16">
        <v>2.6</v>
      </c>
      <c r="E819" s="16">
        <v>3</v>
      </c>
    </row>
    <row r="820" spans="1:5" x14ac:dyDescent="0.25">
      <c r="A820" s="26" t="str">
        <f t="shared" si="38"/>
        <v>STU v Bratislave (STUBA)</v>
      </c>
      <c r="B820" t="s">
        <v>73</v>
      </c>
      <c r="C820" t="str">
        <f t="shared" si="37"/>
        <v>STU v Bratislave (STUBA)AFF</v>
      </c>
      <c r="D820" s="16">
        <v>0.95</v>
      </c>
      <c r="E820" s="16">
        <v>2</v>
      </c>
    </row>
    <row r="821" spans="1:5" x14ac:dyDescent="0.25">
      <c r="A821" s="26" t="str">
        <f t="shared" si="38"/>
        <v>STU v Bratislave (STUBA)</v>
      </c>
      <c r="B821" t="s">
        <v>74</v>
      </c>
      <c r="C821" t="str">
        <f t="shared" si="37"/>
        <v>STU v Bratislave (STUBA)AFG</v>
      </c>
      <c r="D821" s="16">
        <v>87.842209999999994</v>
      </c>
      <c r="E821" s="16">
        <v>118</v>
      </c>
    </row>
    <row r="822" spans="1:5" x14ac:dyDescent="0.25">
      <c r="A822" s="26" t="str">
        <f t="shared" si="38"/>
        <v>STU v Bratislave (STUBA)</v>
      </c>
      <c r="B822" t="s">
        <v>75</v>
      </c>
      <c r="C822" t="str">
        <f t="shared" si="37"/>
        <v>STU v Bratislave (STUBA)AFH</v>
      </c>
      <c r="D822" s="16">
        <v>101.9652</v>
      </c>
      <c r="E822" s="16">
        <v>143</v>
      </c>
    </row>
    <row r="823" spans="1:5" x14ac:dyDescent="0.25">
      <c r="A823" s="26" t="str">
        <f t="shared" si="38"/>
        <v>STU v Bratislave (STUBA)</v>
      </c>
      <c r="B823" t="s">
        <v>78</v>
      </c>
      <c r="C823" t="str">
        <f t="shared" si="37"/>
        <v>STU v Bratislave (STUBA)AFK</v>
      </c>
      <c r="D823" s="16">
        <v>3.02</v>
      </c>
      <c r="E823" s="16">
        <v>7</v>
      </c>
    </row>
    <row r="824" spans="1:5" x14ac:dyDescent="0.25">
      <c r="A824" s="26" t="str">
        <f t="shared" si="38"/>
        <v>STU v Bratislave (STUBA)</v>
      </c>
      <c r="B824" t="s">
        <v>80</v>
      </c>
      <c r="C824" t="str">
        <f t="shared" si="37"/>
        <v>STU v Bratislave (STUBA)AGI</v>
      </c>
      <c r="D824" s="16">
        <v>9.65</v>
      </c>
      <c r="E824" s="16">
        <v>13</v>
      </c>
    </row>
    <row r="825" spans="1:5" x14ac:dyDescent="0.25">
      <c r="A825" s="26" t="str">
        <f t="shared" si="38"/>
        <v>STU v Bratislave (STUBA)</v>
      </c>
      <c r="B825" t="s">
        <v>81</v>
      </c>
      <c r="C825" t="str">
        <f t="shared" si="37"/>
        <v>STU v Bratislave (STUBA)AGJ</v>
      </c>
      <c r="D825" s="16">
        <v>75.06</v>
      </c>
      <c r="E825" s="16">
        <v>90</v>
      </c>
    </row>
    <row r="826" spans="1:5" x14ac:dyDescent="0.25">
      <c r="A826" s="26" t="str">
        <f t="shared" si="38"/>
        <v>STU v Bratislave (STUBA)</v>
      </c>
      <c r="B826" t="s">
        <v>82</v>
      </c>
      <c r="C826" t="str">
        <f t="shared" si="37"/>
        <v>STU v Bratislave (STUBA)BAA</v>
      </c>
      <c r="D826" s="16">
        <v>2.5</v>
      </c>
      <c r="E826" s="16">
        <v>3</v>
      </c>
    </row>
    <row r="827" spans="1:5" x14ac:dyDescent="0.25">
      <c r="A827" s="26" t="str">
        <f t="shared" si="38"/>
        <v>STU v Bratislave (STUBA)</v>
      </c>
      <c r="B827" t="s">
        <v>83</v>
      </c>
      <c r="C827" t="str">
        <f t="shared" si="37"/>
        <v>STU v Bratislave (STUBA)BAB</v>
      </c>
      <c r="D827" s="16">
        <v>13.671110000000001</v>
      </c>
      <c r="E827" s="16">
        <v>18</v>
      </c>
    </row>
    <row r="828" spans="1:5" x14ac:dyDescent="0.25">
      <c r="A828" s="26" t="str">
        <f t="shared" si="38"/>
        <v>STU v Bratislave (STUBA)</v>
      </c>
      <c r="B828" t="s">
        <v>85</v>
      </c>
      <c r="C828" t="str">
        <f t="shared" si="37"/>
        <v>STU v Bratislave (STUBA)BBB</v>
      </c>
      <c r="D828" s="16">
        <v>2</v>
      </c>
      <c r="E828" s="16">
        <v>2</v>
      </c>
    </row>
    <row r="829" spans="1:5" x14ac:dyDescent="0.25">
      <c r="A829" s="26" t="str">
        <f t="shared" si="38"/>
        <v>STU v Bratislave (STUBA)</v>
      </c>
      <c r="B829" t="s">
        <v>87</v>
      </c>
      <c r="C829" t="str">
        <f t="shared" si="37"/>
        <v>STU v Bratislave (STUBA)BCI</v>
      </c>
      <c r="D829" s="16">
        <v>29.15</v>
      </c>
      <c r="E829" s="16">
        <v>34</v>
      </c>
    </row>
    <row r="830" spans="1:5" x14ac:dyDescent="0.25">
      <c r="A830" s="26" t="str">
        <f t="shared" si="38"/>
        <v>STU v Bratislave (STUBA)</v>
      </c>
      <c r="B830" t="s">
        <v>92</v>
      </c>
      <c r="C830" t="str">
        <f t="shared" si="37"/>
        <v>STU v Bratislave (STUBA)BDD</v>
      </c>
      <c r="D830" s="16">
        <v>2.5</v>
      </c>
      <c r="E830" s="16">
        <v>3</v>
      </c>
    </row>
    <row r="831" spans="1:5" x14ac:dyDescent="0.25">
      <c r="A831" s="26" t="str">
        <f t="shared" ref="A831:A848" si="39">VLOOKUP(26489,$F$2:$G$39,2,FALSE)</f>
        <v>STU v Bratislave (STUBA)</v>
      </c>
      <c r="B831" t="s">
        <v>93</v>
      </c>
      <c r="C831" t="str">
        <f t="shared" si="37"/>
        <v>STU v Bratislave (STUBA)BDE</v>
      </c>
      <c r="D831" s="16">
        <v>29.7</v>
      </c>
      <c r="E831" s="16">
        <v>40</v>
      </c>
    </row>
    <row r="832" spans="1:5" x14ac:dyDescent="0.25">
      <c r="A832" s="26" t="str">
        <f t="shared" si="39"/>
        <v>STU v Bratislave (STUBA)</v>
      </c>
      <c r="B832" t="s">
        <v>94</v>
      </c>
      <c r="C832" t="str">
        <f t="shared" si="37"/>
        <v>STU v Bratislave (STUBA)BDF</v>
      </c>
      <c r="D832" s="16">
        <v>121.49</v>
      </c>
      <c r="E832" s="16">
        <v>130</v>
      </c>
    </row>
    <row r="833" spans="1:5" x14ac:dyDescent="0.25">
      <c r="A833" s="26" t="str">
        <f t="shared" si="39"/>
        <v>STU v Bratislave (STUBA)</v>
      </c>
      <c r="B833" t="s">
        <v>99</v>
      </c>
      <c r="C833" t="str">
        <f t="shared" si="37"/>
        <v>STU v Bratislave (STUBA)BEE</v>
      </c>
      <c r="D833" s="16">
        <v>22.47</v>
      </c>
      <c r="E833" s="16">
        <v>29</v>
      </c>
    </row>
    <row r="834" spans="1:5" x14ac:dyDescent="0.25">
      <c r="A834" s="26" t="str">
        <f t="shared" si="39"/>
        <v>STU v Bratislave (STUBA)</v>
      </c>
      <c r="B834" t="s">
        <v>100</v>
      </c>
      <c r="C834" t="str">
        <f t="shared" ref="C834:C897" si="40">CONCATENATE(A834,B834)</f>
        <v>STU v Bratislave (STUBA)BEF</v>
      </c>
      <c r="D834" s="16">
        <v>42.75</v>
      </c>
      <c r="E834" s="16">
        <v>77</v>
      </c>
    </row>
    <row r="835" spans="1:5" x14ac:dyDescent="0.25">
      <c r="A835" s="26" t="str">
        <f t="shared" si="39"/>
        <v>STU v Bratislave (STUBA)</v>
      </c>
      <c r="B835" t="s">
        <v>101</v>
      </c>
      <c r="C835" t="str">
        <f t="shared" si="40"/>
        <v>STU v Bratislave (STUBA)BFA</v>
      </c>
      <c r="D835" s="16">
        <v>23.536750000000001</v>
      </c>
      <c r="E835" s="16">
        <v>35</v>
      </c>
    </row>
    <row r="836" spans="1:5" x14ac:dyDescent="0.25">
      <c r="A836" s="26" t="str">
        <f t="shared" si="39"/>
        <v>STU v Bratislave (STUBA)</v>
      </c>
      <c r="B836" t="s">
        <v>102</v>
      </c>
      <c r="C836" t="str">
        <f t="shared" si="40"/>
        <v>STU v Bratislave (STUBA)BFB</v>
      </c>
      <c r="D836" s="16">
        <v>6.3</v>
      </c>
      <c r="E836" s="16">
        <v>9</v>
      </c>
    </row>
    <row r="837" spans="1:5" x14ac:dyDescent="0.25">
      <c r="A837" s="26" t="str">
        <f t="shared" si="39"/>
        <v>STU v Bratislave (STUBA)</v>
      </c>
      <c r="B837" t="s">
        <v>106</v>
      </c>
      <c r="C837" t="str">
        <f t="shared" si="40"/>
        <v>STU v Bratislave (STUBA)CAB</v>
      </c>
      <c r="D837" s="16">
        <v>0.8</v>
      </c>
      <c r="E837" s="16">
        <v>2</v>
      </c>
    </row>
    <row r="838" spans="1:5" x14ac:dyDescent="0.25">
      <c r="A838" s="26" t="str">
        <f t="shared" si="39"/>
        <v>STU v Bratislave (STUBA)</v>
      </c>
      <c r="B838" t="s">
        <v>117</v>
      </c>
      <c r="C838" t="str">
        <f t="shared" si="40"/>
        <v>STU v Bratislave (STUBA)CED</v>
      </c>
      <c r="D838" s="16">
        <v>0.5</v>
      </c>
      <c r="E838" s="16">
        <v>1</v>
      </c>
    </row>
    <row r="839" spans="1:5" x14ac:dyDescent="0.25">
      <c r="A839" s="26" t="str">
        <f t="shared" si="39"/>
        <v>STU v Bratislave (STUBA)</v>
      </c>
      <c r="B839" t="s">
        <v>123</v>
      </c>
      <c r="C839" t="str">
        <f t="shared" si="40"/>
        <v>STU v Bratislave (STUBA)CJB</v>
      </c>
      <c r="D839" s="16">
        <v>0.25</v>
      </c>
      <c r="E839" s="16">
        <v>1</v>
      </c>
    </row>
    <row r="840" spans="1:5" x14ac:dyDescent="0.25">
      <c r="A840" s="26" t="str">
        <f t="shared" si="39"/>
        <v>STU v Bratislave (STUBA)</v>
      </c>
      <c r="B840" t="s">
        <v>124</v>
      </c>
      <c r="C840" t="str">
        <f t="shared" si="40"/>
        <v>STU v Bratislave (STUBA)CKA</v>
      </c>
      <c r="D840" s="16">
        <v>0.5</v>
      </c>
      <c r="E840" s="16">
        <v>1</v>
      </c>
    </row>
    <row r="841" spans="1:5" x14ac:dyDescent="0.25">
      <c r="A841" s="26" t="str">
        <f t="shared" si="39"/>
        <v>STU v Bratislave (STUBA)</v>
      </c>
      <c r="B841" t="s">
        <v>126</v>
      </c>
      <c r="C841" t="str">
        <f t="shared" si="40"/>
        <v>STU v Bratislave (STUBA)DAI</v>
      </c>
      <c r="D841" s="16">
        <v>9</v>
      </c>
      <c r="E841" s="16">
        <v>9</v>
      </c>
    </row>
    <row r="842" spans="1:5" x14ac:dyDescent="0.25">
      <c r="A842" s="26" t="str">
        <f t="shared" si="39"/>
        <v>STU v Bratislave (STUBA)</v>
      </c>
      <c r="B842" t="s">
        <v>127</v>
      </c>
      <c r="C842" t="str">
        <f t="shared" si="40"/>
        <v>STU v Bratislave (STUBA)EAI</v>
      </c>
      <c r="D842" s="16">
        <v>0.91</v>
      </c>
      <c r="E842" s="16">
        <v>1</v>
      </c>
    </row>
    <row r="843" spans="1:5" x14ac:dyDescent="0.25">
      <c r="A843" s="26" t="str">
        <f t="shared" si="39"/>
        <v>STU v Bratislave (STUBA)</v>
      </c>
      <c r="B843" t="s">
        <v>129</v>
      </c>
      <c r="C843" t="str">
        <f t="shared" si="40"/>
        <v>STU v Bratislave (STUBA)EDI</v>
      </c>
      <c r="D843" s="16">
        <v>9</v>
      </c>
      <c r="E843" s="16">
        <v>9</v>
      </c>
    </row>
    <row r="844" spans="1:5" x14ac:dyDescent="0.25">
      <c r="A844" s="26" t="str">
        <f t="shared" si="39"/>
        <v>STU v Bratislave (STUBA)</v>
      </c>
      <c r="B844" t="s">
        <v>130</v>
      </c>
      <c r="C844" t="str">
        <f t="shared" si="40"/>
        <v>STU v Bratislave (STUBA)EDJ</v>
      </c>
      <c r="D844" s="16">
        <v>10.85</v>
      </c>
      <c r="E844" s="16">
        <v>11</v>
      </c>
    </row>
    <row r="845" spans="1:5" x14ac:dyDescent="0.25">
      <c r="A845" s="26" t="str">
        <f t="shared" si="39"/>
        <v>STU v Bratislave (STUBA)</v>
      </c>
      <c r="B845" t="s">
        <v>132</v>
      </c>
      <c r="C845" t="str">
        <f t="shared" si="40"/>
        <v>STU v Bratislave (STUBA)FAI</v>
      </c>
      <c r="D845" s="16">
        <v>36.247999999999998</v>
      </c>
      <c r="E845" s="16">
        <v>50</v>
      </c>
    </row>
    <row r="846" spans="1:5" x14ac:dyDescent="0.25">
      <c r="A846" s="26" t="str">
        <f t="shared" si="39"/>
        <v>STU v Bratislave (STUBA)</v>
      </c>
      <c r="B846" t="s">
        <v>133</v>
      </c>
      <c r="C846" t="str">
        <f t="shared" si="40"/>
        <v>STU v Bratislave (STUBA)GAI</v>
      </c>
      <c r="D846" s="16">
        <v>2.5</v>
      </c>
      <c r="E846" s="16">
        <v>3</v>
      </c>
    </row>
    <row r="847" spans="1:5" x14ac:dyDescent="0.25">
      <c r="A847" s="26" t="str">
        <f t="shared" si="39"/>
        <v>STU v Bratislave (STUBA)</v>
      </c>
      <c r="B847" t="s">
        <v>134</v>
      </c>
      <c r="C847" t="str">
        <f t="shared" si="40"/>
        <v>STU v Bratislave (STUBA)GHG</v>
      </c>
      <c r="D847" s="16">
        <v>3.83</v>
      </c>
      <c r="E847" s="16">
        <v>6</v>
      </c>
    </row>
    <row r="848" spans="1:5" x14ac:dyDescent="0.25">
      <c r="A848" s="26" t="str">
        <f t="shared" si="39"/>
        <v>STU v Bratislave (STUBA)</v>
      </c>
      <c r="B848" t="s">
        <v>135</v>
      </c>
      <c r="C848" t="str">
        <f t="shared" si="40"/>
        <v>STU v Bratislave (STUBA)GII</v>
      </c>
      <c r="D848" s="16">
        <v>47.427999999999997</v>
      </c>
      <c r="E848" s="16">
        <v>56</v>
      </c>
    </row>
    <row r="849" spans="1:5" x14ac:dyDescent="0.25">
      <c r="A849" s="26" t="str">
        <f t="shared" ref="A849:A864" si="41">VLOOKUP(27411,$F$2:$G$39,2,FALSE)</f>
        <v>AOS (AOS.LM)</v>
      </c>
      <c r="B849" t="s">
        <v>46</v>
      </c>
      <c r="C849" t="str">
        <f t="shared" si="40"/>
        <v>AOS (AOS.LM)ABA</v>
      </c>
      <c r="D849" s="16">
        <v>0.34</v>
      </c>
      <c r="E849" s="16">
        <v>1</v>
      </c>
    </row>
    <row r="850" spans="1:5" x14ac:dyDescent="0.25">
      <c r="A850" s="26" t="str">
        <f t="shared" si="41"/>
        <v>AOS (AOS.LM)</v>
      </c>
      <c r="B850" t="s">
        <v>56</v>
      </c>
      <c r="C850" t="str">
        <f t="shared" si="40"/>
        <v>AOS (AOS.LM)ADE</v>
      </c>
      <c r="D850" s="16">
        <v>2.5</v>
      </c>
      <c r="E850" s="16">
        <v>3</v>
      </c>
    </row>
    <row r="851" spans="1:5" x14ac:dyDescent="0.25">
      <c r="A851" s="26" t="str">
        <f t="shared" si="41"/>
        <v>AOS (AOS.LM)</v>
      </c>
      <c r="B851" t="s">
        <v>57</v>
      </c>
      <c r="C851" t="str">
        <f t="shared" si="40"/>
        <v>AOS (AOS.LM)ADF</v>
      </c>
      <c r="D851" s="16">
        <v>14.5</v>
      </c>
      <c r="E851" s="16">
        <v>15</v>
      </c>
    </row>
    <row r="852" spans="1:5" x14ac:dyDescent="0.25">
      <c r="A852" s="26" t="str">
        <f t="shared" si="41"/>
        <v>AOS (AOS.LM)</v>
      </c>
      <c r="B852" t="s">
        <v>58</v>
      </c>
      <c r="C852" t="str">
        <f t="shared" si="40"/>
        <v>AOS (AOS.LM)ADM</v>
      </c>
      <c r="D852" s="16">
        <v>2.2999999999999998</v>
      </c>
      <c r="E852" s="16">
        <v>4</v>
      </c>
    </row>
    <row r="853" spans="1:5" x14ac:dyDescent="0.25">
      <c r="A853" s="26" t="str">
        <f t="shared" si="41"/>
        <v>AOS (AOS.LM)</v>
      </c>
      <c r="B853" t="s">
        <v>60</v>
      </c>
      <c r="C853" t="str">
        <f t="shared" si="40"/>
        <v>AOS (AOS.LM)AEC</v>
      </c>
      <c r="D853" s="16">
        <v>2</v>
      </c>
      <c r="E853" s="16">
        <v>2</v>
      </c>
    </row>
    <row r="854" spans="1:5" x14ac:dyDescent="0.25">
      <c r="A854" s="26" t="str">
        <f t="shared" si="41"/>
        <v>AOS (AOS.LM)</v>
      </c>
      <c r="B854" t="s">
        <v>61</v>
      </c>
      <c r="C854" t="str">
        <f t="shared" si="40"/>
        <v>AOS (AOS.LM)AED</v>
      </c>
      <c r="D854" s="16">
        <v>1</v>
      </c>
      <c r="E854" s="16">
        <v>1</v>
      </c>
    </row>
    <row r="855" spans="1:5" x14ac:dyDescent="0.25">
      <c r="A855" s="26" t="str">
        <f t="shared" si="41"/>
        <v>AOS (AOS.LM)</v>
      </c>
      <c r="B855" t="s">
        <v>69</v>
      </c>
      <c r="C855" t="str">
        <f t="shared" si="40"/>
        <v>AOS (AOS.LM)AFB</v>
      </c>
      <c r="D855" s="16">
        <v>2</v>
      </c>
      <c r="E855" s="16">
        <v>2</v>
      </c>
    </row>
    <row r="856" spans="1:5" x14ac:dyDescent="0.25">
      <c r="A856" s="26" t="str">
        <f t="shared" si="41"/>
        <v>AOS (AOS.LM)</v>
      </c>
      <c r="B856" t="s">
        <v>70</v>
      </c>
      <c r="C856" t="str">
        <f t="shared" si="40"/>
        <v>AOS (AOS.LM)AFC</v>
      </c>
      <c r="D856" s="16">
        <v>3</v>
      </c>
      <c r="E856" s="16">
        <v>3</v>
      </c>
    </row>
    <row r="857" spans="1:5" x14ac:dyDescent="0.25">
      <c r="A857" s="26" t="str">
        <f t="shared" si="41"/>
        <v>AOS (AOS.LM)</v>
      </c>
      <c r="B857" t="s">
        <v>71</v>
      </c>
      <c r="C857" t="str">
        <f t="shared" si="40"/>
        <v>AOS (AOS.LM)AFD</v>
      </c>
      <c r="D857" s="16">
        <v>44.76</v>
      </c>
      <c r="E857" s="16">
        <v>48</v>
      </c>
    </row>
    <row r="858" spans="1:5" x14ac:dyDescent="0.25">
      <c r="A858" s="26" t="str">
        <f t="shared" si="41"/>
        <v>AOS (AOS.LM)</v>
      </c>
      <c r="B858" t="s">
        <v>80</v>
      </c>
      <c r="C858" t="str">
        <f t="shared" si="40"/>
        <v>AOS (AOS.LM)AGI</v>
      </c>
      <c r="D858" s="16">
        <v>1.9</v>
      </c>
      <c r="E858" s="16">
        <v>2</v>
      </c>
    </row>
    <row r="859" spans="1:5" x14ac:dyDescent="0.25">
      <c r="A859" s="26" t="str">
        <f t="shared" si="41"/>
        <v>AOS (AOS.LM)</v>
      </c>
      <c r="B859" t="s">
        <v>87</v>
      </c>
      <c r="C859" t="str">
        <f t="shared" si="40"/>
        <v>AOS (AOS.LM)BCI</v>
      </c>
      <c r="D859" s="16">
        <v>3</v>
      </c>
      <c r="E859" s="16">
        <v>3</v>
      </c>
    </row>
    <row r="860" spans="1:5" x14ac:dyDescent="0.25">
      <c r="A860" s="26" t="str">
        <f t="shared" si="41"/>
        <v>AOS (AOS.LM)</v>
      </c>
      <c r="B860" t="s">
        <v>94</v>
      </c>
      <c r="C860" t="str">
        <f t="shared" si="40"/>
        <v>AOS (AOS.LM)BDF</v>
      </c>
      <c r="D860" s="16">
        <v>2</v>
      </c>
      <c r="E860" s="16">
        <v>2</v>
      </c>
    </row>
    <row r="861" spans="1:5" x14ac:dyDescent="0.25">
      <c r="A861" s="26" t="str">
        <f t="shared" si="41"/>
        <v>AOS (AOS.LM)</v>
      </c>
      <c r="B861" t="s">
        <v>99</v>
      </c>
      <c r="C861" t="str">
        <f t="shared" si="40"/>
        <v>AOS (AOS.LM)BEE</v>
      </c>
      <c r="D861" s="16">
        <v>1</v>
      </c>
      <c r="E861" s="16">
        <v>1</v>
      </c>
    </row>
    <row r="862" spans="1:5" x14ac:dyDescent="0.25">
      <c r="A862" s="26" t="str">
        <f t="shared" si="41"/>
        <v>AOS (AOS.LM)</v>
      </c>
      <c r="B862" t="s">
        <v>100</v>
      </c>
      <c r="C862" t="str">
        <f t="shared" si="40"/>
        <v>AOS (AOS.LM)BEF</v>
      </c>
      <c r="D862" s="16">
        <v>3</v>
      </c>
      <c r="E862" s="16">
        <v>3</v>
      </c>
    </row>
    <row r="863" spans="1:5" x14ac:dyDescent="0.25">
      <c r="A863" s="26" t="str">
        <f t="shared" si="41"/>
        <v>AOS (AOS.LM)</v>
      </c>
      <c r="B863" t="s">
        <v>129</v>
      </c>
      <c r="C863" t="str">
        <f t="shared" si="40"/>
        <v>AOS (AOS.LM)EDI</v>
      </c>
      <c r="D863" s="16">
        <v>1</v>
      </c>
      <c r="E863" s="16">
        <v>1</v>
      </c>
    </row>
    <row r="864" spans="1:5" x14ac:dyDescent="0.25">
      <c r="A864" s="26" t="str">
        <f t="shared" si="41"/>
        <v>AOS (AOS.LM)</v>
      </c>
      <c r="B864" t="s">
        <v>135</v>
      </c>
      <c r="C864" t="str">
        <f t="shared" si="40"/>
        <v>AOS (AOS.LM)GII</v>
      </c>
      <c r="D864" s="16">
        <v>2.1</v>
      </c>
      <c r="E864" s="16">
        <v>3</v>
      </c>
    </row>
    <row r="865" spans="1:5" x14ac:dyDescent="0.25">
      <c r="A865" s="26" t="str">
        <f>VLOOKUP(27441,$F$2:$G$39,2,FALSE)</f>
        <v>VŠM (VSM)</v>
      </c>
      <c r="B865" t="s">
        <v>51</v>
      </c>
      <c r="C865" t="str">
        <f t="shared" si="40"/>
        <v>VŠM (VSM)ACB</v>
      </c>
      <c r="D865" s="16">
        <v>0.4</v>
      </c>
      <c r="E865" s="16">
        <v>1</v>
      </c>
    </row>
    <row r="866" spans="1:5" x14ac:dyDescent="0.25">
      <c r="A866" s="26" t="str">
        <f>VLOOKUP(27441,$F$2:$G$39,2,FALSE)</f>
        <v>VŠM (VSM)</v>
      </c>
      <c r="B866" t="s">
        <v>61</v>
      </c>
      <c r="C866" t="str">
        <f t="shared" si="40"/>
        <v>VŠM (VSM)AED</v>
      </c>
      <c r="D866" s="16">
        <v>0.34</v>
      </c>
      <c r="E866" s="16">
        <v>1</v>
      </c>
    </row>
    <row r="867" spans="1:5" x14ac:dyDescent="0.25">
      <c r="A867" s="26" t="str">
        <f>VLOOKUP(27441,$F$2:$G$39,2,FALSE)</f>
        <v>VŠM (VSM)</v>
      </c>
      <c r="B867" t="s">
        <v>70</v>
      </c>
      <c r="C867" t="str">
        <f t="shared" si="40"/>
        <v>VŠM (VSM)AFC</v>
      </c>
      <c r="D867" s="16">
        <v>1.75</v>
      </c>
      <c r="E867" s="16">
        <v>2</v>
      </c>
    </row>
    <row r="868" spans="1:5" x14ac:dyDescent="0.25">
      <c r="A868" s="26" t="str">
        <f>VLOOKUP(27441,$F$2:$G$39,2,FALSE)</f>
        <v>VŠM (VSM)</v>
      </c>
      <c r="B868" t="s">
        <v>135</v>
      </c>
      <c r="C868" t="str">
        <f t="shared" si="40"/>
        <v>VŠM (VSM)GII</v>
      </c>
      <c r="D868" s="16">
        <v>1</v>
      </c>
      <c r="E868" s="16">
        <v>1</v>
      </c>
    </row>
    <row r="869" spans="1:5" x14ac:dyDescent="0.25">
      <c r="A869" s="26" t="str">
        <f t="shared" ref="A869:A898" si="42">VLOOKUP(27463,$F$2:$G$39,2,FALSE)</f>
        <v>APZ (0102915)</v>
      </c>
      <c r="B869" t="s">
        <v>44</v>
      </c>
      <c r="C869" t="str">
        <f t="shared" si="40"/>
        <v>APZ (0102915)AAA</v>
      </c>
      <c r="D869" s="16">
        <v>3.15</v>
      </c>
      <c r="E869" s="16">
        <v>4</v>
      </c>
    </row>
    <row r="870" spans="1:5" x14ac:dyDescent="0.25">
      <c r="A870" s="26" t="str">
        <f t="shared" si="42"/>
        <v>APZ (0102915)</v>
      </c>
      <c r="B870" t="s">
        <v>45</v>
      </c>
      <c r="C870" t="str">
        <f t="shared" si="40"/>
        <v>APZ (0102915)AAB</v>
      </c>
      <c r="D870" s="16">
        <v>1.61</v>
      </c>
      <c r="E870" s="16">
        <v>3</v>
      </c>
    </row>
    <row r="871" spans="1:5" x14ac:dyDescent="0.25">
      <c r="A871" s="26" t="str">
        <f t="shared" si="42"/>
        <v>APZ (0102915)</v>
      </c>
      <c r="B871" t="s">
        <v>46</v>
      </c>
      <c r="C871" t="str">
        <f t="shared" si="40"/>
        <v>APZ (0102915)ABA</v>
      </c>
      <c r="D871" s="16">
        <v>0.12</v>
      </c>
      <c r="E871" s="16">
        <v>1</v>
      </c>
    </row>
    <row r="872" spans="1:5" x14ac:dyDescent="0.25">
      <c r="A872" s="26" t="str">
        <f t="shared" si="42"/>
        <v>APZ (0102915)</v>
      </c>
      <c r="B872" t="s">
        <v>47</v>
      </c>
      <c r="C872" t="str">
        <f t="shared" si="40"/>
        <v>APZ (0102915)ABB</v>
      </c>
      <c r="D872" s="16">
        <v>1</v>
      </c>
      <c r="E872" s="16">
        <v>1</v>
      </c>
    </row>
    <row r="873" spans="1:5" x14ac:dyDescent="0.25">
      <c r="A873" s="26" t="str">
        <f t="shared" si="42"/>
        <v>APZ (0102915)</v>
      </c>
      <c r="B873" t="s">
        <v>50</v>
      </c>
      <c r="C873" t="str">
        <f t="shared" si="40"/>
        <v>APZ (0102915)ACA</v>
      </c>
      <c r="D873" s="16">
        <v>0.5</v>
      </c>
      <c r="E873" s="16">
        <v>1</v>
      </c>
    </row>
    <row r="874" spans="1:5" x14ac:dyDescent="0.25">
      <c r="A874" s="26" t="str">
        <f t="shared" si="42"/>
        <v>APZ (0102915)</v>
      </c>
      <c r="B874" t="s">
        <v>51</v>
      </c>
      <c r="C874" t="str">
        <f t="shared" si="40"/>
        <v>APZ (0102915)ACB</v>
      </c>
      <c r="D874" s="16">
        <v>0.5</v>
      </c>
      <c r="E874" s="16">
        <v>1</v>
      </c>
    </row>
    <row r="875" spans="1:5" x14ac:dyDescent="0.25">
      <c r="A875" s="26" t="str">
        <f t="shared" si="42"/>
        <v>APZ (0102915)</v>
      </c>
      <c r="B875" t="s">
        <v>53</v>
      </c>
      <c r="C875" t="str">
        <f t="shared" si="40"/>
        <v>APZ (0102915)ACD</v>
      </c>
      <c r="D875" s="16">
        <v>8</v>
      </c>
      <c r="E875" s="16">
        <v>8</v>
      </c>
    </row>
    <row r="876" spans="1:5" x14ac:dyDescent="0.25">
      <c r="A876" s="26" t="str">
        <f t="shared" si="42"/>
        <v>APZ (0102915)</v>
      </c>
      <c r="B876" t="s">
        <v>54</v>
      </c>
      <c r="C876" t="str">
        <f t="shared" si="40"/>
        <v>APZ (0102915)ADC</v>
      </c>
      <c r="D876" s="16">
        <v>0.25</v>
      </c>
      <c r="E876" s="16">
        <v>1</v>
      </c>
    </row>
    <row r="877" spans="1:5" x14ac:dyDescent="0.25">
      <c r="A877" s="26" t="str">
        <f t="shared" si="42"/>
        <v>APZ (0102915)</v>
      </c>
      <c r="B877" t="s">
        <v>56</v>
      </c>
      <c r="C877" t="str">
        <f t="shared" si="40"/>
        <v>APZ (0102915)ADE</v>
      </c>
      <c r="D877" s="16">
        <v>17.68</v>
      </c>
      <c r="E877" s="16">
        <v>23</v>
      </c>
    </row>
    <row r="878" spans="1:5" x14ac:dyDescent="0.25">
      <c r="A878" s="26" t="str">
        <f t="shared" si="42"/>
        <v>APZ (0102915)</v>
      </c>
      <c r="B878" t="s">
        <v>57</v>
      </c>
      <c r="C878" t="str">
        <f t="shared" si="40"/>
        <v>APZ (0102915)ADF</v>
      </c>
      <c r="D878" s="16">
        <v>49.72</v>
      </c>
      <c r="E878" s="16">
        <v>54</v>
      </c>
    </row>
    <row r="879" spans="1:5" x14ac:dyDescent="0.25">
      <c r="A879" s="26" t="str">
        <f t="shared" si="42"/>
        <v>APZ (0102915)</v>
      </c>
      <c r="B879" t="s">
        <v>58</v>
      </c>
      <c r="C879" t="str">
        <f t="shared" si="40"/>
        <v>APZ (0102915)ADM</v>
      </c>
      <c r="D879" s="16">
        <v>1.98</v>
      </c>
      <c r="E879" s="16">
        <v>5</v>
      </c>
    </row>
    <row r="880" spans="1:5" x14ac:dyDescent="0.25">
      <c r="A880" s="26" t="str">
        <f t="shared" si="42"/>
        <v>APZ (0102915)</v>
      </c>
      <c r="B880" t="s">
        <v>59</v>
      </c>
      <c r="C880" t="str">
        <f t="shared" si="40"/>
        <v>APZ (0102915)ADN</v>
      </c>
      <c r="D880" s="16">
        <v>1</v>
      </c>
      <c r="E880" s="16">
        <v>1</v>
      </c>
    </row>
    <row r="881" spans="1:5" x14ac:dyDescent="0.25">
      <c r="A881" s="26" t="str">
        <f t="shared" si="42"/>
        <v>APZ (0102915)</v>
      </c>
      <c r="B881" t="s">
        <v>60</v>
      </c>
      <c r="C881" t="str">
        <f t="shared" si="40"/>
        <v>APZ (0102915)AEC</v>
      </c>
      <c r="D881" s="16">
        <v>38.96</v>
      </c>
      <c r="E881" s="16">
        <v>44</v>
      </c>
    </row>
    <row r="882" spans="1:5" x14ac:dyDescent="0.25">
      <c r="A882" s="26" t="str">
        <f t="shared" si="42"/>
        <v>APZ (0102915)</v>
      </c>
      <c r="B882" t="s">
        <v>61</v>
      </c>
      <c r="C882" t="str">
        <f t="shared" si="40"/>
        <v>APZ (0102915)AED</v>
      </c>
      <c r="D882" s="16">
        <v>40.5</v>
      </c>
      <c r="E882" s="16">
        <v>41</v>
      </c>
    </row>
    <row r="883" spans="1:5" x14ac:dyDescent="0.25">
      <c r="A883" s="26" t="str">
        <f t="shared" si="42"/>
        <v>APZ (0102915)</v>
      </c>
      <c r="B883" t="s">
        <v>68</v>
      </c>
      <c r="C883" t="str">
        <f t="shared" si="40"/>
        <v>APZ (0102915)AFA</v>
      </c>
      <c r="D883" s="16">
        <v>4</v>
      </c>
      <c r="E883" s="16">
        <v>4</v>
      </c>
    </row>
    <row r="884" spans="1:5" x14ac:dyDescent="0.25">
      <c r="A884" s="26" t="str">
        <f t="shared" si="42"/>
        <v>APZ (0102915)</v>
      </c>
      <c r="B884" t="s">
        <v>69</v>
      </c>
      <c r="C884" t="str">
        <f t="shared" si="40"/>
        <v>APZ (0102915)AFB</v>
      </c>
      <c r="D884" s="16">
        <v>2</v>
      </c>
      <c r="E884" s="16">
        <v>2</v>
      </c>
    </row>
    <row r="885" spans="1:5" x14ac:dyDescent="0.25">
      <c r="A885" s="26" t="str">
        <f t="shared" si="42"/>
        <v>APZ (0102915)</v>
      </c>
      <c r="B885" t="s">
        <v>70</v>
      </c>
      <c r="C885" t="str">
        <f t="shared" si="40"/>
        <v>APZ (0102915)AFC</v>
      </c>
      <c r="D885" s="16">
        <v>22.55</v>
      </c>
      <c r="E885" s="16">
        <v>27</v>
      </c>
    </row>
    <row r="886" spans="1:5" x14ac:dyDescent="0.25">
      <c r="A886" s="26" t="str">
        <f t="shared" si="42"/>
        <v>APZ (0102915)</v>
      </c>
      <c r="B886" t="s">
        <v>71</v>
      </c>
      <c r="C886" t="str">
        <f t="shared" si="40"/>
        <v>APZ (0102915)AFD</v>
      </c>
      <c r="D886" s="16">
        <v>174.26</v>
      </c>
      <c r="E886" s="16">
        <v>185</v>
      </c>
    </row>
    <row r="887" spans="1:5" x14ac:dyDescent="0.25">
      <c r="A887" s="26" t="str">
        <f t="shared" si="42"/>
        <v>APZ (0102915)</v>
      </c>
      <c r="B887" t="s">
        <v>80</v>
      </c>
      <c r="C887" t="str">
        <f t="shared" si="40"/>
        <v>APZ (0102915)AGI</v>
      </c>
      <c r="D887" s="16">
        <v>4.3600000000000003</v>
      </c>
      <c r="E887" s="16">
        <v>6</v>
      </c>
    </row>
    <row r="888" spans="1:5" x14ac:dyDescent="0.25">
      <c r="A888" s="26" t="str">
        <f t="shared" si="42"/>
        <v>APZ (0102915)</v>
      </c>
      <c r="B888" t="s">
        <v>83</v>
      </c>
      <c r="C888" t="str">
        <f t="shared" si="40"/>
        <v>APZ (0102915)BAB</v>
      </c>
      <c r="D888" s="16">
        <v>2.86</v>
      </c>
      <c r="E888" s="16">
        <v>4</v>
      </c>
    </row>
    <row r="889" spans="1:5" x14ac:dyDescent="0.25">
      <c r="A889" s="26" t="str">
        <f t="shared" si="42"/>
        <v>APZ (0102915)</v>
      </c>
      <c r="B889" t="s">
        <v>87</v>
      </c>
      <c r="C889" t="str">
        <f t="shared" si="40"/>
        <v>APZ (0102915)BCI</v>
      </c>
      <c r="D889" s="16">
        <v>2</v>
      </c>
      <c r="E889" s="16">
        <v>2</v>
      </c>
    </row>
    <row r="890" spans="1:5" x14ac:dyDescent="0.25">
      <c r="A890" s="26" t="str">
        <f t="shared" si="42"/>
        <v>APZ (0102915)</v>
      </c>
      <c r="B890" t="s">
        <v>88</v>
      </c>
      <c r="C890" t="str">
        <f t="shared" si="40"/>
        <v>APZ (0102915)BCK</v>
      </c>
      <c r="D890" s="16">
        <v>6</v>
      </c>
      <c r="E890" s="16">
        <v>6</v>
      </c>
    </row>
    <row r="891" spans="1:5" x14ac:dyDescent="0.25">
      <c r="A891" s="26" t="str">
        <f t="shared" si="42"/>
        <v>APZ (0102915)</v>
      </c>
      <c r="B891" t="s">
        <v>93</v>
      </c>
      <c r="C891" t="str">
        <f t="shared" si="40"/>
        <v>APZ (0102915)BDE</v>
      </c>
      <c r="D891" s="16">
        <v>0.5</v>
      </c>
      <c r="E891" s="16">
        <v>1</v>
      </c>
    </row>
    <row r="892" spans="1:5" x14ac:dyDescent="0.25">
      <c r="A892" s="26" t="str">
        <f t="shared" si="42"/>
        <v>APZ (0102915)</v>
      </c>
      <c r="B892" t="s">
        <v>94</v>
      </c>
      <c r="C892" t="str">
        <f t="shared" si="40"/>
        <v>APZ (0102915)BDF</v>
      </c>
      <c r="D892" s="16">
        <v>17.5</v>
      </c>
      <c r="E892" s="16">
        <v>18</v>
      </c>
    </row>
    <row r="893" spans="1:5" x14ac:dyDescent="0.25">
      <c r="A893" s="26" t="str">
        <f t="shared" si="42"/>
        <v>APZ (0102915)</v>
      </c>
      <c r="B893" t="s">
        <v>99</v>
      </c>
      <c r="C893" t="str">
        <f t="shared" si="40"/>
        <v>APZ (0102915)BEE</v>
      </c>
      <c r="D893" s="16">
        <v>2</v>
      </c>
      <c r="E893" s="16">
        <v>2</v>
      </c>
    </row>
    <row r="894" spans="1:5" x14ac:dyDescent="0.25">
      <c r="A894" s="26" t="str">
        <f t="shared" si="42"/>
        <v>APZ (0102915)</v>
      </c>
      <c r="B894" t="s">
        <v>100</v>
      </c>
      <c r="C894" t="str">
        <f t="shared" si="40"/>
        <v>APZ (0102915)BEF</v>
      </c>
      <c r="D894" s="16">
        <v>17</v>
      </c>
      <c r="E894" s="16">
        <v>18</v>
      </c>
    </row>
    <row r="895" spans="1:5" x14ac:dyDescent="0.25">
      <c r="A895" s="26" t="str">
        <f t="shared" si="42"/>
        <v>APZ (0102915)</v>
      </c>
      <c r="B895" t="s">
        <v>126</v>
      </c>
      <c r="C895" t="str">
        <f t="shared" si="40"/>
        <v>APZ (0102915)DAI</v>
      </c>
      <c r="D895" s="16">
        <v>2</v>
      </c>
      <c r="E895" s="16">
        <v>2</v>
      </c>
    </row>
    <row r="896" spans="1:5" x14ac:dyDescent="0.25">
      <c r="A896" s="26" t="str">
        <f t="shared" si="42"/>
        <v>APZ (0102915)</v>
      </c>
      <c r="B896" t="s">
        <v>129</v>
      </c>
      <c r="C896" t="str">
        <f t="shared" si="40"/>
        <v>APZ (0102915)EDI</v>
      </c>
      <c r="D896" s="16">
        <v>7</v>
      </c>
      <c r="E896" s="16">
        <v>7</v>
      </c>
    </row>
    <row r="897" spans="1:5" x14ac:dyDescent="0.25">
      <c r="A897" s="26" t="str">
        <f t="shared" si="42"/>
        <v>APZ (0102915)</v>
      </c>
      <c r="B897" t="s">
        <v>132</v>
      </c>
      <c r="C897" t="str">
        <f t="shared" si="40"/>
        <v>APZ (0102915)FAI</v>
      </c>
      <c r="D897" s="16">
        <v>13.33333</v>
      </c>
      <c r="E897" s="16">
        <v>14</v>
      </c>
    </row>
    <row r="898" spans="1:5" x14ac:dyDescent="0.25">
      <c r="A898" s="26" t="str">
        <f t="shared" si="42"/>
        <v>APZ (0102915)</v>
      </c>
      <c r="B898" t="s">
        <v>135</v>
      </c>
      <c r="C898" t="str">
        <f t="shared" ref="C898:C961" si="43">CONCATENATE(A898,B898)</f>
        <v>APZ (0102915)GII</v>
      </c>
      <c r="D898" s="16">
        <v>13.2</v>
      </c>
      <c r="E898" s="16">
        <v>14</v>
      </c>
    </row>
    <row r="899" spans="1:5" x14ac:dyDescent="0.25">
      <c r="A899" s="26" t="str">
        <f t="shared" ref="A899:A924" si="44">VLOOKUP(27499,$F$2:$G$39,2,FALSE)</f>
        <v>PEVŠ (PEVŠ.Bratislava)</v>
      </c>
      <c r="B899" t="s">
        <v>44</v>
      </c>
      <c r="C899" t="str">
        <f t="shared" si="43"/>
        <v>PEVŠ (PEVŠ.Bratislava)AAA</v>
      </c>
      <c r="D899" s="16">
        <v>2.2143000000000002</v>
      </c>
      <c r="E899" s="16">
        <v>4</v>
      </c>
    </row>
    <row r="900" spans="1:5" x14ac:dyDescent="0.25">
      <c r="A900" s="26" t="str">
        <f t="shared" si="44"/>
        <v>PEVŠ (PEVŠ.Bratislava)</v>
      </c>
      <c r="B900" t="s">
        <v>45</v>
      </c>
      <c r="C900" t="str">
        <f t="shared" si="43"/>
        <v>PEVŠ (PEVŠ.Bratislava)AAB</v>
      </c>
      <c r="D900" s="16">
        <v>6.35</v>
      </c>
      <c r="E900" s="16">
        <v>7</v>
      </c>
    </row>
    <row r="901" spans="1:5" x14ac:dyDescent="0.25">
      <c r="A901" s="26" t="str">
        <f t="shared" si="44"/>
        <v>PEVŠ (PEVŠ.Bratislava)</v>
      </c>
      <c r="B901" t="s">
        <v>46</v>
      </c>
      <c r="C901" t="str">
        <f t="shared" si="43"/>
        <v>PEVŠ (PEVŠ.Bratislava)ABA</v>
      </c>
      <c r="D901" s="16">
        <v>0.53</v>
      </c>
      <c r="E901" s="16">
        <v>1</v>
      </c>
    </row>
    <row r="902" spans="1:5" x14ac:dyDescent="0.25">
      <c r="A902" s="26" t="str">
        <f t="shared" si="44"/>
        <v>PEVŠ (PEVŠ.Bratislava)</v>
      </c>
      <c r="B902" t="s">
        <v>51</v>
      </c>
      <c r="C902" t="str">
        <f t="shared" si="43"/>
        <v>PEVŠ (PEVŠ.Bratislava)ACB</v>
      </c>
      <c r="D902" s="16">
        <v>1.68</v>
      </c>
      <c r="E902" s="16">
        <v>5</v>
      </c>
    </row>
    <row r="903" spans="1:5" x14ac:dyDescent="0.25">
      <c r="A903" s="26" t="str">
        <f t="shared" si="44"/>
        <v>PEVŠ (PEVŠ.Bratislava)</v>
      </c>
      <c r="B903" t="s">
        <v>54</v>
      </c>
      <c r="C903" t="str">
        <f t="shared" si="43"/>
        <v>PEVŠ (PEVŠ.Bratislava)ADC</v>
      </c>
      <c r="D903" s="16">
        <v>1.59</v>
      </c>
      <c r="E903" s="16">
        <v>4</v>
      </c>
    </row>
    <row r="904" spans="1:5" x14ac:dyDescent="0.25">
      <c r="A904" s="26" t="str">
        <f t="shared" si="44"/>
        <v>PEVŠ (PEVŠ.Bratislava)</v>
      </c>
      <c r="B904" t="s">
        <v>55</v>
      </c>
      <c r="C904" t="str">
        <f t="shared" si="43"/>
        <v>PEVŠ (PEVŠ.Bratislava)ADD</v>
      </c>
      <c r="D904" s="16">
        <v>0.1</v>
      </c>
      <c r="E904" s="16">
        <v>1</v>
      </c>
    </row>
    <row r="905" spans="1:5" x14ac:dyDescent="0.25">
      <c r="A905" s="26" t="str">
        <f t="shared" si="44"/>
        <v>PEVŠ (PEVŠ.Bratislava)</v>
      </c>
      <c r="B905" t="s">
        <v>56</v>
      </c>
      <c r="C905" t="str">
        <f t="shared" si="43"/>
        <v>PEVŠ (PEVŠ.Bratislava)ADE</v>
      </c>
      <c r="D905" s="16">
        <v>16.53</v>
      </c>
      <c r="E905" s="16">
        <v>23</v>
      </c>
    </row>
    <row r="906" spans="1:5" x14ac:dyDescent="0.25">
      <c r="A906" s="26" t="str">
        <f t="shared" si="44"/>
        <v>PEVŠ (PEVŠ.Bratislava)</v>
      </c>
      <c r="B906" t="s">
        <v>57</v>
      </c>
      <c r="C906" t="str">
        <f t="shared" si="43"/>
        <v>PEVŠ (PEVŠ.Bratislava)ADF</v>
      </c>
      <c r="D906" s="16">
        <v>26.43</v>
      </c>
      <c r="E906" s="16">
        <v>31</v>
      </c>
    </row>
    <row r="907" spans="1:5" x14ac:dyDescent="0.25">
      <c r="A907" s="26" t="str">
        <f t="shared" si="44"/>
        <v>PEVŠ (PEVŠ.Bratislava)</v>
      </c>
      <c r="B907" t="s">
        <v>58</v>
      </c>
      <c r="C907" t="str">
        <f t="shared" si="43"/>
        <v>PEVŠ (PEVŠ.Bratislava)ADM</v>
      </c>
      <c r="D907" s="16">
        <v>8.91</v>
      </c>
      <c r="E907" s="16">
        <v>17</v>
      </c>
    </row>
    <row r="908" spans="1:5" x14ac:dyDescent="0.25">
      <c r="A908" s="26" t="str">
        <f t="shared" si="44"/>
        <v>PEVŠ (PEVŠ.Bratislava)</v>
      </c>
      <c r="B908" t="s">
        <v>59</v>
      </c>
      <c r="C908" t="str">
        <f t="shared" si="43"/>
        <v>PEVŠ (PEVŠ.Bratislava)ADN</v>
      </c>
      <c r="D908" s="16">
        <v>0.14285</v>
      </c>
      <c r="E908" s="16">
        <v>1</v>
      </c>
    </row>
    <row r="909" spans="1:5" x14ac:dyDescent="0.25">
      <c r="A909" s="26" t="str">
        <f t="shared" si="44"/>
        <v>PEVŠ (PEVŠ.Bratislava)</v>
      </c>
      <c r="B909" t="s">
        <v>60</v>
      </c>
      <c r="C909" t="str">
        <f t="shared" si="43"/>
        <v>PEVŠ (PEVŠ.Bratislava)AEC</v>
      </c>
      <c r="D909" s="16">
        <v>24</v>
      </c>
      <c r="E909" s="16">
        <v>25</v>
      </c>
    </row>
    <row r="910" spans="1:5" x14ac:dyDescent="0.25">
      <c r="A910" s="26" t="str">
        <f t="shared" si="44"/>
        <v>PEVŠ (PEVŠ.Bratislava)</v>
      </c>
      <c r="B910" t="s">
        <v>61</v>
      </c>
      <c r="C910" t="str">
        <f t="shared" si="43"/>
        <v>PEVŠ (PEVŠ.Bratislava)AED</v>
      </c>
      <c r="D910" s="16">
        <v>13.5</v>
      </c>
      <c r="E910" s="16">
        <v>18</v>
      </c>
    </row>
    <row r="911" spans="1:5" x14ac:dyDescent="0.25">
      <c r="A911" s="26" t="str">
        <f t="shared" si="44"/>
        <v>PEVŠ (PEVŠ.Bratislava)</v>
      </c>
      <c r="B911" t="s">
        <v>70</v>
      </c>
      <c r="C911" t="str">
        <f t="shared" si="43"/>
        <v>PEVŠ (PEVŠ.Bratislava)AFC</v>
      </c>
      <c r="D911" s="16">
        <v>31.84</v>
      </c>
      <c r="E911" s="16">
        <v>40</v>
      </c>
    </row>
    <row r="912" spans="1:5" x14ac:dyDescent="0.25">
      <c r="A912" s="26" t="str">
        <f t="shared" si="44"/>
        <v>PEVŠ (PEVŠ.Bratislava)</v>
      </c>
      <c r="B912" t="s">
        <v>71</v>
      </c>
      <c r="C912" t="str">
        <f t="shared" si="43"/>
        <v>PEVŠ (PEVŠ.Bratislava)AFD</v>
      </c>
      <c r="D912" s="16">
        <v>56.6</v>
      </c>
      <c r="E912" s="16">
        <v>60</v>
      </c>
    </row>
    <row r="913" spans="1:5" x14ac:dyDescent="0.25">
      <c r="A913" s="26" t="str">
        <f t="shared" si="44"/>
        <v>PEVŠ (PEVŠ.Bratislava)</v>
      </c>
      <c r="B913" t="s">
        <v>74</v>
      </c>
      <c r="C913" t="str">
        <f t="shared" si="43"/>
        <v>PEVŠ (PEVŠ.Bratislava)AFG</v>
      </c>
      <c r="D913" s="16">
        <v>0.25</v>
      </c>
      <c r="E913" s="16">
        <v>1</v>
      </c>
    </row>
    <row r="914" spans="1:5" x14ac:dyDescent="0.25">
      <c r="A914" s="26" t="str">
        <f t="shared" si="44"/>
        <v>PEVŠ (PEVŠ.Bratislava)</v>
      </c>
      <c r="B914" t="s">
        <v>75</v>
      </c>
      <c r="C914" t="str">
        <f t="shared" si="43"/>
        <v>PEVŠ (PEVŠ.Bratislava)AFH</v>
      </c>
      <c r="D914" s="16">
        <v>2.1</v>
      </c>
      <c r="E914" s="16">
        <v>3</v>
      </c>
    </row>
    <row r="915" spans="1:5" x14ac:dyDescent="0.25">
      <c r="A915" s="26" t="str">
        <f t="shared" si="44"/>
        <v>PEVŠ (PEVŠ.Bratislava)</v>
      </c>
      <c r="B915" t="s">
        <v>78</v>
      </c>
      <c r="C915" t="str">
        <f t="shared" si="43"/>
        <v>PEVŠ (PEVŠ.Bratislava)AFK</v>
      </c>
      <c r="D915" s="16">
        <v>0.15</v>
      </c>
      <c r="E915" s="16">
        <v>1</v>
      </c>
    </row>
    <row r="916" spans="1:5" x14ac:dyDescent="0.25">
      <c r="A916" s="26" t="str">
        <f t="shared" si="44"/>
        <v>PEVŠ (PEVŠ.Bratislava)</v>
      </c>
      <c r="B916" t="s">
        <v>79</v>
      </c>
      <c r="C916" t="str">
        <f t="shared" si="43"/>
        <v>PEVŠ (PEVŠ.Bratislava)AFL</v>
      </c>
      <c r="D916" s="16">
        <v>2</v>
      </c>
      <c r="E916" s="16">
        <v>2</v>
      </c>
    </row>
    <row r="917" spans="1:5" x14ac:dyDescent="0.25">
      <c r="A917" s="26" t="str">
        <f t="shared" si="44"/>
        <v>PEVŠ (PEVŠ.Bratislava)</v>
      </c>
      <c r="B917" t="s">
        <v>83</v>
      </c>
      <c r="C917" t="str">
        <f t="shared" si="43"/>
        <v>PEVŠ (PEVŠ.Bratislava)BAB</v>
      </c>
      <c r="D917" s="16">
        <v>2.34</v>
      </c>
      <c r="E917" s="16">
        <v>3</v>
      </c>
    </row>
    <row r="918" spans="1:5" x14ac:dyDescent="0.25">
      <c r="A918" s="26" t="str">
        <f t="shared" si="44"/>
        <v>PEVŠ (PEVŠ.Bratislava)</v>
      </c>
      <c r="B918" t="s">
        <v>87</v>
      </c>
      <c r="C918" t="str">
        <f t="shared" si="43"/>
        <v>PEVŠ (PEVŠ.Bratislava)BCI</v>
      </c>
      <c r="D918" s="16">
        <v>3.16</v>
      </c>
      <c r="E918" s="16">
        <v>4</v>
      </c>
    </row>
    <row r="919" spans="1:5" x14ac:dyDescent="0.25">
      <c r="A919" s="26" t="str">
        <f t="shared" si="44"/>
        <v>PEVŠ (PEVŠ.Bratislava)</v>
      </c>
      <c r="B919" t="s">
        <v>94</v>
      </c>
      <c r="C919" t="str">
        <f t="shared" si="43"/>
        <v>PEVŠ (PEVŠ.Bratislava)BDF</v>
      </c>
      <c r="D919" s="16">
        <v>15.5</v>
      </c>
      <c r="E919" s="16">
        <v>16</v>
      </c>
    </row>
    <row r="920" spans="1:5" x14ac:dyDescent="0.25">
      <c r="A920" s="26" t="str">
        <f t="shared" si="44"/>
        <v>PEVŠ (PEVŠ.Bratislava)</v>
      </c>
      <c r="B920" t="s">
        <v>99</v>
      </c>
      <c r="C920" t="str">
        <f t="shared" si="43"/>
        <v>PEVŠ (PEVŠ.Bratislava)BEE</v>
      </c>
      <c r="D920" s="16">
        <v>2.35</v>
      </c>
      <c r="E920" s="16">
        <v>3</v>
      </c>
    </row>
    <row r="921" spans="1:5" x14ac:dyDescent="0.25">
      <c r="A921" s="26" t="str">
        <f t="shared" si="44"/>
        <v>PEVŠ (PEVŠ.Bratislava)</v>
      </c>
      <c r="B921" t="s">
        <v>129</v>
      </c>
      <c r="C921" t="str">
        <f t="shared" si="43"/>
        <v>PEVŠ (PEVŠ.Bratislava)EDI</v>
      </c>
      <c r="D921" s="16">
        <v>1</v>
      </c>
      <c r="E921" s="16">
        <v>1</v>
      </c>
    </row>
    <row r="922" spans="1:5" x14ac:dyDescent="0.25">
      <c r="A922" s="26" t="str">
        <f t="shared" si="44"/>
        <v>PEVŠ (PEVŠ.Bratislava)</v>
      </c>
      <c r="B922" t="s">
        <v>132</v>
      </c>
      <c r="C922" t="str">
        <f t="shared" si="43"/>
        <v>PEVŠ (PEVŠ.Bratislava)FAI</v>
      </c>
      <c r="D922" s="16">
        <v>4.8333399999999997</v>
      </c>
      <c r="E922" s="16">
        <v>6</v>
      </c>
    </row>
    <row r="923" spans="1:5" x14ac:dyDescent="0.25">
      <c r="A923" s="26" t="str">
        <f t="shared" si="44"/>
        <v>PEVŠ (PEVŠ.Bratislava)</v>
      </c>
      <c r="B923" t="s">
        <v>134</v>
      </c>
      <c r="C923" t="str">
        <f t="shared" si="43"/>
        <v>PEVŠ (PEVŠ.Bratislava)GHG</v>
      </c>
      <c r="D923" s="16">
        <v>2</v>
      </c>
      <c r="E923" s="16">
        <v>2</v>
      </c>
    </row>
    <row r="924" spans="1:5" x14ac:dyDescent="0.25">
      <c r="A924" s="26" t="str">
        <f t="shared" si="44"/>
        <v>PEVŠ (PEVŠ.Bratislava)</v>
      </c>
      <c r="B924" t="s">
        <v>135</v>
      </c>
      <c r="C924" t="str">
        <f t="shared" si="43"/>
        <v>PEVŠ (PEVŠ.Bratislava)GII</v>
      </c>
      <c r="D924" s="16">
        <v>2</v>
      </c>
      <c r="E924" s="16">
        <v>2</v>
      </c>
    </row>
    <row r="925" spans="1:5" x14ac:dyDescent="0.25">
      <c r="A925" s="26" t="str">
        <f t="shared" ref="A925:A952" si="45">VLOOKUP(27549,$F$2:$G$39,2,FALSE)</f>
        <v>VSSVA (VŠSVA.Bratislava)</v>
      </c>
      <c r="B925" t="s">
        <v>44</v>
      </c>
      <c r="C925" t="str">
        <f t="shared" si="43"/>
        <v>VSSVA (VŠSVA.Bratislava)AAA</v>
      </c>
      <c r="D925" s="16">
        <v>7.02</v>
      </c>
      <c r="E925" s="16">
        <v>8</v>
      </c>
    </row>
    <row r="926" spans="1:5" x14ac:dyDescent="0.25">
      <c r="A926" s="26" t="str">
        <f t="shared" si="45"/>
        <v>VSSVA (VŠSVA.Bratislava)</v>
      </c>
      <c r="B926" t="s">
        <v>45</v>
      </c>
      <c r="C926" t="str">
        <f t="shared" si="43"/>
        <v>VSSVA (VŠSVA.Bratislava)AAB</v>
      </c>
      <c r="D926" s="16">
        <v>0.88888999999999996</v>
      </c>
      <c r="E926" s="16">
        <v>1</v>
      </c>
    </row>
    <row r="927" spans="1:5" x14ac:dyDescent="0.25">
      <c r="A927" s="26" t="str">
        <f t="shared" si="45"/>
        <v>VSSVA (VŠSVA.Bratislava)</v>
      </c>
      <c r="B927" t="s">
        <v>46</v>
      </c>
      <c r="C927" t="str">
        <f t="shared" si="43"/>
        <v>VSSVA (VŠSVA.Bratislava)ABA</v>
      </c>
      <c r="D927" s="16">
        <v>0.34</v>
      </c>
      <c r="E927" s="16">
        <v>1</v>
      </c>
    </row>
    <row r="928" spans="1:5" x14ac:dyDescent="0.25">
      <c r="A928" s="26" t="str">
        <f t="shared" si="45"/>
        <v>VSSVA (VŠSVA.Bratislava)</v>
      </c>
      <c r="B928" t="s">
        <v>47</v>
      </c>
      <c r="C928" t="str">
        <f t="shared" si="43"/>
        <v>VSSVA (VŠSVA.Bratislava)ABB</v>
      </c>
      <c r="D928" s="16">
        <v>0.34</v>
      </c>
      <c r="E928" s="16">
        <v>1</v>
      </c>
    </row>
    <row r="929" spans="1:5" x14ac:dyDescent="0.25">
      <c r="A929" s="26" t="str">
        <f t="shared" si="45"/>
        <v>VSSVA (VŠSVA.Bratislava)</v>
      </c>
      <c r="B929" t="s">
        <v>48</v>
      </c>
      <c r="C929" t="str">
        <f t="shared" si="43"/>
        <v>VSSVA (VŠSVA.Bratislava)ABC</v>
      </c>
      <c r="D929" s="16">
        <v>5</v>
      </c>
      <c r="E929" s="16">
        <v>5</v>
      </c>
    </row>
    <row r="930" spans="1:5" x14ac:dyDescent="0.25">
      <c r="A930" s="26" t="str">
        <f t="shared" si="45"/>
        <v>VSSVA (VŠSVA.Bratislava)</v>
      </c>
      <c r="B930" t="s">
        <v>51</v>
      </c>
      <c r="C930" t="str">
        <f t="shared" si="43"/>
        <v>VSSVA (VŠSVA.Bratislava)ACB</v>
      </c>
      <c r="D930" s="16">
        <v>1</v>
      </c>
      <c r="E930" s="16">
        <v>1</v>
      </c>
    </row>
    <row r="931" spans="1:5" x14ac:dyDescent="0.25">
      <c r="A931" s="26" t="str">
        <f t="shared" si="45"/>
        <v>VSSVA (VŠSVA.Bratislava)</v>
      </c>
      <c r="B931" t="s">
        <v>53</v>
      </c>
      <c r="C931" t="str">
        <f t="shared" si="43"/>
        <v>VSSVA (VŠSVA.Bratislava)ACD</v>
      </c>
      <c r="D931" s="16">
        <v>0.1</v>
      </c>
      <c r="E931" s="16">
        <v>1</v>
      </c>
    </row>
    <row r="932" spans="1:5" x14ac:dyDescent="0.25">
      <c r="A932" s="26" t="str">
        <f t="shared" si="45"/>
        <v>VSSVA (VŠSVA.Bratislava)</v>
      </c>
      <c r="B932" t="s">
        <v>54</v>
      </c>
      <c r="C932" t="str">
        <f t="shared" si="43"/>
        <v>VSSVA (VŠSVA.Bratislava)ADC</v>
      </c>
      <c r="D932" s="16">
        <v>0.38717000000000001</v>
      </c>
      <c r="E932" s="16">
        <v>5</v>
      </c>
    </row>
    <row r="933" spans="1:5" x14ac:dyDescent="0.25">
      <c r="A933" s="26" t="str">
        <f t="shared" si="45"/>
        <v>VSSVA (VŠSVA.Bratislava)</v>
      </c>
      <c r="B933" t="s">
        <v>56</v>
      </c>
      <c r="C933" t="str">
        <f t="shared" si="43"/>
        <v>VSSVA (VŠSVA.Bratislava)ADE</v>
      </c>
      <c r="D933" s="16">
        <v>11.034520000000001</v>
      </c>
      <c r="E933" s="16">
        <v>20</v>
      </c>
    </row>
    <row r="934" spans="1:5" x14ac:dyDescent="0.25">
      <c r="A934" s="26" t="str">
        <f t="shared" si="45"/>
        <v>VSSVA (VŠSVA.Bratislava)</v>
      </c>
      <c r="B934" t="s">
        <v>57</v>
      </c>
      <c r="C934" t="str">
        <f t="shared" si="43"/>
        <v>VSSVA (VŠSVA.Bratislava)ADF</v>
      </c>
      <c r="D934" s="16">
        <v>13.56</v>
      </c>
      <c r="E934" s="16">
        <v>20</v>
      </c>
    </row>
    <row r="935" spans="1:5" x14ac:dyDescent="0.25">
      <c r="A935" s="26" t="str">
        <f t="shared" si="45"/>
        <v>VSSVA (VŠSVA.Bratislava)</v>
      </c>
      <c r="B935" t="s">
        <v>58</v>
      </c>
      <c r="C935" t="str">
        <f t="shared" si="43"/>
        <v>VSSVA (VŠSVA.Bratislava)ADM</v>
      </c>
      <c r="D935" s="16">
        <v>23.076920000000001</v>
      </c>
      <c r="E935" s="16">
        <v>48</v>
      </c>
    </row>
    <row r="936" spans="1:5" x14ac:dyDescent="0.25">
      <c r="A936" s="26" t="str">
        <f t="shared" si="45"/>
        <v>VSSVA (VŠSVA.Bratislava)</v>
      </c>
      <c r="B936" t="s">
        <v>59</v>
      </c>
      <c r="C936" t="str">
        <f t="shared" si="43"/>
        <v>VSSVA (VŠSVA.Bratislava)ADN</v>
      </c>
      <c r="D936" s="16">
        <v>21.85005</v>
      </c>
      <c r="E936" s="16">
        <v>40</v>
      </c>
    </row>
    <row r="937" spans="1:5" x14ac:dyDescent="0.25">
      <c r="A937" s="26" t="str">
        <f t="shared" si="45"/>
        <v>VSSVA (VŠSVA.Bratislava)</v>
      </c>
      <c r="B937" t="s">
        <v>60</v>
      </c>
      <c r="C937" t="str">
        <f t="shared" si="43"/>
        <v>VSSVA (VŠSVA.Bratislava)AEC</v>
      </c>
      <c r="D937" s="16">
        <v>6.3666700000000001</v>
      </c>
      <c r="E937" s="16">
        <v>9</v>
      </c>
    </row>
    <row r="938" spans="1:5" x14ac:dyDescent="0.25">
      <c r="A938" s="26" t="str">
        <f t="shared" si="45"/>
        <v>VSSVA (VŠSVA.Bratislava)</v>
      </c>
      <c r="B938" t="s">
        <v>61</v>
      </c>
      <c r="C938" t="str">
        <f t="shared" si="43"/>
        <v>VSSVA (VŠSVA.Bratislava)AED</v>
      </c>
      <c r="D938" s="16">
        <v>9.3333399999999997</v>
      </c>
      <c r="E938" s="16">
        <v>10</v>
      </c>
    </row>
    <row r="939" spans="1:5" x14ac:dyDescent="0.25">
      <c r="A939" s="26" t="str">
        <f t="shared" si="45"/>
        <v>VSSVA (VŠSVA.Bratislava)</v>
      </c>
      <c r="B939" t="s">
        <v>66</v>
      </c>
      <c r="C939" t="str">
        <f t="shared" si="43"/>
        <v>VSSVA (VŠSVA.Bratislava)AEM</v>
      </c>
      <c r="D939" s="16">
        <v>0.8</v>
      </c>
      <c r="E939" s="16">
        <v>4</v>
      </c>
    </row>
    <row r="940" spans="1:5" x14ac:dyDescent="0.25">
      <c r="A940" s="26" t="str">
        <f t="shared" si="45"/>
        <v>VSSVA (VŠSVA.Bratislava)</v>
      </c>
      <c r="B940" t="s">
        <v>68</v>
      </c>
      <c r="C940" t="str">
        <f t="shared" si="43"/>
        <v>VSSVA (VŠSVA.Bratislava)AFA</v>
      </c>
      <c r="D940" s="16">
        <v>1</v>
      </c>
      <c r="E940" s="16">
        <v>1</v>
      </c>
    </row>
    <row r="941" spans="1:5" x14ac:dyDescent="0.25">
      <c r="A941" s="26" t="str">
        <f t="shared" si="45"/>
        <v>VSSVA (VŠSVA.Bratislava)</v>
      </c>
      <c r="B941" t="s">
        <v>69</v>
      </c>
      <c r="C941" t="str">
        <f t="shared" si="43"/>
        <v>VSSVA (VŠSVA.Bratislava)AFB</v>
      </c>
      <c r="D941" s="16">
        <v>1</v>
      </c>
      <c r="E941" s="16">
        <v>1</v>
      </c>
    </row>
    <row r="942" spans="1:5" x14ac:dyDescent="0.25">
      <c r="A942" s="26" t="str">
        <f t="shared" si="45"/>
        <v>VSSVA (VŠSVA.Bratislava)</v>
      </c>
      <c r="B942" t="s">
        <v>70</v>
      </c>
      <c r="C942" t="str">
        <f t="shared" si="43"/>
        <v>VSSVA (VŠSVA.Bratislava)AFC</v>
      </c>
      <c r="D942" s="16">
        <v>1.1000000000000001</v>
      </c>
      <c r="E942" s="16">
        <v>2</v>
      </c>
    </row>
    <row r="943" spans="1:5" x14ac:dyDescent="0.25">
      <c r="A943" s="26" t="str">
        <f t="shared" si="45"/>
        <v>VSSVA (VŠSVA.Bratislava)</v>
      </c>
      <c r="B943" t="s">
        <v>71</v>
      </c>
      <c r="C943" t="str">
        <f t="shared" si="43"/>
        <v>VSSVA (VŠSVA.Bratislava)AFD</v>
      </c>
      <c r="D943" s="16">
        <v>32.163330000000002</v>
      </c>
      <c r="E943" s="16">
        <v>37</v>
      </c>
    </row>
    <row r="944" spans="1:5" x14ac:dyDescent="0.25">
      <c r="A944" s="26" t="str">
        <f t="shared" si="45"/>
        <v>VSSVA (VŠSVA.Bratislava)</v>
      </c>
      <c r="B944" t="s">
        <v>74</v>
      </c>
      <c r="C944" t="str">
        <f t="shared" si="43"/>
        <v>VSSVA (VŠSVA.Bratislava)AFG</v>
      </c>
      <c r="D944" s="16">
        <v>2.19285</v>
      </c>
      <c r="E944" s="16">
        <v>5</v>
      </c>
    </row>
    <row r="945" spans="1:5" x14ac:dyDescent="0.25">
      <c r="A945" s="26" t="str">
        <f t="shared" si="45"/>
        <v>VSSVA (VŠSVA.Bratislava)</v>
      </c>
      <c r="B945" t="s">
        <v>75</v>
      </c>
      <c r="C945" t="str">
        <f t="shared" si="43"/>
        <v>VSSVA (VŠSVA.Bratislava)AFH</v>
      </c>
      <c r="D945" s="16">
        <v>3.2</v>
      </c>
      <c r="E945" s="16">
        <v>4</v>
      </c>
    </row>
    <row r="946" spans="1:5" x14ac:dyDescent="0.25">
      <c r="A946" s="26" t="str">
        <f t="shared" si="45"/>
        <v>VSSVA (VŠSVA.Bratislava)</v>
      </c>
      <c r="B946" t="s">
        <v>80</v>
      </c>
      <c r="C946" t="str">
        <f t="shared" si="43"/>
        <v>VSSVA (VŠSVA.Bratislava)AGI</v>
      </c>
      <c r="D946" s="16">
        <v>0.16735</v>
      </c>
      <c r="E946" s="16">
        <v>2</v>
      </c>
    </row>
    <row r="947" spans="1:5" x14ac:dyDescent="0.25">
      <c r="A947" s="26" t="str">
        <f t="shared" si="45"/>
        <v>VSSVA (VŠSVA.Bratislava)</v>
      </c>
      <c r="B947" t="s">
        <v>87</v>
      </c>
      <c r="C947" t="str">
        <f t="shared" si="43"/>
        <v>VSSVA (VŠSVA.Bratislava)BCI</v>
      </c>
      <c r="D947" s="16">
        <v>0.875</v>
      </c>
      <c r="E947" s="16">
        <v>1</v>
      </c>
    </row>
    <row r="948" spans="1:5" x14ac:dyDescent="0.25">
      <c r="A948" s="26" t="str">
        <f t="shared" si="45"/>
        <v>VSSVA (VŠSVA.Bratislava)</v>
      </c>
      <c r="B948" t="s">
        <v>94</v>
      </c>
      <c r="C948" t="str">
        <f t="shared" si="43"/>
        <v>VSSVA (VŠSVA.Bratislava)BDF</v>
      </c>
      <c r="D948" s="16">
        <v>0.7</v>
      </c>
      <c r="E948" s="16">
        <v>1</v>
      </c>
    </row>
    <row r="949" spans="1:5" x14ac:dyDescent="0.25">
      <c r="A949" s="26" t="str">
        <f t="shared" si="45"/>
        <v>VSSVA (VŠSVA.Bratislava)</v>
      </c>
      <c r="B949" t="s">
        <v>99</v>
      </c>
      <c r="C949" t="str">
        <f t="shared" si="43"/>
        <v>VSSVA (VŠSVA.Bratislava)BEE</v>
      </c>
      <c r="D949" s="16">
        <v>1.6666700000000001</v>
      </c>
      <c r="E949" s="16">
        <v>2</v>
      </c>
    </row>
    <row r="950" spans="1:5" x14ac:dyDescent="0.25">
      <c r="A950" s="26" t="str">
        <f t="shared" si="45"/>
        <v>VSSVA (VŠSVA.Bratislava)</v>
      </c>
      <c r="B950" t="s">
        <v>101</v>
      </c>
      <c r="C950" t="str">
        <f t="shared" si="43"/>
        <v>VSSVA (VŠSVA.Bratislava)BFA</v>
      </c>
      <c r="D950" s="16">
        <v>0.43332999999999999</v>
      </c>
      <c r="E950" s="16">
        <v>2</v>
      </c>
    </row>
    <row r="951" spans="1:5" x14ac:dyDescent="0.25">
      <c r="A951" s="26" t="str">
        <f t="shared" si="45"/>
        <v>VSSVA (VŠSVA.Bratislava)</v>
      </c>
      <c r="B951" t="s">
        <v>132</v>
      </c>
      <c r="C951" t="str">
        <f t="shared" si="43"/>
        <v>VSSVA (VŠSVA.Bratislava)FAI</v>
      </c>
      <c r="D951" s="16">
        <v>9.4166699999999999</v>
      </c>
      <c r="E951" s="16">
        <v>13</v>
      </c>
    </row>
    <row r="952" spans="1:5" x14ac:dyDescent="0.25">
      <c r="A952" s="26" t="str">
        <f t="shared" si="45"/>
        <v>VSSVA (VŠSVA.Bratislava)</v>
      </c>
      <c r="B952" t="s">
        <v>135</v>
      </c>
      <c r="C952" t="str">
        <f t="shared" si="43"/>
        <v>VSSVA (VŠSVA.Bratislava)GII</v>
      </c>
      <c r="D952" s="16">
        <v>3.75</v>
      </c>
      <c r="E952" s="16">
        <v>5</v>
      </c>
    </row>
    <row r="953" spans="1:5" x14ac:dyDescent="0.25">
      <c r="A953" s="26" t="str">
        <f t="shared" ref="A953:A962" si="46">VLOOKUP(27558,$F$2:$G$39,2,FALSE)</f>
        <v>Vysoká škola bezpečnostného manažérstva v Košiciach (VŠBM.Košice)</v>
      </c>
      <c r="B953" t="s">
        <v>45</v>
      </c>
      <c r="C953" t="str">
        <f t="shared" si="43"/>
        <v>Vysoká škola bezpečnostného manažérstva v Košiciach (VŠBM.Košice)AAB</v>
      </c>
      <c r="D953" s="16">
        <v>0.9</v>
      </c>
      <c r="E953" s="16">
        <v>1</v>
      </c>
    </row>
    <row r="954" spans="1:5" x14ac:dyDescent="0.25">
      <c r="A954" s="26" t="str">
        <f t="shared" si="46"/>
        <v>Vysoká škola bezpečnostného manažérstva v Košiciach (VŠBM.Košice)</v>
      </c>
      <c r="B954" t="s">
        <v>46</v>
      </c>
      <c r="C954" t="str">
        <f t="shared" si="43"/>
        <v>Vysoká škola bezpečnostného manažérstva v Košiciach (VŠBM.Košice)ABA</v>
      </c>
      <c r="D954" s="16">
        <v>5.8999999999999997E-2</v>
      </c>
      <c r="E954" s="16">
        <v>1</v>
      </c>
    </row>
    <row r="955" spans="1:5" x14ac:dyDescent="0.25">
      <c r="A955" s="26" t="str">
        <f t="shared" si="46"/>
        <v>Vysoká škola bezpečnostného manažérstva v Košiciach (VŠBM.Košice)</v>
      </c>
      <c r="B955" t="s">
        <v>51</v>
      </c>
      <c r="C955" t="str">
        <f t="shared" si="43"/>
        <v>Vysoká škola bezpečnostného manažérstva v Košiciach (VŠBM.Košice)ACB</v>
      </c>
      <c r="D955" s="16">
        <v>2</v>
      </c>
      <c r="E955" s="16">
        <v>2</v>
      </c>
    </row>
    <row r="956" spans="1:5" x14ac:dyDescent="0.25">
      <c r="A956" s="26" t="str">
        <f t="shared" si="46"/>
        <v>Vysoká škola bezpečnostného manažérstva v Košiciach (VŠBM.Košice)</v>
      </c>
      <c r="B956" t="s">
        <v>56</v>
      </c>
      <c r="C956" t="str">
        <f t="shared" si="43"/>
        <v>Vysoká škola bezpečnostného manažérstva v Košiciach (VŠBM.Košice)ADE</v>
      </c>
      <c r="D956" s="16">
        <v>1.75</v>
      </c>
      <c r="E956" s="16">
        <v>3</v>
      </c>
    </row>
    <row r="957" spans="1:5" x14ac:dyDescent="0.25">
      <c r="A957" s="26" t="str">
        <f t="shared" si="46"/>
        <v>Vysoká škola bezpečnostného manažérstva v Košiciach (VŠBM.Košice)</v>
      </c>
      <c r="B957" t="s">
        <v>57</v>
      </c>
      <c r="C957" t="str">
        <f t="shared" si="43"/>
        <v>Vysoká škola bezpečnostného manažérstva v Košiciach (VŠBM.Košice)ADF</v>
      </c>
      <c r="D957" s="16">
        <v>0.5</v>
      </c>
      <c r="E957" s="16">
        <v>1</v>
      </c>
    </row>
    <row r="958" spans="1:5" x14ac:dyDescent="0.25">
      <c r="A958" s="26" t="str">
        <f t="shared" si="46"/>
        <v>Vysoká škola bezpečnostného manažérstva v Košiciach (VŠBM.Košice)</v>
      </c>
      <c r="B958" t="s">
        <v>58</v>
      </c>
      <c r="C958" t="str">
        <f t="shared" si="43"/>
        <v>Vysoká škola bezpečnostného manažérstva v Košiciach (VŠBM.Košice)ADM</v>
      </c>
      <c r="D958" s="16">
        <v>2</v>
      </c>
      <c r="E958" s="16">
        <v>3</v>
      </c>
    </row>
    <row r="959" spans="1:5" x14ac:dyDescent="0.25">
      <c r="A959" s="26" t="str">
        <f t="shared" si="46"/>
        <v>Vysoká škola bezpečnostného manažérstva v Košiciach (VŠBM.Košice)</v>
      </c>
      <c r="B959" t="s">
        <v>60</v>
      </c>
      <c r="C959" t="str">
        <f t="shared" si="43"/>
        <v>Vysoká škola bezpečnostného manažérstva v Košiciach (VŠBM.Košice)AEC</v>
      </c>
      <c r="D959" s="16">
        <v>1</v>
      </c>
      <c r="E959" s="16">
        <v>1</v>
      </c>
    </row>
    <row r="960" spans="1:5" x14ac:dyDescent="0.25">
      <c r="A960" s="26" t="str">
        <f t="shared" si="46"/>
        <v>Vysoká škola bezpečnostného manažérstva v Košiciach (VŠBM.Košice)</v>
      </c>
      <c r="B960" t="s">
        <v>61</v>
      </c>
      <c r="C960" t="str">
        <f t="shared" si="43"/>
        <v>Vysoká škola bezpečnostného manažérstva v Košiciach (VŠBM.Košice)AED</v>
      </c>
      <c r="D960" s="16">
        <v>1.85</v>
      </c>
      <c r="E960" s="16">
        <v>4</v>
      </c>
    </row>
    <row r="961" spans="1:5" x14ac:dyDescent="0.25">
      <c r="A961" s="26" t="str">
        <f t="shared" si="46"/>
        <v>Vysoká škola bezpečnostného manažérstva v Košiciach (VŠBM.Košice)</v>
      </c>
      <c r="B961" t="s">
        <v>71</v>
      </c>
      <c r="C961" t="str">
        <f t="shared" si="43"/>
        <v>Vysoká škola bezpečnostného manažérstva v Košiciach (VŠBM.Košice)AFD</v>
      </c>
      <c r="D961" s="16">
        <v>0.5</v>
      </c>
      <c r="E961" s="16">
        <v>1</v>
      </c>
    </row>
    <row r="962" spans="1:5" x14ac:dyDescent="0.25">
      <c r="A962" s="26" t="str">
        <f t="shared" si="46"/>
        <v>Vysoká škola bezpečnostného manažérstva v Košiciach (VŠBM.Košice)</v>
      </c>
      <c r="B962" t="s">
        <v>132</v>
      </c>
      <c r="C962" t="str">
        <f t="shared" ref="C962:C1025" si="47">CONCATENATE(A962,B962)</f>
        <v>Vysoká škola bezpečnostného manažérstva v Košiciach (VŠBM.Košice)FAI</v>
      </c>
      <c r="D962" s="16">
        <v>0.5</v>
      </c>
      <c r="E962" s="16">
        <v>1</v>
      </c>
    </row>
    <row r="963" spans="1:5" x14ac:dyDescent="0.25">
      <c r="A963" s="26" t="str">
        <f t="shared" ref="A963:A971" si="48">VLOOKUP(27588,$F$2:$G$39,2,FALSE)</f>
        <v>Vysoká škola ekonómie a manažmentu verejnej správy v Bratislave (1)</v>
      </c>
      <c r="B963" t="s">
        <v>44</v>
      </c>
      <c r="C963" t="str">
        <f t="shared" si="47"/>
        <v>Vysoká škola ekonómie a manažmentu verejnej správy v Bratislave (1)AAA</v>
      </c>
      <c r="D963" s="16">
        <v>1</v>
      </c>
      <c r="E963" s="16">
        <v>1</v>
      </c>
    </row>
    <row r="964" spans="1:5" x14ac:dyDescent="0.25">
      <c r="A964" s="26" t="str">
        <f t="shared" si="48"/>
        <v>Vysoká škola ekonómie a manažmentu verejnej správy v Bratislave (1)</v>
      </c>
      <c r="B964" t="s">
        <v>51</v>
      </c>
      <c r="C964" t="str">
        <f t="shared" si="47"/>
        <v>Vysoká škola ekonómie a manažmentu verejnej správy v Bratislave (1)ACB</v>
      </c>
      <c r="D964" s="16">
        <v>1</v>
      </c>
      <c r="E964" s="16">
        <v>1</v>
      </c>
    </row>
    <row r="965" spans="1:5" x14ac:dyDescent="0.25">
      <c r="A965" s="26" t="str">
        <f t="shared" si="48"/>
        <v>Vysoká škola ekonómie a manažmentu verejnej správy v Bratislave (1)</v>
      </c>
      <c r="B965" t="s">
        <v>56</v>
      </c>
      <c r="C965" t="str">
        <f t="shared" si="47"/>
        <v>Vysoká škola ekonómie a manažmentu verejnej správy v Bratislave (1)ADE</v>
      </c>
      <c r="D965" s="16">
        <v>1.5</v>
      </c>
      <c r="E965" s="16">
        <v>3</v>
      </c>
    </row>
    <row r="966" spans="1:5" x14ac:dyDescent="0.25">
      <c r="A966" s="26" t="str">
        <f t="shared" si="48"/>
        <v>Vysoká škola ekonómie a manažmentu verejnej správy v Bratislave (1)</v>
      </c>
      <c r="B966" t="s">
        <v>57</v>
      </c>
      <c r="C966" t="str">
        <f t="shared" si="47"/>
        <v>Vysoká škola ekonómie a manažmentu verejnej správy v Bratislave (1)ADF</v>
      </c>
      <c r="D966" s="16">
        <v>1</v>
      </c>
      <c r="E966" s="16">
        <v>2</v>
      </c>
    </row>
    <row r="967" spans="1:5" x14ac:dyDescent="0.25">
      <c r="A967" s="26" t="str">
        <f t="shared" si="48"/>
        <v>Vysoká škola ekonómie a manažmentu verejnej správy v Bratislave (1)</v>
      </c>
      <c r="B967" t="s">
        <v>58</v>
      </c>
      <c r="C967" t="str">
        <f t="shared" si="47"/>
        <v>Vysoká škola ekonómie a manažmentu verejnej správy v Bratislave (1)ADM</v>
      </c>
      <c r="D967" s="16">
        <v>1.76667</v>
      </c>
      <c r="E967" s="16">
        <v>4</v>
      </c>
    </row>
    <row r="968" spans="1:5" x14ac:dyDescent="0.25">
      <c r="A968" s="26" t="str">
        <f t="shared" si="48"/>
        <v>Vysoká škola ekonómie a manažmentu verejnej správy v Bratislave (1)</v>
      </c>
      <c r="B968" t="s">
        <v>60</v>
      </c>
      <c r="C968" t="str">
        <f t="shared" si="47"/>
        <v>Vysoká škola ekonómie a manažmentu verejnej správy v Bratislave (1)AEC</v>
      </c>
      <c r="D968" s="16">
        <v>0.33334000000000003</v>
      </c>
      <c r="E968" s="16">
        <v>1</v>
      </c>
    </row>
    <row r="969" spans="1:5" x14ac:dyDescent="0.25">
      <c r="A969" s="26" t="str">
        <f t="shared" si="48"/>
        <v>Vysoká škola ekonómie a manažmentu verejnej správy v Bratislave (1)</v>
      </c>
      <c r="B969" t="s">
        <v>70</v>
      </c>
      <c r="C969" t="str">
        <f t="shared" si="47"/>
        <v>Vysoká škola ekonómie a manažmentu verejnej správy v Bratislave (1)AFC</v>
      </c>
      <c r="D969" s="16">
        <v>3.8433299999999999</v>
      </c>
      <c r="E969" s="16">
        <v>9</v>
      </c>
    </row>
    <row r="970" spans="1:5" x14ac:dyDescent="0.25">
      <c r="A970" s="26" t="str">
        <f t="shared" si="48"/>
        <v>Vysoká škola ekonómie a manažmentu verejnej správy v Bratislave (1)</v>
      </c>
      <c r="B970" t="s">
        <v>71</v>
      </c>
      <c r="C970" t="str">
        <f t="shared" si="47"/>
        <v>Vysoká škola ekonómie a manažmentu verejnej správy v Bratislave (1)AFD</v>
      </c>
      <c r="D970" s="16">
        <v>3.1166700000000001</v>
      </c>
      <c r="E970" s="16">
        <v>8</v>
      </c>
    </row>
    <row r="971" spans="1:5" x14ac:dyDescent="0.25">
      <c r="A971" s="26" t="str">
        <f t="shared" si="48"/>
        <v>Vysoká škola ekonómie a manažmentu verejnej správy v Bratislave (1)</v>
      </c>
      <c r="B971" t="s">
        <v>99</v>
      </c>
      <c r="C971" t="str">
        <f t="shared" si="47"/>
        <v>Vysoká škola ekonómie a manažmentu verejnej správy v Bratislave (1)BEE</v>
      </c>
      <c r="D971" s="16">
        <v>1.1599999999999999</v>
      </c>
      <c r="E971" s="16">
        <v>2</v>
      </c>
    </row>
    <row r="972" spans="1:5" x14ac:dyDescent="0.25">
      <c r="A972" s="26" t="str">
        <f t="shared" ref="A972:A983" si="49">VLOOKUP(27601,$F$2:$G$39,2,FALSE)</f>
        <v>ISM (VSMPISM)</v>
      </c>
      <c r="B972" t="s">
        <v>54</v>
      </c>
      <c r="C972" t="str">
        <f t="shared" si="47"/>
        <v>ISM (VSMPISM)ADC</v>
      </c>
      <c r="D972" s="16">
        <v>0.2</v>
      </c>
      <c r="E972" s="16">
        <v>1</v>
      </c>
    </row>
    <row r="973" spans="1:5" x14ac:dyDescent="0.25">
      <c r="A973" s="26" t="str">
        <f t="shared" si="49"/>
        <v>ISM (VSMPISM)</v>
      </c>
      <c r="B973" t="s">
        <v>56</v>
      </c>
      <c r="C973" t="str">
        <f t="shared" si="47"/>
        <v>ISM (VSMPISM)ADE</v>
      </c>
      <c r="D973" s="16">
        <v>1</v>
      </c>
      <c r="E973" s="16">
        <v>1</v>
      </c>
    </row>
    <row r="974" spans="1:5" x14ac:dyDescent="0.25">
      <c r="A974" s="26" t="str">
        <f t="shared" si="49"/>
        <v>ISM (VSMPISM)</v>
      </c>
      <c r="B974" t="s">
        <v>57</v>
      </c>
      <c r="C974" t="str">
        <f t="shared" si="47"/>
        <v>ISM (VSMPISM)ADF</v>
      </c>
      <c r="D974" s="16">
        <v>6.5</v>
      </c>
      <c r="E974" s="16">
        <v>7</v>
      </c>
    </row>
    <row r="975" spans="1:5" x14ac:dyDescent="0.25">
      <c r="A975" s="26" t="str">
        <f t="shared" si="49"/>
        <v>ISM (VSMPISM)</v>
      </c>
      <c r="B975" t="s">
        <v>58</v>
      </c>
      <c r="C975" t="str">
        <f t="shared" si="47"/>
        <v>ISM (VSMPISM)ADM</v>
      </c>
      <c r="D975" s="16">
        <v>0.8</v>
      </c>
      <c r="E975" s="16">
        <v>3</v>
      </c>
    </row>
    <row r="976" spans="1:5" x14ac:dyDescent="0.25">
      <c r="A976" s="26" t="str">
        <f t="shared" si="49"/>
        <v>ISM (VSMPISM)</v>
      </c>
      <c r="B976" t="s">
        <v>59</v>
      </c>
      <c r="C976" t="str">
        <f t="shared" si="47"/>
        <v>ISM (VSMPISM)ADN</v>
      </c>
      <c r="D976" s="16">
        <v>1</v>
      </c>
      <c r="E976" s="16">
        <v>1</v>
      </c>
    </row>
    <row r="977" spans="1:5" x14ac:dyDescent="0.25">
      <c r="A977" s="26" t="str">
        <f t="shared" si="49"/>
        <v>ISM (VSMPISM)</v>
      </c>
      <c r="B977" t="s">
        <v>60</v>
      </c>
      <c r="C977" t="str">
        <f t="shared" si="47"/>
        <v>ISM (VSMPISM)AEC</v>
      </c>
      <c r="D977" s="16">
        <v>7.6</v>
      </c>
      <c r="E977" s="16">
        <v>8</v>
      </c>
    </row>
    <row r="978" spans="1:5" x14ac:dyDescent="0.25">
      <c r="A978" s="26" t="str">
        <f t="shared" si="49"/>
        <v>ISM (VSMPISM)</v>
      </c>
      <c r="B978" t="s">
        <v>61</v>
      </c>
      <c r="C978" t="str">
        <f t="shared" si="47"/>
        <v>ISM (VSMPISM)AED</v>
      </c>
      <c r="D978" s="16">
        <v>2.5</v>
      </c>
      <c r="E978" s="16">
        <v>3</v>
      </c>
    </row>
    <row r="979" spans="1:5" x14ac:dyDescent="0.25">
      <c r="A979" s="26" t="str">
        <f t="shared" si="49"/>
        <v>ISM (VSMPISM)</v>
      </c>
      <c r="B979" t="s">
        <v>70</v>
      </c>
      <c r="C979" t="str">
        <f t="shared" si="47"/>
        <v>ISM (VSMPISM)AFC</v>
      </c>
      <c r="D979" s="16">
        <v>1</v>
      </c>
      <c r="E979" s="16">
        <v>1</v>
      </c>
    </row>
    <row r="980" spans="1:5" x14ac:dyDescent="0.25">
      <c r="A980" s="26" t="str">
        <f t="shared" si="49"/>
        <v>ISM (VSMPISM)</v>
      </c>
      <c r="B980" t="s">
        <v>71</v>
      </c>
      <c r="C980" t="str">
        <f t="shared" si="47"/>
        <v>ISM (VSMPISM)AFD</v>
      </c>
      <c r="D980" s="16">
        <v>3</v>
      </c>
      <c r="E980" s="16">
        <v>3</v>
      </c>
    </row>
    <row r="981" spans="1:5" x14ac:dyDescent="0.25">
      <c r="A981" s="26" t="str">
        <f t="shared" si="49"/>
        <v>ISM (VSMPISM)</v>
      </c>
      <c r="B981" t="s">
        <v>87</v>
      </c>
      <c r="C981" t="str">
        <f t="shared" si="47"/>
        <v>ISM (VSMPISM)BCI</v>
      </c>
      <c r="D981" s="16">
        <v>1</v>
      </c>
      <c r="E981" s="16">
        <v>1</v>
      </c>
    </row>
    <row r="982" spans="1:5" x14ac:dyDescent="0.25">
      <c r="A982" s="26" t="str">
        <f t="shared" si="49"/>
        <v>ISM (VSMPISM)</v>
      </c>
      <c r="B982" t="s">
        <v>129</v>
      </c>
      <c r="C982" t="str">
        <f t="shared" si="47"/>
        <v>ISM (VSMPISM)EDI</v>
      </c>
      <c r="D982" s="16">
        <v>3</v>
      </c>
      <c r="E982" s="16">
        <v>3</v>
      </c>
    </row>
    <row r="983" spans="1:5" x14ac:dyDescent="0.25">
      <c r="A983" s="26" t="str">
        <f t="shared" si="49"/>
        <v>ISM (VSMPISM)</v>
      </c>
      <c r="B983" t="s">
        <v>132</v>
      </c>
      <c r="C983" t="str">
        <f t="shared" si="47"/>
        <v>ISM (VSMPISM)FAI</v>
      </c>
      <c r="D983" s="16">
        <v>2</v>
      </c>
      <c r="E983" s="16">
        <v>2</v>
      </c>
    </row>
    <row r="984" spans="1:5" x14ac:dyDescent="0.25">
      <c r="A984" s="26" t="str">
        <f t="shared" ref="A984:A1009" si="50">VLOOKUP(27606,$F$2:$G$39,2,FALSE)</f>
        <v>SZU (SZU)</v>
      </c>
      <c r="B984" t="s">
        <v>49</v>
      </c>
      <c r="C984" t="str">
        <f t="shared" si="47"/>
        <v>SZU (SZU)ABD</v>
      </c>
      <c r="D984" s="16">
        <v>0.66666999999999998</v>
      </c>
      <c r="E984" s="16">
        <v>2</v>
      </c>
    </row>
    <row r="985" spans="1:5" x14ac:dyDescent="0.25">
      <c r="A985" s="26" t="str">
        <f t="shared" si="50"/>
        <v>SZU (SZU)</v>
      </c>
      <c r="B985" t="s">
        <v>51</v>
      </c>
      <c r="C985" t="str">
        <f t="shared" si="47"/>
        <v>SZU (SZU)ACB</v>
      </c>
      <c r="D985" s="16">
        <v>3.0104099999999998</v>
      </c>
      <c r="E985" s="16">
        <v>5</v>
      </c>
    </row>
    <row r="986" spans="1:5" x14ac:dyDescent="0.25">
      <c r="A986" s="26" t="str">
        <f t="shared" si="50"/>
        <v>SZU (SZU)</v>
      </c>
      <c r="B986" t="s">
        <v>53</v>
      </c>
      <c r="C986" t="str">
        <f t="shared" si="47"/>
        <v>SZU (SZU)ACD</v>
      </c>
      <c r="D986" s="16">
        <v>0.85719999999999996</v>
      </c>
      <c r="E986" s="16">
        <v>2</v>
      </c>
    </row>
    <row r="987" spans="1:5" x14ac:dyDescent="0.25">
      <c r="A987" s="26" t="str">
        <f t="shared" si="50"/>
        <v>SZU (SZU)</v>
      </c>
      <c r="B987" t="s">
        <v>54</v>
      </c>
      <c r="C987" t="str">
        <f t="shared" si="47"/>
        <v>SZU (SZU)ADC</v>
      </c>
      <c r="D987" s="16">
        <v>3.60514</v>
      </c>
      <c r="E987" s="16">
        <v>21</v>
      </c>
    </row>
    <row r="988" spans="1:5" x14ac:dyDescent="0.25">
      <c r="A988" s="26" t="str">
        <f t="shared" si="50"/>
        <v>SZU (SZU)</v>
      </c>
      <c r="B988" t="s">
        <v>55</v>
      </c>
      <c r="C988" t="str">
        <f t="shared" si="47"/>
        <v>SZU (SZU)ADD</v>
      </c>
      <c r="D988" s="16">
        <v>1</v>
      </c>
      <c r="E988" s="16">
        <v>1</v>
      </c>
    </row>
    <row r="989" spans="1:5" x14ac:dyDescent="0.25">
      <c r="A989" s="26" t="str">
        <f t="shared" si="50"/>
        <v>SZU (SZU)</v>
      </c>
      <c r="B989" t="s">
        <v>56</v>
      </c>
      <c r="C989" t="str">
        <f t="shared" si="47"/>
        <v>SZU (SZU)ADE</v>
      </c>
      <c r="D989" s="16">
        <v>3.8250000000000002</v>
      </c>
      <c r="E989" s="16">
        <v>8</v>
      </c>
    </row>
    <row r="990" spans="1:5" x14ac:dyDescent="0.25">
      <c r="A990" s="26" t="str">
        <f t="shared" si="50"/>
        <v>SZU (SZU)</v>
      </c>
      <c r="B990" t="s">
        <v>57</v>
      </c>
      <c r="C990" t="str">
        <f t="shared" si="47"/>
        <v>SZU (SZU)ADF</v>
      </c>
      <c r="D990" s="16">
        <v>12.773350000000001</v>
      </c>
      <c r="E990" s="16">
        <v>27</v>
      </c>
    </row>
    <row r="991" spans="1:5" x14ac:dyDescent="0.25">
      <c r="A991" s="26" t="str">
        <f t="shared" si="50"/>
        <v>SZU (SZU)</v>
      </c>
      <c r="B991" t="s">
        <v>58</v>
      </c>
      <c r="C991" t="str">
        <f t="shared" si="47"/>
        <v>SZU (SZU)ADM</v>
      </c>
      <c r="D991" s="16">
        <v>3.7920799999999999</v>
      </c>
      <c r="E991" s="16">
        <v>19</v>
      </c>
    </row>
    <row r="992" spans="1:5" x14ac:dyDescent="0.25">
      <c r="A992" s="26" t="str">
        <f t="shared" si="50"/>
        <v>SZU (SZU)</v>
      </c>
      <c r="B992" t="s">
        <v>59</v>
      </c>
      <c r="C992" t="str">
        <f t="shared" si="47"/>
        <v>SZU (SZU)ADN</v>
      </c>
      <c r="D992" s="16">
        <v>3.8516499999999998</v>
      </c>
      <c r="E992" s="16">
        <v>17</v>
      </c>
    </row>
    <row r="993" spans="1:5" x14ac:dyDescent="0.25">
      <c r="A993" s="26" t="str">
        <f t="shared" si="50"/>
        <v>SZU (SZU)</v>
      </c>
      <c r="B993" t="s">
        <v>60</v>
      </c>
      <c r="C993" t="str">
        <f t="shared" si="47"/>
        <v>SZU (SZU)AEC</v>
      </c>
      <c r="D993" s="16">
        <v>1.7916700000000001</v>
      </c>
      <c r="E993" s="16">
        <v>3</v>
      </c>
    </row>
    <row r="994" spans="1:5" x14ac:dyDescent="0.25">
      <c r="A994" s="26" t="str">
        <f t="shared" si="50"/>
        <v>SZU (SZU)</v>
      </c>
      <c r="B994" t="s">
        <v>61</v>
      </c>
      <c r="C994" t="str">
        <f t="shared" si="47"/>
        <v>SZU (SZU)AED</v>
      </c>
      <c r="D994" s="16">
        <v>1.5</v>
      </c>
      <c r="E994" s="16">
        <v>4</v>
      </c>
    </row>
    <row r="995" spans="1:5" x14ac:dyDescent="0.25">
      <c r="A995" s="26" t="str">
        <f t="shared" si="50"/>
        <v>SZU (SZU)</v>
      </c>
      <c r="B995" t="s">
        <v>70</v>
      </c>
      <c r="C995" t="str">
        <f t="shared" si="47"/>
        <v>SZU (SZU)AFC</v>
      </c>
      <c r="D995" s="16">
        <v>1.1233299999999999</v>
      </c>
      <c r="E995" s="16">
        <v>4</v>
      </c>
    </row>
    <row r="996" spans="1:5" x14ac:dyDescent="0.25">
      <c r="A996" s="26" t="str">
        <f t="shared" si="50"/>
        <v>SZU (SZU)</v>
      </c>
      <c r="B996" t="s">
        <v>71</v>
      </c>
      <c r="C996" t="str">
        <f t="shared" si="47"/>
        <v>SZU (SZU)AFD</v>
      </c>
      <c r="D996" s="16">
        <v>1.3967000000000001</v>
      </c>
      <c r="E996" s="16">
        <v>4</v>
      </c>
    </row>
    <row r="997" spans="1:5" x14ac:dyDescent="0.25">
      <c r="A997" s="26" t="str">
        <f t="shared" si="50"/>
        <v>SZU (SZU)</v>
      </c>
      <c r="B997" t="s">
        <v>74</v>
      </c>
      <c r="C997" t="str">
        <f t="shared" si="47"/>
        <v>SZU (SZU)AFG</v>
      </c>
      <c r="D997" s="16">
        <v>2.1469999999999998</v>
      </c>
      <c r="E997" s="16">
        <v>11</v>
      </c>
    </row>
    <row r="998" spans="1:5" x14ac:dyDescent="0.25">
      <c r="A998" s="26" t="str">
        <f t="shared" si="50"/>
        <v>SZU (SZU)</v>
      </c>
      <c r="B998" t="s">
        <v>75</v>
      </c>
      <c r="C998" t="str">
        <f t="shared" si="47"/>
        <v>SZU (SZU)AFH</v>
      </c>
      <c r="D998" s="16">
        <v>3.27624</v>
      </c>
      <c r="E998" s="16">
        <v>7</v>
      </c>
    </row>
    <row r="999" spans="1:5" x14ac:dyDescent="0.25">
      <c r="A999" s="26" t="str">
        <f t="shared" si="50"/>
        <v>SZU (SZU)</v>
      </c>
      <c r="B999" t="s">
        <v>78</v>
      </c>
      <c r="C999" t="str">
        <f t="shared" si="47"/>
        <v>SZU (SZU)AFK</v>
      </c>
      <c r="D999" s="16">
        <v>0.04</v>
      </c>
      <c r="E999" s="16">
        <v>1</v>
      </c>
    </row>
    <row r="1000" spans="1:5" x14ac:dyDescent="0.25">
      <c r="A1000" s="26" t="str">
        <f t="shared" si="50"/>
        <v>SZU (SZU)</v>
      </c>
      <c r="B1000" t="s">
        <v>80</v>
      </c>
      <c r="C1000" t="str">
        <f t="shared" si="47"/>
        <v>SZU (SZU)AGI</v>
      </c>
      <c r="D1000" s="16">
        <v>0.93332000000000004</v>
      </c>
      <c r="E1000" s="16">
        <v>4</v>
      </c>
    </row>
    <row r="1001" spans="1:5" x14ac:dyDescent="0.25">
      <c r="A1001" s="26" t="str">
        <f t="shared" si="50"/>
        <v>SZU (SZU)</v>
      </c>
      <c r="B1001" t="s">
        <v>85</v>
      </c>
      <c r="C1001" t="str">
        <f t="shared" si="47"/>
        <v>SZU (SZU)BBB</v>
      </c>
      <c r="D1001" s="16">
        <v>0.4</v>
      </c>
      <c r="E1001" s="16">
        <v>1</v>
      </c>
    </row>
    <row r="1002" spans="1:5" x14ac:dyDescent="0.25">
      <c r="A1002" s="26" t="str">
        <f t="shared" si="50"/>
        <v>SZU (SZU)</v>
      </c>
      <c r="B1002" t="s">
        <v>87</v>
      </c>
      <c r="C1002" t="str">
        <f t="shared" si="47"/>
        <v>SZU (SZU)BCI</v>
      </c>
      <c r="D1002" s="16">
        <v>2.625</v>
      </c>
      <c r="E1002" s="16">
        <v>3</v>
      </c>
    </row>
    <row r="1003" spans="1:5" x14ac:dyDescent="0.25">
      <c r="A1003" s="26" t="str">
        <f t="shared" si="50"/>
        <v>SZU (SZU)</v>
      </c>
      <c r="B1003" t="s">
        <v>94</v>
      </c>
      <c r="C1003" t="str">
        <f t="shared" si="47"/>
        <v>SZU (SZU)BDF</v>
      </c>
      <c r="D1003" s="16">
        <v>30.65</v>
      </c>
      <c r="E1003" s="16">
        <v>34</v>
      </c>
    </row>
    <row r="1004" spans="1:5" x14ac:dyDescent="0.25">
      <c r="A1004" s="26" t="str">
        <f t="shared" si="50"/>
        <v>SZU (SZU)</v>
      </c>
      <c r="B1004" t="s">
        <v>100</v>
      </c>
      <c r="C1004" t="str">
        <f t="shared" si="47"/>
        <v>SZU (SZU)BEF</v>
      </c>
      <c r="D1004" s="16">
        <v>1.25</v>
      </c>
      <c r="E1004" s="16">
        <v>3</v>
      </c>
    </row>
    <row r="1005" spans="1:5" x14ac:dyDescent="0.25">
      <c r="A1005" s="26" t="str">
        <f t="shared" si="50"/>
        <v>SZU (SZU)</v>
      </c>
      <c r="B1005" t="s">
        <v>101</v>
      </c>
      <c r="C1005" t="str">
        <f t="shared" si="47"/>
        <v>SZU (SZU)BFA</v>
      </c>
      <c r="D1005" s="16">
        <v>2.4722599999999999</v>
      </c>
      <c r="E1005" s="16">
        <v>4</v>
      </c>
    </row>
    <row r="1006" spans="1:5" x14ac:dyDescent="0.25">
      <c r="A1006" s="26" t="str">
        <f t="shared" si="50"/>
        <v>SZU (SZU)</v>
      </c>
      <c r="B1006" t="s">
        <v>130</v>
      </c>
      <c r="C1006" t="str">
        <f t="shared" si="47"/>
        <v>SZU (SZU)EDJ</v>
      </c>
      <c r="D1006" s="16">
        <v>0.5</v>
      </c>
      <c r="E1006" s="16">
        <v>1</v>
      </c>
    </row>
    <row r="1007" spans="1:5" x14ac:dyDescent="0.25">
      <c r="A1007" s="26" t="str">
        <f t="shared" si="50"/>
        <v>SZU (SZU)</v>
      </c>
      <c r="B1007" t="s">
        <v>132</v>
      </c>
      <c r="C1007" t="str">
        <f t="shared" si="47"/>
        <v>SZU (SZU)FAI</v>
      </c>
      <c r="D1007" s="16">
        <v>0.80359999999999998</v>
      </c>
      <c r="E1007" s="16">
        <v>2</v>
      </c>
    </row>
    <row r="1008" spans="1:5" x14ac:dyDescent="0.25">
      <c r="A1008" s="26" t="str">
        <f t="shared" si="50"/>
        <v>SZU (SZU)</v>
      </c>
      <c r="B1008" t="s">
        <v>134</v>
      </c>
      <c r="C1008" t="str">
        <f t="shared" si="47"/>
        <v>SZU (SZU)GHG</v>
      </c>
      <c r="D1008" s="16">
        <v>0.43332999999999999</v>
      </c>
      <c r="E1008" s="16">
        <v>2</v>
      </c>
    </row>
    <row r="1009" spans="1:5" x14ac:dyDescent="0.25">
      <c r="A1009" s="26" t="str">
        <f t="shared" si="50"/>
        <v>SZU (SZU)</v>
      </c>
      <c r="B1009" t="s">
        <v>135</v>
      </c>
      <c r="C1009" t="str">
        <f t="shared" si="47"/>
        <v>SZU (SZU)GII</v>
      </c>
      <c r="D1009" s="16">
        <v>3.7</v>
      </c>
      <c r="E1009" s="16">
        <v>5</v>
      </c>
    </row>
    <row r="1010" spans="1:5" x14ac:dyDescent="0.25">
      <c r="A1010" s="26" t="str">
        <f t="shared" ref="A1010:A1028" si="51">VLOOKUP(27752,$F$2:$G$39,2,FALSE)</f>
        <v>VŠ DTI (DTI)</v>
      </c>
      <c r="B1010" t="s">
        <v>44</v>
      </c>
      <c r="C1010" t="str">
        <f t="shared" si="47"/>
        <v>VŠ DTI (DTI)AAA</v>
      </c>
      <c r="D1010" s="16">
        <v>10.1</v>
      </c>
      <c r="E1010" s="16">
        <v>11</v>
      </c>
    </row>
    <row r="1011" spans="1:5" x14ac:dyDescent="0.25">
      <c r="A1011" s="26" t="str">
        <f t="shared" si="51"/>
        <v>VŠ DTI (DTI)</v>
      </c>
      <c r="B1011" t="s">
        <v>45</v>
      </c>
      <c r="C1011" t="str">
        <f t="shared" si="47"/>
        <v>VŠ DTI (DTI)AAB</v>
      </c>
      <c r="D1011" s="16">
        <v>2.94</v>
      </c>
      <c r="E1011" s="16">
        <v>4</v>
      </c>
    </row>
    <row r="1012" spans="1:5" x14ac:dyDescent="0.25">
      <c r="A1012" s="26" t="str">
        <f t="shared" si="51"/>
        <v>VŠ DTI (DTI)</v>
      </c>
      <c r="B1012" t="s">
        <v>51</v>
      </c>
      <c r="C1012" t="str">
        <f t="shared" si="47"/>
        <v>VŠ DTI (DTI)ACB</v>
      </c>
      <c r="D1012" s="16">
        <v>1.5</v>
      </c>
      <c r="E1012" s="16">
        <v>2</v>
      </c>
    </row>
    <row r="1013" spans="1:5" x14ac:dyDescent="0.25">
      <c r="A1013" s="26" t="str">
        <f t="shared" si="51"/>
        <v>VŠ DTI (DTI)</v>
      </c>
      <c r="B1013" t="s">
        <v>56</v>
      </c>
      <c r="C1013" t="str">
        <f t="shared" si="47"/>
        <v>VŠ DTI (DTI)ADE</v>
      </c>
      <c r="D1013" s="16">
        <v>17.690000000000001</v>
      </c>
      <c r="E1013" s="16">
        <v>27</v>
      </c>
    </row>
    <row r="1014" spans="1:5" x14ac:dyDescent="0.25">
      <c r="A1014" s="26" t="str">
        <f t="shared" si="51"/>
        <v>VŠ DTI (DTI)</v>
      </c>
      <c r="B1014" t="s">
        <v>57</v>
      </c>
      <c r="C1014" t="str">
        <f t="shared" si="47"/>
        <v>VŠ DTI (DTI)ADF</v>
      </c>
      <c r="D1014" s="16">
        <v>11.51</v>
      </c>
      <c r="E1014" s="16">
        <v>13</v>
      </c>
    </row>
    <row r="1015" spans="1:5" x14ac:dyDescent="0.25">
      <c r="A1015" s="26" t="str">
        <f t="shared" si="51"/>
        <v>VŠ DTI (DTI)</v>
      </c>
      <c r="B1015" t="s">
        <v>58</v>
      </c>
      <c r="C1015" t="str">
        <f t="shared" si="47"/>
        <v>VŠ DTI (DTI)ADM</v>
      </c>
      <c r="D1015" s="16">
        <v>1.6569199999999999</v>
      </c>
      <c r="E1015" s="16">
        <v>5</v>
      </c>
    </row>
    <row r="1016" spans="1:5" x14ac:dyDescent="0.25">
      <c r="A1016" s="26" t="str">
        <f t="shared" si="51"/>
        <v>VŠ DTI (DTI)</v>
      </c>
      <c r="B1016" t="s">
        <v>60</v>
      </c>
      <c r="C1016" t="str">
        <f t="shared" si="47"/>
        <v>VŠ DTI (DTI)AEC</v>
      </c>
      <c r="D1016" s="16">
        <v>29.091999999999999</v>
      </c>
      <c r="E1016" s="16">
        <v>33</v>
      </c>
    </row>
    <row r="1017" spans="1:5" x14ac:dyDescent="0.25">
      <c r="A1017" s="26" t="str">
        <f t="shared" si="51"/>
        <v>VŠ DTI (DTI)</v>
      </c>
      <c r="B1017" t="s">
        <v>61</v>
      </c>
      <c r="C1017" t="str">
        <f t="shared" si="47"/>
        <v>VŠ DTI (DTI)AED</v>
      </c>
      <c r="D1017" s="16">
        <v>14.66</v>
      </c>
      <c r="E1017" s="16">
        <v>17</v>
      </c>
    </row>
    <row r="1018" spans="1:5" x14ac:dyDescent="0.25">
      <c r="A1018" s="26" t="str">
        <f t="shared" si="51"/>
        <v>VŠ DTI (DTI)</v>
      </c>
      <c r="B1018" t="s">
        <v>68</v>
      </c>
      <c r="C1018" t="str">
        <f t="shared" si="47"/>
        <v>VŠ DTI (DTI)AFA</v>
      </c>
      <c r="D1018" s="16">
        <v>1</v>
      </c>
      <c r="E1018" s="16">
        <v>1</v>
      </c>
    </row>
    <row r="1019" spans="1:5" x14ac:dyDescent="0.25">
      <c r="A1019" s="26" t="str">
        <f t="shared" si="51"/>
        <v>VŠ DTI (DTI)</v>
      </c>
      <c r="B1019" t="s">
        <v>70</v>
      </c>
      <c r="C1019" t="str">
        <f t="shared" si="47"/>
        <v>VŠ DTI (DTI)AFC</v>
      </c>
      <c r="D1019" s="16">
        <v>12.16</v>
      </c>
      <c r="E1019" s="16">
        <v>13</v>
      </c>
    </row>
    <row r="1020" spans="1:5" x14ac:dyDescent="0.25">
      <c r="A1020" s="26" t="str">
        <f t="shared" si="51"/>
        <v>VŠ DTI (DTI)</v>
      </c>
      <c r="B1020" t="s">
        <v>71</v>
      </c>
      <c r="C1020" t="str">
        <f t="shared" si="47"/>
        <v>VŠ DTI (DTI)AFD</v>
      </c>
      <c r="D1020" s="16">
        <v>1.5</v>
      </c>
      <c r="E1020" s="16">
        <v>2</v>
      </c>
    </row>
    <row r="1021" spans="1:5" x14ac:dyDescent="0.25">
      <c r="A1021" s="26" t="str">
        <f t="shared" si="51"/>
        <v>VŠ DTI (DTI)</v>
      </c>
      <c r="B1021" t="s">
        <v>72</v>
      </c>
      <c r="C1021" t="str">
        <f t="shared" si="47"/>
        <v>VŠ DTI (DTI)AFE</v>
      </c>
      <c r="D1021" s="16">
        <v>1</v>
      </c>
      <c r="E1021" s="16">
        <v>1</v>
      </c>
    </row>
    <row r="1022" spans="1:5" x14ac:dyDescent="0.25">
      <c r="A1022" s="26" t="str">
        <f t="shared" si="51"/>
        <v>VŠ DTI (DTI)</v>
      </c>
      <c r="B1022" t="s">
        <v>74</v>
      </c>
      <c r="C1022" t="str">
        <f t="shared" si="47"/>
        <v>VŠ DTI (DTI)AFG</v>
      </c>
      <c r="D1022" s="16">
        <v>0.75</v>
      </c>
      <c r="E1022" s="16">
        <v>2</v>
      </c>
    </row>
    <row r="1023" spans="1:5" x14ac:dyDescent="0.25">
      <c r="A1023" s="26" t="str">
        <f t="shared" si="51"/>
        <v>VŠ DTI (DTI)</v>
      </c>
      <c r="B1023" t="s">
        <v>82</v>
      </c>
      <c r="C1023" t="str">
        <f t="shared" si="47"/>
        <v>VŠ DTI (DTI)BAA</v>
      </c>
      <c r="D1023" s="16">
        <v>0.67</v>
      </c>
      <c r="E1023" s="16">
        <v>1</v>
      </c>
    </row>
    <row r="1024" spans="1:5" x14ac:dyDescent="0.25">
      <c r="A1024" s="26" t="str">
        <f t="shared" si="51"/>
        <v>VŠ DTI (DTI)</v>
      </c>
      <c r="B1024" t="s">
        <v>87</v>
      </c>
      <c r="C1024" t="str">
        <f t="shared" si="47"/>
        <v>VŠ DTI (DTI)BCI</v>
      </c>
      <c r="D1024" s="16">
        <v>15.77</v>
      </c>
      <c r="E1024" s="16">
        <v>19</v>
      </c>
    </row>
    <row r="1025" spans="1:5" x14ac:dyDescent="0.25">
      <c r="A1025" s="26" t="str">
        <f t="shared" si="51"/>
        <v>VŠ DTI (DTI)</v>
      </c>
      <c r="B1025" t="s">
        <v>94</v>
      </c>
      <c r="C1025" t="str">
        <f t="shared" si="47"/>
        <v>VŠ DTI (DTI)BDF</v>
      </c>
      <c r="D1025" s="16">
        <v>1</v>
      </c>
      <c r="E1025" s="16">
        <v>1</v>
      </c>
    </row>
    <row r="1026" spans="1:5" x14ac:dyDescent="0.25">
      <c r="A1026" s="26" t="str">
        <f t="shared" si="51"/>
        <v>VŠ DTI (DTI)</v>
      </c>
      <c r="B1026" t="s">
        <v>129</v>
      </c>
      <c r="C1026" t="str">
        <f t="shared" ref="C1026:C1043" si="52">CONCATENATE(A1026,B1026)</f>
        <v>VŠ DTI (DTI)EDI</v>
      </c>
      <c r="D1026" s="16">
        <v>2</v>
      </c>
      <c r="E1026" s="16">
        <v>2</v>
      </c>
    </row>
    <row r="1027" spans="1:5" x14ac:dyDescent="0.25">
      <c r="A1027" s="26" t="str">
        <f t="shared" si="51"/>
        <v>VŠ DTI (DTI)</v>
      </c>
      <c r="B1027" t="s">
        <v>132</v>
      </c>
      <c r="C1027" t="str">
        <f t="shared" si="52"/>
        <v>VŠ DTI (DTI)FAI</v>
      </c>
      <c r="D1027" s="16">
        <v>6.58</v>
      </c>
      <c r="E1027" s="16">
        <v>10</v>
      </c>
    </row>
    <row r="1028" spans="1:5" x14ac:dyDescent="0.25">
      <c r="A1028" s="26" t="str">
        <f t="shared" si="51"/>
        <v>VŠ DTI (DTI)</v>
      </c>
      <c r="B1028" t="s">
        <v>135</v>
      </c>
      <c r="C1028" t="str">
        <f t="shared" si="52"/>
        <v>VŠ DTI (DTI)GII</v>
      </c>
      <c r="D1028" s="16">
        <v>1</v>
      </c>
      <c r="E1028" s="16">
        <v>1</v>
      </c>
    </row>
    <row r="1029" spans="1:5" x14ac:dyDescent="0.25">
      <c r="A1029" s="26" t="str">
        <f t="shared" ref="A1029:A1043" si="53">VLOOKUP(27769,$F$2:$G$39,2,FALSE)</f>
        <v>VŠD (VŠD)</v>
      </c>
      <c r="B1029" t="s">
        <v>44</v>
      </c>
      <c r="C1029" t="str">
        <f t="shared" si="52"/>
        <v>VŠD (VŠD)AAA</v>
      </c>
      <c r="D1029" s="16">
        <v>1.5</v>
      </c>
      <c r="E1029" s="16">
        <v>2</v>
      </c>
    </row>
    <row r="1030" spans="1:5" x14ac:dyDescent="0.25">
      <c r="A1030" s="26" t="str">
        <f t="shared" si="53"/>
        <v>VŠD (VŠD)</v>
      </c>
      <c r="B1030" t="s">
        <v>50</v>
      </c>
      <c r="C1030" t="str">
        <f t="shared" si="52"/>
        <v>VŠD (VŠD)ACA</v>
      </c>
      <c r="D1030" s="16">
        <v>1.75</v>
      </c>
      <c r="E1030" s="16">
        <v>3</v>
      </c>
    </row>
    <row r="1031" spans="1:5" x14ac:dyDescent="0.25">
      <c r="A1031" s="26" t="str">
        <f t="shared" si="53"/>
        <v>VŠD (VŠD)</v>
      </c>
      <c r="B1031" t="s">
        <v>56</v>
      </c>
      <c r="C1031" t="str">
        <f t="shared" si="52"/>
        <v>VŠD (VŠD)ADE</v>
      </c>
      <c r="D1031" s="16">
        <v>0.8</v>
      </c>
      <c r="E1031" s="16">
        <v>2</v>
      </c>
    </row>
    <row r="1032" spans="1:5" x14ac:dyDescent="0.25">
      <c r="A1032" s="26" t="str">
        <f t="shared" si="53"/>
        <v>VŠD (VŠD)</v>
      </c>
      <c r="B1032" t="s">
        <v>57</v>
      </c>
      <c r="C1032" t="str">
        <f t="shared" si="52"/>
        <v>VŠD (VŠD)ADF</v>
      </c>
      <c r="D1032" s="16">
        <v>14.16</v>
      </c>
      <c r="E1032" s="16">
        <v>17</v>
      </c>
    </row>
    <row r="1033" spans="1:5" x14ac:dyDescent="0.25">
      <c r="A1033" s="26" t="str">
        <f t="shared" si="53"/>
        <v>VŠD (VŠD)</v>
      </c>
      <c r="B1033" t="s">
        <v>58</v>
      </c>
      <c r="C1033" t="str">
        <f t="shared" si="52"/>
        <v>VŠD (VŠD)ADM</v>
      </c>
      <c r="D1033" s="16">
        <v>1.5</v>
      </c>
      <c r="E1033" s="16">
        <v>2</v>
      </c>
    </row>
    <row r="1034" spans="1:5" x14ac:dyDescent="0.25">
      <c r="A1034" s="26" t="str">
        <f t="shared" si="53"/>
        <v>VŠD (VŠD)</v>
      </c>
      <c r="B1034" t="s">
        <v>59</v>
      </c>
      <c r="C1034" t="str">
        <f t="shared" si="52"/>
        <v>VŠD (VŠD)ADN</v>
      </c>
      <c r="D1034" s="16">
        <v>1</v>
      </c>
      <c r="E1034" s="16">
        <v>1</v>
      </c>
    </row>
    <row r="1035" spans="1:5" x14ac:dyDescent="0.25">
      <c r="A1035" s="26" t="str">
        <f t="shared" si="53"/>
        <v>VŠD (VŠD)</v>
      </c>
      <c r="B1035" t="s">
        <v>60</v>
      </c>
      <c r="C1035" t="str">
        <f t="shared" si="52"/>
        <v>VŠD (VŠD)AEC</v>
      </c>
      <c r="D1035" s="16">
        <v>16.329999999999998</v>
      </c>
      <c r="E1035" s="16">
        <v>20</v>
      </c>
    </row>
    <row r="1036" spans="1:5" x14ac:dyDescent="0.25">
      <c r="A1036" s="26" t="str">
        <f t="shared" si="53"/>
        <v>VŠD (VŠD)</v>
      </c>
      <c r="B1036" t="s">
        <v>70</v>
      </c>
      <c r="C1036" t="str">
        <f t="shared" si="52"/>
        <v>VŠD (VŠD)AFC</v>
      </c>
      <c r="D1036" s="16">
        <v>5.2</v>
      </c>
      <c r="E1036" s="16">
        <v>8</v>
      </c>
    </row>
    <row r="1037" spans="1:5" x14ac:dyDescent="0.25">
      <c r="A1037" s="26" t="str">
        <f t="shared" si="53"/>
        <v>VŠD (VŠD)</v>
      </c>
      <c r="B1037" t="s">
        <v>71</v>
      </c>
      <c r="C1037" t="str">
        <f t="shared" si="52"/>
        <v>VŠD (VŠD)AFD</v>
      </c>
      <c r="D1037" s="16">
        <v>15.5</v>
      </c>
      <c r="E1037" s="16">
        <v>16</v>
      </c>
    </row>
    <row r="1038" spans="1:5" x14ac:dyDescent="0.25">
      <c r="A1038" s="26" t="str">
        <f t="shared" si="53"/>
        <v>VŠD (VŠD)</v>
      </c>
      <c r="B1038" t="s">
        <v>94</v>
      </c>
      <c r="C1038" t="str">
        <f t="shared" si="52"/>
        <v>VŠD (VŠD)BDF</v>
      </c>
      <c r="D1038" s="16">
        <v>2</v>
      </c>
      <c r="E1038" s="16">
        <v>2</v>
      </c>
    </row>
    <row r="1039" spans="1:5" x14ac:dyDescent="0.25">
      <c r="A1039" s="26" t="str">
        <f t="shared" si="53"/>
        <v>VŠD (VŠD)</v>
      </c>
      <c r="B1039" t="s">
        <v>100</v>
      </c>
      <c r="C1039" t="str">
        <f t="shared" si="52"/>
        <v>VŠD (VŠD)BEF</v>
      </c>
      <c r="D1039" s="16">
        <v>1.17</v>
      </c>
      <c r="E1039" s="16">
        <v>2</v>
      </c>
    </row>
    <row r="1040" spans="1:5" x14ac:dyDescent="0.25">
      <c r="A1040" s="26" t="str">
        <f t="shared" si="53"/>
        <v>VŠD (VŠD)</v>
      </c>
      <c r="B1040" t="s">
        <v>129</v>
      </c>
      <c r="C1040" t="str">
        <f t="shared" si="52"/>
        <v>VŠD (VŠD)EDI</v>
      </c>
      <c r="D1040" s="16">
        <v>4</v>
      </c>
      <c r="E1040" s="16">
        <v>4</v>
      </c>
    </row>
    <row r="1041" spans="1:5" x14ac:dyDescent="0.25">
      <c r="A1041" s="26" t="str">
        <f t="shared" si="53"/>
        <v>VŠD (VŠD)</v>
      </c>
      <c r="B1041" t="s">
        <v>130</v>
      </c>
      <c r="C1041" t="str">
        <f t="shared" si="52"/>
        <v>VŠD (VŠD)EDJ</v>
      </c>
      <c r="D1041" s="16">
        <v>2</v>
      </c>
      <c r="E1041" s="16">
        <v>2</v>
      </c>
    </row>
    <row r="1042" spans="1:5" x14ac:dyDescent="0.25">
      <c r="A1042" s="26" t="str">
        <f t="shared" si="53"/>
        <v>VŠD (VŠD)</v>
      </c>
      <c r="B1042" t="s">
        <v>132</v>
      </c>
      <c r="C1042" t="str">
        <f t="shared" si="52"/>
        <v>VŠD (VŠD)FAI</v>
      </c>
      <c r="D1042" s="16">
        <v>6</v>
      </c>
      <c r="E1042" s="16">
        <v>6</v>
      </c>
    </row>
    <row r="1043" spans="1:5" x14ac:dyDescent="0.25">
      <c r="A1043" s="26" t="str">
        <f t="shared" si="53"/>
        <v>VŠD (VŠD)</v>
      </c>
      <c r="B1043" t="s">
        <v>135</v>
      </c>
      <c r="C1043" t="str">
        <f t="shared" si="52"/>
        <v>VŠD (VŠD)GII</v>
      </c>
      <c r="D1043" s="16">
        <v>1</v>
      </c>
      <c r="E1043" s="16">
        <v>1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BLOKY</vt:lpstr>
      <vt:lpstr>BLOKY_PODIELY</vt:lpstr>
      <vt:lpstr>SKUPINY</vt:lpstr>
      <vt:lpstr>SKUPINY_PODIELY</vt:lpstr>
      <vt:lpstr>VSETKY</vt:lpstr>
      <vt:lpstr>VSETKY_PODIELY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janog</dc:creator>
  <cp:lastModifiedBy>Barean Tomas</cp:lastModifiedBy>
  <cp:lastPrinted>2008-09-04T14:10:53Z</cp:lastPrinted>
  <dcterms:created xsi:type="dcterms:W3CDTF">2008-09-04T13:51:12Z</dcterms:created>
  <dcterms:modified xsi:type="dcterms:W3CDTF">2023-11-15T09:28:08Z</dcterms:modified>
</cp:coreProperties>
</file>